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mc:AlternateContent xmlns:mc="http://schemas.openxmlformats.org/markup-compatibility/2006">
    <mc:Choice Requires="x15">
      <x15ac:absPath xmlns:x15ac="http://schemas.microsoft.com/office/spreadsheetml/2010/11/ac" url="C:\Users\j-fuchi\Desktop\ALL\"/>
    </mc:Choice>
  </mc:AlternateContent>
  <xr:revisionPtr revIDLastSave="0" documentId="13_ncr:1_{DF5F828F-C346-4CAA-9066-B39FDDD31D2C}" xr6:coauthVersionLast="47" xr6:coauthVersionMax="47" xr10:uidLastSave="{00000000-0000-0000-0000-000000000000}"/>
  <bookViews>
    <workbookView xWindow="-120" yWindow="-120" windowWidth="29040" windowHeight="15720" tabRatio="718" firstSheet="2" activeTab="2" xr2:uid="{00000000-000D-0000-FFFF-FFFF00000000}"/>
  </bookViews>
  <sheets>
    <sheet name="⑥稼働の状況（第6期）" sheetId="48" state="hidden" r:id="rId1"/>
    <sheet name="⑤期末鑑定評価の概要（第6期）" sheetId="46" state="hidden" r:id="rId2"/>
    <sheet name="【ご利用上の注意】" sheetId="25" r:id="rId3"/>
    <sheet name="①ファンド運用状況" sheetId="45" r:id="rId4"/>
    <sheet name="②個別物件状況" sheetId="43" r:id="rId5"/>
    <sheet name="③物件概要" sheetId="39" r:id="rId6"/>
    <sheet name="④個別物件収支（第7期）" sheetId="44" r:id="rId7"/>
    <sheet name="⑤期末鑑定評価の概要（第7期）" sheetId="40" r:id="rId8"/>
    <sheet name="⑥稼働の状況（第7期）" sheetId="41" r:id="rId9"/>
    <sheet name="④個別物件収支（第6期）" sheetId="47" state="hidden" r:id="rId10"/>
    <sheet name="⑤期末鑑定評価の概要（第1期）" sheetId="6" state="hidden" r:id="rId11"/>
    <sheet name="③物件概要(第5期)" sheetId="31" state="hidden" r:id="rId12"/>
    <sheet name="③物件概要（第4期）" sheetId="22" state="hidden" r:id="rId13"/>
    <sheet name="④個別物件収支（第1期）" sheetId="7" state="hidden" r:id="rId14"/>
    <sheet name="④個別物件収支（第2期）" sheetId="14" state="hidden" r:id="rId15"/>
    <sheet name="④個別物件収支（第3期）" sheetId="26" state="hidden" r:id="rId16"/>
    <sheet name="⑤期末鑑定評価の概要（第2期）" sheetId="15" state="hidden" r:id="rId17"/>
    <sheet name="④個別物件収支（第5期）" sheetId="32" state="hidden" r:id="rId18"/>
    <sheet name="④個別物件収支（第4期）" sheetId="27" state="hidden" r:id="rId19"/>
    <sheet name="⑤期末鑑定評価の概要（第3期）" sheetId="23" state="hidden" r:id="rId20"/>
    <sheet name="⑥稼働の状況（第1期）" sheetId="13" state="hidden" r:id="rId21"/>
    <sheet name="⑥稼働の状況（第2期）" sheetId="16" state="hidden" r:id="rId22"/>
    <sheet name="⑤期末鑑定評価の概要（第5期）" sheetId="33" state="hidden" r:id="rId23"/>
    <sheet name="⑤期末鑑定評価の概要（第4期）" sheetId="28" state="hidden" r:id="rId24"/>
    <sheet name="⑥稼働の状況（第3期）" sheetId="24" state="hidden" r:id="rId25"/>
    <sheet name="⑥稼働の状況（第5期）" sheetId="34" state="hidden" r:id="rId26"/>
    <sheet name="⑥稼働の状況（第4期）" sheetId="29" state="hidden" r:id="rId27"/>
  </sheets>
  <externalReferences>
    <externalReference r:id="rId28"/>
    <externalReference r:id="rId29"/>
    <externalReference r:id="rId30"/>
  </externalReferences>
  <definedNames>
    <definedName name="_xlnm._FilterDatabase" localSheetId="5" hidden="1">③物件概要!$A$3:$P$285</definedName>
    <definedName name="_xlnm._FilterDatabase" localSheetId="12" hidden="1">'③物件概要（第4期）'!$A$3:$P$275</definedName>
    <definedName name="_xlnm._FilterDatabase" localSheetId="11" hidden="1">'③物件概要(第5期)'!$A$3:$P$278</definedName>
    <definedName name="_xlnm._FilterDatabase" localSheetId="10" hidden="1">'⑤期末鑑定評価の概要（第1期）'!#REF!</definedName>
    <definedName name="_xlnm._FilterDatabase" localSheetId="16" hidden="1">'⑤期末鑑定評価の概要（第2期）'!#REF!</definedName>
    <definedName name="_xlnm._FilterDatabase" localSheetId="19" hidden="1">'⑤期末鑑定評価の概要（第3期）'!#REF!</definedName>
    <definedName name="_xlnm._FilterDatabase" localSheetId="23" hidden="1">'⑤期末鑑定評価の概要（第4期）'!#REF!</definedName>
    <definedName name="_xlnm._FilterDatabase" localSheetId="22" hidden="1">'⑤期末鑑定評価の概要（第5期）'!#REF!</definedName>
    <definedName name="_xlnm._FilterDatabase" localSheetId="1" hidden="1">'⑤期末鑑定評価の概要（第6期）'!#REF!</definedName>
    <definedName name="_xlnm._FilterDatabase" localSheetId="7" hidden="1">'⑤期末鑑定評価の概要（第7期）'!#REF!</definedName>
    <definedName name="A" localSheetId="2">#REF!</definedName>
    <definedName name="A" localSheetId="3">#REF!</definedName>
    <definedName name="A" localSheetId="4">#REF!</definedName>
    <definedName name="A" localSheetId="5">#REF!</definedName>
    <definedName name="A" localSheetId="12">#REF!</definedName>
    <definedName name="A" localSheetId="11">#REF!</definedName>
    <definedName name="A" localSheetId="14">#REF!</definedName>
    <definedName name="A" localSheetId="15">#REF!</definedName>
    <definedName name="A" localSheetId="18">#REF!</definedName>
    <definedName name="A" localSheetId="17">#REF!</definedName>
    <definedName name="A" localSheetId="9">#REF!</definedName>
    <definedName name="A" localSheetId="6">#REF!</definedName>
    <definedName name="A" localSheetId="16">#REF!</definedName>
    <definedName name="A" localSheetId="19">#REF!</definedName>
    <definedName name="A" localSheetId="23">#REF!</definedName>
    <definedName name="A" localSheetId="22">#REF!</definedName>
    <definedName name="A" localSheetId="1">#REF!</definedName>
    <definedName name="A" localSheetId="7">#REF!</definedName>
    <definedName name="A" localSheetId="20">#REF!</definedName>
    <definedName name="A" localSheetId="21">#REF!</definedName>
    <definedName name="A" localSheetId="24">#REF!</definedName>
    <definedName name="A" localSheetId="26">#REF!</definedName>
    <definedName name="A" localSheetId="25">#REF!</definedName>
    <definedName name="A" localSheetId="0">#REF!</definedName>
    <definedName name="A" localSheetId="8">#REF!</definedName>
    <definedName name="A">#REF!</definedName>
    <definedName name="aa" localSheetId="2">#REF!</definedName>
    <definedName name="aa" localSheetId="3">#REF!</definedName>
    <definedName name="aa" localSheetId="4">#REF!</definedName>
    <definedName name="aa" localSheetId="5">#REF!</definedName>
    <definedName name="aa" localSheetId="12">#REF!</definedName>
    <definedName name="aa" localSheetId="11">#REF!</definedName>
    <definedName name="aa" localSheetId="14">#REF!</definedName>
    <definedName name="aa" localSheetId="15">#REF!</definedName>
    <definedName name="aa" localSheetId="18">#REF!</definedName>
    <definedName name="aa" localSheetId="17">#REF!</definedName>
    <definedName name="aa" localSheetId="9">#REF!</definedName>
    <definedName name="aa" localSheetId="6">#REF!</definedName>
    <definedName name="aa" localSheetId="16">#REF!</definedName>
    <definedName name="aa" localSheetId="19">#REF!</definedName>
    <definedName name="aa" localSheetId="23">#REF!</definedName>
    <definedName name="aa" localSheetId="22">#REF!</definedName>
    <definedName name="aa" localSheetId="1">#REF!</definedName>
    <definedName name="aa" localSheetId="7">#REF!</definedName>
    <definedName name="aa" localSheetId="20">#REF!</definedName>
    <definedName name="aa" localSheetId="21">#REF!</definedName>
    <definedName name="aa" localSheetId="24">#REF!</definedName>
    <definedName name="aa" localSheetId="26">#REF!</definedName>
    <definedName name="aa" localSheetId="25">#REF!</definedName>
    <definedName name="aa" localSheetId="0">#REF!</definedName>
    <definedName name="aa" localSheetId="8">#REF!</definedName>
    <definedName name="aa">#REF!</definedName>
    <definedName name="Appli" localSheetId="2">#REF!</definedName>
    <definedName name="Appli" localSheetId="3">#REF!</definedName>
    <definedName name="Appli" localSheetId="4">#REF!</definedName>
    <definedName name="Appli" localSheetId="5">#REF!</definedName>
    <definedName name="Appli" localSheetId="12">#REF!</definedName>
    <definedName name="Appli" localSheetId="11">#REF!</definedName>
    <definedName name="Appli" localSheetId="14">#REF!</definedName>
    <definedName name="Appli" localSheetId="15">#REF!</definedName>
    <definedName name="Appli" localSheetId="18">#REF!</definedName>
    <definedName name="Appli" localSheetId="17">#REF!</definedName>
    <definedName name="Appli" localSheetId="9">#REF!</definedName>
    <definedName name="Appli" localSheetId="6">#REF!</definedName>
    <definedName name="Appli" localSheetId="16">#REF!</definedName>
    <definedName name="Appli" localSheetId="19">#REF!</definedName>
    <definedName name="Appli" localSheetId="23">#REF!</definedName>
    <definedName name="Appli" localSheetId="22">#REF!</definedName>
    <definedName name="Appli" localSheetId="1">#REF!</definedName>
    <definedName name="Appli" localSheetId="7">#REF!</definedName>
    <definedName name="Appli" localSheetId="20">#REF!</definedName>
    <definedName name="Appli" localSheetId="21">#REF!</definedName>
    <definedName name="Appli" localSheetId="24">#REF!</definedName>
    <definedName name="Appli" localSheetId="26">#REF!</definedName>
    <definedName name="Appli" localSheetId="25">#REF!</definedName>
    <definedName name="Appli" localSheetId="0">#REF!</definedName>
    <definedName name="Appli" localSheetId="8">#REF!</definedName>
    <definedName name="Appli">#REF!</definedName>
    <definedName name="APPLICATION" localSheetId="2">#REF!</definedName>
    <definedName name="APPLICATION" localSheetId="3">#REF!</definedName>
    <definedName name="APPLICATION" localSheetId="4">#REF!</definedName>
    <definedName name="APPLICATION" localSheetId="5">#REF!</definedName>
    <definedName name="APPLICATION" localSheetId="12">#REF!</definedName>
    <definedName name="APPLICATION" localSheetId="11">#REF!</definedName>
    <definedName name="APPLICATION" localSheetId="14">#REF!</definedName>
    <definedName name="APPLICATION" localSheetId="15">#REF!</definedName>
    <definedName name="APPLICATION" localSheetId="18">#REF!</definedName>
    <definedName name="APPLICATION" localSheetId="17">#REF!</definedName>
    <definedName name="APPLICATION" localSheetId="9">#REF!</definedName>
    <definedName name="APPLICATION" localSheetId="6">#REF!</definedName>
    <definedName name="APPLICATION" localSheetId="19">#REF!</definedName>
    <definedName name="APPLICATION" localSheetId="23">#REF!</definedName>
    <definedName name="APPLICATION" localSheetId="22">#REF!</definedName>
    <definedName name="APPLICATION" localSheetId="1">#REF!</definedName>
    <definedName name="APPLICATION" localSheetId="7">#REF!</definedName>
    <definedName name="APPLICATION" localSheetId="20">#REF!</definedName>
    <definedName name="APPLICATION" localSheetId="21">#REF!</definedName>
    <definedName name="APPLICATION" localSheetId="24">#REF!</definedName>
    <definedName name="APPLICATION" localSheetId="26">#REF!</definedName>
    <definedName name="APPLICATION" localSheetId="25">#REF!</definedName>
    <definedName name="APPLICATION" localSheetId="0">#REF!</definedName>
    <definedName name="APPLICATION" localSheetId="8">#REF!</definedName>
    <definedName name="APPLICATION">#REF!</definedName>
    <definedName name="asdf" localSheetId="5">#REF!</definedName>
    <definedName name="asdf" localSheetId="12">#REF!</definedName>
    <definedName name="asdf" localSheetId="11">#REF!</definedName>
    <definedName name="asdf" localSheetId="15">#REF!</definedName>
    <definedName name="asdf" localSheetId="18">#REF!</definedName>
    <definedName name="asdf" localSheetId="17">#REF!</definedName>
    <definedName name="asdf" localSheetId="9">#REF!</definedName>
    <definedName name="asdf" localSheetId="6">#REF!</definedName>
    <definedName name="asdf" localSheetId="19">#REF!</definedName>
    <definedName name="asdf" localSheetId="23">#REF!</definedName>
    <definedName name="asdf" localSheetId="22">#REF!</definedName>
    <definedName name="asdf" localSheetId="1">#REF!</definedName>
    <definedName name="asdf" localSheetId="7">#REF!</definedName>
    <definedName name="asdf" localSheetId="24">#REF!</definedName>
    <definedName name="asdf" localSheetId="26">#REF!</definedName>
    <definedName name="asdf" localSheetId="25">#REF!</definedName>
    <definedName name="asdf" localSheetId="0">#REF!</definedName>
    <definedName name="asdf" localSheetId="8">#REF!</definedName>
    <definedName name="asdf">#REF!</definedName>
    <definedName name="asdfg" localSheetId="5">#REF!</definedName>
    <definedName name="asdfg" localSheetId="12">#REF!</definedName>
    <definedName name="asdfg" localSheetId="11">#REF!</definedName>
    <definedName name="asdfg" localSheetId="15">#REF!</definedName>
    <definedName name="asdfg" localSheetId="18">#REF!</definedName>
    <definedName name="asdfg" localSheetId="17">#REF!</definedName>
    <definedName name="asdfg" localSheetId="9">#REF!</definedName>
    <definedName name="asdfg" localSheetId="6">#REF!</definedName>
    <definedName name="asdfg" localSheetId="19">#REF!</definedName>
    <definedName name="asdfg" localSheetId="23">#REF!</definedName>
    <definedName name="asdfg" localSheetId="22">#REF!</definedName>
    <definedName name="asdfg" localSheetId="1">#REF!</definedName>
    <definedName name="asdfg" localSheetId="7">#REF!</definedName>
    <definedName name="asdfg" localSheetId="24">#REF!</definedName>
    <definedName name="asdfg" localSheetId="26">#REF!</definedName>
    <definedName name="asdfg" localSheetId="25">#REF!</definedName>
    <definedName name="asdfg" localSheetId="0">#REF!</definedName>
    <definedName name="asdfg" localSheetId="8">#REF!</definedName>
    <definedName name="asdfg">#REF!</definedName>
    <definedName name="B" localSheetId="2">#REF!</definedName>
    <definedName name="B" localSheetId="3">#REF!</definedName>
    <definedName name="B" localSheetId="4">#REF!</definedName>
    <definedName name="B" localSheetId="5">#REF!</definedName>
    <definedName name="B" localSheetId="12">#REF!</definedName>
    <definedName name="B" localSheetId="11">#REF!</definedName>
    <definedName name="B" localSheetId="14">#REF!</definedName>
    <definedName name="B" localSheetId="15">#REF!</definedName>
    <definedName name="B" localSheetId="18">#REF!</definedName>
    <definedName name="B" localSheetId="17">#REF!</definedName>
    <definedName name="B" localSheetId="9">#REF!</definedName>
    <definedName name="B" localSheetId="6">#REF!</definedName>
    <definedName name="B" localSheetId="19">#REF!</definedName>
    <definedName name="B" localSheetId="23">#REF!</definedName>
    <definedName name="B" localSheetId="22">#REF!</definedName>
    <definedName name="B" localSheetId="1">#REF!</definedName>
    <definedName name="B" localSheetId="7">#REF!</definedName>
    <definedName name="B" localSheetId="20">#REF!</definedName>
    <definedName name="B" localSheetId="21">#REF!</definedName>
    <definedName name="B" localSheetId="24">#REF!</definedName>
    <definedName name="B" localSheetId="26">#REF!</definedName>
    <definedName name="B" localSheetId="25">#REF!</definedName>
    <definedName name="B" localSheetId="0">#REF!</definedName>
    <definedName name="B" localSheetId="8">#REF!</definedName>
    <definedName name="B">#REF!</definedName>
    <definedName name="_xlnm.Criteria" localSheetId="2">#REF!</definedName>
    <definedName name="_xlnm.Criteria" localSheetId="3">#REF!</definedName>
    <definedName name="_xlnm.Criteria" localSheetId="4">#REF!</definedName>
    <definedName name="_xlnm.Criteria" localSheetId="5">#REF!</definedName>
    <definedName name="_xlnm.Criteria" localSheetId="12">#REF!</definedName>
    <definedName name="_xlnm.Criteria" localSheetId="11">#REF!</definedName>
    <definedName name="_xlnm.Criteria" localSheetId="14">#REF!</definedName>
    <definedName name="_xlnm.Criteria" localSheetId="15">#REF!</definedName>
    <definedName name="_xlnm.Criteria" localSheetId="18">#REF!</definedName>
    <definedName name="_xlnm.Criteria" localSheetId="17">#REF!</definedName>
    <definedName name="_xlnm.Criteria" localSheetId="9">#REF!</definedName>
    <definedName name="_xlnm.Criteria" localSheetId="6">#REF!</definedName>
    <definedName name="_xlnm.Criteria" localSheetId="19">#REF!</definedName>
    <definedName name="_xlnm.Criteria" localSheetId="23">#REF!</definedName>
    <definedName name="_xlnm.Criteria" localSheetId="22">#REF!</definedName>
    <definedName name="_xlnm.Criteria" localSheetId="1">#REF!</definedName>
    <definedName name="_xlnm.Criteria" localSheetId="7">#REF!</definedName>
    <definedName name="_xlnm.Criteria" localSheetId="20">#REF!</definedName>
    <definedName name="_xlnm.Criteria" localSheetId="21">#REF!</definedName>
    <definedName name="_xlnm.Criteria" localSheetId="24">#REF!</definedName>
    <definedName name="_xlnm.Criteria" localSheetId="26">#REF!</definedName>
    <definedName name="_xlnm.Criteria" localSheetId="25">#REF!</definedName>
    <definedName name="_xlnm.Criteria" localSheetId="0">#REF!</definedName>
    <definedName name="_xlnm.Criteria" localSheetId="8">#REF!</definedName>
    <definedName name="_xlnm.Criteria">#REF!</definedName>
    <definedName name="E" localSheetId="2">#REF!</definedName>
    <definedName name="E" localSheetId="3">#REF!</definedName>
    <definedName name="E" localSheetId="4">#REF!</definedName>
    <definedName name="E" localSheetId="5">#REF!</definedName>
    <definedName name="E" localSheetId="12">#REF!</definedName>
    <definedName name="E" localSheetId="11">#REF!</definedName>
    <definedName name="E" localSheetId="14">#REF!</definedName>
    <definedName name="E" localSheetId="15">#REF!</definedName>
    <definedName name="E" localSheetId="18">#REF!</definedName>
    <definedName name="E" localSheetId="17">#REF!</definedName>
    <definedName name="E" localSheetId="9">#REF!</definedName>
    <definedName name="E" localSheetId="6">#REF!</definedName>
    <definedName name="E" localSheetId="19">#REF!</definedName>
    <definedName name="E" localSheetId="23">#REF!</definedName>
    <definedName name="E" localSheetId="22">#REF!</definedName>
    <definedName name="E" localSheetId="1">#REF!</definedName>
    <definedName name="E" localSheetId="7">#REF!</definedName>
    <definedName name="E" localSheetId="20">#REF!</definedName>
    <definedName name="E" localSheetId="21">#REF!</definedName>
    <definedName name="E" localSheetId="24">#REF!</definedName>
    <definedName name="E" localSheetId="26">#REF!</definedName>
    <definedName name="E" localSheetId="25">#REF!</definedName>
    <definedName name="E" localSheetId="0">#REF!</definedName>
    <definedName name="E" localSheetId="8">#REF!</definedName>
    <definedName name="E">#REF!</definedName>
    <definedName name="ee" localSheetId="2">#REF!</definedName>
    <definedName name="ee" localSheetId="3">#REF!</definedName>
    <definedName name="ee" localSheetId="4">#REF!</definedName>
    <definedName name="ee" localSheetId="5">#REF!</definedName>
    <definedName name="ee" localSheetId="12">#REF!</definedName>
    <definedName name="ee" localSheetId="11">#REF!</definedName>
    <definedName name="ee" localSheetId="14">#REF!</definedName>
    <definedName name="ee" localSheetId="15">#REF!</definedName>
    <definedName name="ee" localSheetId="18">#REF!</definedName>
    <definedName name="ee" localSheetId="17">#REF!</definedName>
    <definedName name="ee" localSheetId="9">#REF!</definedName>
    <definedName name="ee" localSheetId="6">#REF!</definedName>
    <definedName name="ee" localSheetId="19">#REF!</definedName>
    <definedName name="ee" localSheetId="23">#REF!</definedName>
    <definedName name="ee" localSheetId="22">#REF!</definedName>
    <definedName name="ee" localSheetId="1">#REF!</definedName>
    <definedName name="ee" localSheetId="7">#REF!</definedName>
    <definedName name="ee" localSheetId="20">#REF!</definedName>
    <definedName name="ee" localSheetId="21">#REF!</definedName>
    <definedName name="ee" localSheetId="24">#REF!</definedName>
    <definedName name="ee" localSheetId="26">#REF!</definedName>
    <definedName name="ee" localSheetId="25">#REF!</definedName>
    <definedName name="ee" localSheetId="0">#REF!</definedName>
    <definedName name="ee" localSheetId="8">#REF!</definedName>
    <definedName name="ee">#REF!</definedName>
    <definedName name="ENDORSEMENT" localSheetId="2">#REF!</definedName>
    <definedName name="ENDORSEMENT" localSheetId="3">#REF!</definedName>
    <definedName name="ENDORSEMENT" localSheetId="4">#REF!</definedName>
    <definedName name="ENDORSEMENT" localSheetId="5">#REF!</definedName>
    <definedName name="ENDORSEMENT" localSheetId="12">#REF!</definedName>
    <definedName name="ENDORSEMENT" localSheetId="11">#REF!</definedName>
    <definedName name="ENDORSEMENT" localSheetId="14">#REF!</definedName>
    <definedName name="ENDORSEMENT" localSheetId="15">#REF!</definedName>
    <definedName name="ENDORSEMENT" localSheetId="18">#REF!</definedName>
    <definedName name="ENDORSEMENT" localSheetId="17">#REF!</definedName>
    <definedName name="ENDORSEMENT" localSheetId="9">#REF!</definedName>
    <definedName name="ENDORSEMENT" localSheetId="6">#REF!</definedName>
    <definedName name="ENDORSEMENT" localSheetId="19">#REF!</definedName>
    <definedName name="ENDORSEMENT" localSheetId="23">#REF!</definedName>
    <definedName name="ENDORSEMENT" localSheetId="22">#REF!</definedName>
    <definedName name="ENDORSEMENT" localSheetId="1">#REF!</definedName>
    <definedName name="ENDORSEMENT" localSheetId="7">#REF!</definedName>
    <definedName name="ENDORSEMENT" localSheetId="20">#REF!</definedName>
    <definedName name="ENDORSEMENT" localSheetId="21">#REF!</definedName>
    <definedName name="ENDORSEMENT" localSheetId="24">#REF!</definedName>
    <definedName name="ENDORSEMENT" localSheetId="26">#REF!</definedName>
    <definedName name="ENDORSEMENT" localSheetId="25">#REF!</definedName>
    <definedName name="ENDORSEMENT" localSheetId="0">#REF!</definedName>
    <definedName name="ENDORSEMENT" localSheetId="8">#REF!</definedName>
    <definedName name="ENDORSEMENT">#REF!</definedName>
    <definedName name="erjl" localSheetId="2">[1]Fire02!#REF!</definedName>
    <definedName name="erjl" localSheetId="3">[1]Fire02!#REF!</definedName>
    <definedName name="erjl" localSheetId="4">[1]Fire02!#REF!</definedName>
    <definedName name="erjl" localSheetId="5">[1]Fire02!#REF!</definedName>
    <definedName name="erjl" localSheetId="12">[1]Fire02!#REF!</definedName>
    <definedName name="erjl" localSheetId="11">[1]Fire02!#REF!</definedName>
    <definedName name="erjl" localSheetId="14">[1]Fire02!#REF!</definedName>
    <definedName name="erjl" localSheetId="15">[1]Fire02!#REF!</definedName>
    <definedName name="erjl" localSheetId="18">[1]Fire02!#REF!</definedName>
    <definedName name="erjl" localSheetId="17">[1]Fire02!#REF!</definedName>
    <definedName name="erjl" localSheetId="9">[1]Fire02!#REF!</definedName>
    <definedName name="erjl" localSheetId="6">[1]Fire02!#REF!</definedName>
    <definedName name="erjl" localSheetId="16">[1]Fire02!#REF!</definedName>
    <definedName name="erjl" localSheetId="19">[1]Fire02!#REF!</definedName>
    <definedName name="erjl" localSheetId="23">[1]Fire02!#REF!</definedName>
    <definedName name="erjl" localSheetId="22">[1]Fire02!#REF!</definedName>
    <definedName name="erjl" localSheetId="1">[1]Fire02!#REF!</definedName>
    <definedName name="erjl" localSheetId="7">[1]Fire02!#REF!</definedName>
    <definedName name="erjl" localSheetId="20">[1]Fire02!#REF!</definedName>
    <definedName name="erjl" localSheetId="21">[1]Fire02!#REF!</definedName>
    <definedName name="erjl" localSheetId="24">[1]Fire02!#REF!</definedName>
    <definedName name="erjl" localSheetId="26">[1]Fire02!#REF!</definedName>
    <definedName name="erjl" localSheetId="25">[1]Fire02!#REF!</definedName>
    <definedName name="erjl" localSheetId="0">[1]Fire02!#REF!</definedName>
    <definedName name="erjl" localSheetId="8">[1]Fire02!#REF!</definedName>
    <definedName name="erjl">[1]Fire02!#REF!</definedName>
    <definedName name="fr">[1]Fire02!$AD$70</definedName>
    <definedName name="l">[1]Fire02!$P$41</definedName>
    <definedName name="lksdfj">[1]Fire02!$A$11</definedName>
    <definedName name="name">'[2]mejiro nakano'!$E$3</definedName>
    <definedName name="P" localSheetId="2">#REF!</definedName>
    <definedName name="P" localSheetId="3">#REF!</definedName>
    <definedName name="P" localSheetId="4">#REF!</definedName>
    <definedName name="P" localSheetId="5">#REF!</definedName>
    <definedName name="P" localSheetId="12">#REF!</definedName>
    <definedName name="P" localSheetId="11">#REF!</definedName>
    <definedName name="P" localSheetId="14">#REF!</definedName>
    <definedName name="P" localSheetId="15">#REF!</definedName>
    <definedName name="P" localSheetId="18">#REF!</definedName>
    <definedName name="P" localSheetId="17">#REF!</definedName>
    <definedName name="P" localSheetId="9">#REF!</definedName>
    <definedName name="P" localSheetId="6">#REF!</definedName>
    <definedName name="P" localSheetId="16">#REF!</definedName>
    <definedName name="P" localSheetId="19">#REF!</definedName>
    <definedName name="P" localSheetId="23">#REF!</definedName>
    <definedName name="P" localSheetId="22">#REF!</definedName>
    <definedName name="P" localSheetId="1">#REF!</definedName>
    <definedName name="P" localSheetId="7">#REF!</definedName>
    <definedName name="P" localSheetId="20">#REF!</definedName>
    <definedName name="P" localSheetId="21">#REF!</definedName>
    <definedName name="P" localSheetId="24">#REF!</definedName>
    <definedName name="P" localSheetId="26">#REF!</definedName>
    <definedName name="P" localSheetId="25">#REF!</definedName>
    <definedName name="P" localSheetId="0">#REF!</definedName>
    <definedName name="P" localSheetId="8">#REF!</definedName>
    <definedName name="P">#REF!</definedName>
    <definedName name="_xlnm.Print_Area" localSheetId="4">②個別物件状況!$A$1:$M$52</definedName>
    <definedName name="_xlnm.Print_Area" localSheetId="5">③物件概要!$A$1:$P$300</definedName>
    <definedName name="_xlnm.Print_Area" localSheetId="17">'④個別物件収支（第5期）'!$BQ$3:$BQ$20</definedName>
    <definedName name="_xlnm.Print_Area" localSheetId="9">'④個別物件収支（第6期）'!$KC$4:$KE$24</definedName>
    <definedName name="_xlnm.Print_Area" localSheetId="6">'④個別物件収支（第7期）'!$KD$4:$KG$24</definedName>
    <definedName name="_xlnm.Print_Area" localSheetId="1">'⑤期末鑑定評価の概要（第6期）'!$A$1:$J$303</definedName>
    <definedName name="_xlnm.Print_Area" localSheetId="7">'⑤期末鑑定評価の概要（第7期）'!$A$1:$J$300</definedName>
    <definedName name="_xlnm.Print_Area" localSheetId="0">'⑥稼働の状況（第6期）'!$A$1:$H$293</definedName>
    <definedName name="_xlnm.Print_Area" localSheetId="8">'⑥稼働の状況（第7期）'!$A$1:$H$290</definedName>
    <definedName name="_xlnm.Print_Titles" localSheetId="3">①ファンド運用状況!$2:$2</definedName>
    <definedName name="_xlnm.Print_Titles" localSheetId="4">②個別物件状況!$17:$17</definedName>
    <definedName name="_xlnm.Print_Titles" localSheetId="5">③物件概要!$2:$3</definedName>
    <definedName name="_xlnm.Print_Titles" localSheetId="12">'③物件概要（第4期）'!$2:$3</definedName>
    <definedName name="_xlnm.Print_Titles" localSheetId="11">'③物件概要(第5期)'!$2:$3</definedName>
    <definedName name="_xlnm.Print_Titles" localSheetId="13">'④個別物件収支（第1期）'!$B:$B</definedName>
    <definedName name="_xlnm.Print_Titles" localSheetId="14">'④個別物件収支（第2期）'!$B:$B</definedName>
    <definedName name="_xlnm.Print_Titles" localSheetId="15">'④個別物件収支（第3期）'!$B:$B</definedName>
    <definedName name="_xlnm.Print_Titles" localSheetId="18">'④個別物件収支（第4期）'!$B:$B</definedName>
    <definedName name="_xlnm.Print_Titles" localSheetId="17">'④個別物件収支（第5期）'!$B:$B</definedName>
    <definedName name="_xlnm.Print_Titles" localSheetId="9">'④個別物件収支（第6期）'!$B:$B</definedName>
    <definedName name="_xlnm.Print_Titles" localSheetId="6">'④個別物件収支（第7期）'!$B:$B</definedName>
    <definedName name="_xlnm.Print_Titles" localSheetId="1">'⑤期末鑑定評価の概要（第6期）'!$2:$4</definedName>
    <definedName name="_xlnm.Print_Titles" localSheetId="7">'⑤期末鑑定評価の概要（第7期）'!$2:$4</definedName>
    <definedName name="_xlnm.Print_Titles" localSheetId="20">'⑥稼働の状況（第1期）'!$2:$3</definedName>
    <definedName name="_xlnm.Print_Titles" localSheetId="21">'⑥稼働の状況（第2期）'!$2:$3</definedName>
    <definedName name="_xlnm.Print_Titles" localSheetId="24">'⑥稼働の状況（第3期）'!$2:$3</definedName>
    <definedName name="_xlnm.Print_Titles" localSheetId="26">'⑥稼働の状況（第4期）'!$2:$3</definedName>
    <definedName name="_xlnm.Print_Titles" localSheetId="25">'⑥稼働の状況（第5期）'!$2:$3</definedName>
    <definedName name="_xlnm.Print_Titles" localSheetId="0">'⑥稼働の状況（第6期）'!$2:$3</definedName>
    <definedName name="_xlnm.Print_Titles" localSheetId="8">'⑥稼働の状況（第7期）'!$2:$3</definedName>
    <definedName name="Q_SCE050" localSheetId="2">#REF!</definedName>
    <definedName name="Q_SCE050" localSheetId="3">#REF!</definedName>
    <definedName name="Q_SCE050" localSheetId="4">#REF!</definedName>
    <definedName name="Q_SCE050" localSheetId="5">#REF!</definedName>
    <definedName name="Q_SCE050" localSheetId="12">#REF!</definedName>
    <definedName name="Q_SCE050" localSheetId="11">#REF!</definedName>
    <definedName name="Q_SCE050" localSheetId="14">#REF!</definedName>
    <definedName name="Q_SCE050" localSheetId="15">#REF!</definedName>
    <definedName name="Q_SCE050" localSheetId="18">#REF!</definedName>
    <definedName name="Q_SCE050" localSheetId="17">#REF!</definedName>
    <definedName name="Q_SCE050" localSheetId="9">#REF!</definedName>
    <definedName name="Q_SCE050" localSheetId="6">#REF!</definedName>
    <definedName name="Q_SCE050" localSheetId="16">#REF!</definedName>
    <definedName name="Q_SCE050" localSheetId="19">#REF!</definedName>
    <definedName name="Q_SCE050" localSheetId="23">#REF!</definedName>
    <definedName name="Q_SCE050" localSheetId="22">#REF!</definedName>
    <definedName name="Q_SCE050" localSheetId="1">#REF!</definedName>
    <definedName name="Q_SCE050" localSheetId="7">#REF!</definedName>
    <definedName name="Q_SCE050" localSheetId="20">#REF!</definedName>
    <definedName name="Q_SCE050" localSheetId="21">#REF!</definedName>
    <definedName name="Q_SCE050" localSheetId="24">#REF!</definedName>
    <definedName name="Q_SCE050" localSheetId="26">#REF!</definedName>
    <definedName name="Q_SCE050" localSheetId="25">#REF!</definedName>
    <definedName name="Q_SCE050" localSheetId="0">#REF!</definedName>
    <definedName name="Q_SCE050" localSheetId="8">#REF!</definedName>
    <definedName name="Q_SCE050">#REF!</definedName>
    <definedName name="RATE_A" localSheetId="2">#REF!</definedName>
    <definedName name="RATE_A" localSheetId="3">#REF!</definedName>
    <definedName name="RATE_A" localSheetId="4">#REF!</definedName>
    <definedName name="RATE_A" localSheetId="5">#REF!</definedName>
    <definedName name="RATE_A" localSheetId="12">#REF!</definedName>
    <definedName name="RATE_A" localSheetId="11">#REF!</definedName>
    <definedName name="RATE_A" localSheetId="14">#REF!</definedName>
    <definedName name="RATE_A" localSheetId="15">#REF!</definedName>
    <definedName name="RATE_A" localSheetId="18">#REF!</definedName>
    <definedName name="RATE_A" localSheetId="17">#REF!</definedName>
    <definedName name="RATE_A" localSheetId="9">#REF!</definedName>
    <definedName name="RATE_A" localSheetId="6">#REF!</definedName>
    <definedName name="RATE_A" localSheetId="16">#REF!</definedName>
    <definedName name="RATE_A" localSheetId="19">#REF!</definedName>
    <definedName name="RATE_A" localSheetId="23">#REF!</definedName>
    <definedName name="RATE_A" localSheetId="22">#REF!</definedName>
    <definedName name="RATE_A" localSheetId="1">#REF!</definedName>
    <definedName name="RATE_A" localSheetId="7">#REF!</definedName>
    <definedName name="RATE_A" localSheetId="20">#REF!</definedName>
    <definedName name="RATE_A" localSheetId="21">#REF!</definedName>
    <definedName name="RATE_A" localSheetId="24">#REF!</definedName>
    <definedName name="RATE_A" localSheetId="26">#REF!</definedName>
    <definedName name="RATE_A" localSheetId="25">#REF!</definedName>
    <definedName name="RATE_A" localSheetId="0">#REF!</definedName>
    <definedName name="RATE_A" localSheetId="8">#REF!</definedName>
    <definedName name="RATE_A">#REF!</definedName>
    <definedName name="RATE_B" localSheetId="2">#REF!</definedName>
    <definedName name="RATE_B" localSheetId="3">#REF!</definedName>
    <definedName name="RATE_B" localSheetId="4">#REF!</definedName>
    <definedName name="RATE_B" localSheetId="5">#REF!</definedName>
    <definedName name="RATE_B" localSheetId="12">#REF!</definedName>
    <definedName name="RATE_B" localSheetId="11">#REF!</definedName>
    <definedName name="RATE_B" localSheetId="14">#REF!</definedName>
    <definedName name="RATE_B" localSheetId="15">#REF!</definedName>
    <definedName name="RATE_B" localSheetId="18">#REF!</definedName>
    <definedName name="RATE_B" localSheetId="17">#REF!</definedName>
    <definedName name="RATE_B" localSheetId="9">#REF!</definedName>
    <definedName name="RATE_B" localSheetId="6">#REF!</definedName>
    <definedName name="RATE_B" localSheetId="19">#REF!</definedName>
    <definedName name="RATE_B" localSheetId="23">#REF!</definedName>
    <definedName name="RATE_B" localSheetId="22">#REF!</definedName>
    <definedName name="RATE_B" localSheetId="1">#REF!</definedName>
    <definedName name="RATE_B" localSheetId="7">#REF!</definedName>
    <definedName name="RATE_B" localSheetId="20">#REF!</definedName>
    <definedName name="RATE_B" localSheetId="21">#REF!</definedName>
    <definedName name="RATE_B" localSheetId="24">#REF!</definedName>
    <definedName name="RATE_B" localSheetId="26">#REF!</definedName>
    <definedName name="RATE_B" localSheetId="25">#REF!</definedName>
    <definedName name="RATE_B" localSheetId="0">#REF!</definedName>
    <definedName name="RATE_B" localSheetId="8">#REF!</definedName>
    <definedName name="RATE_B">#REF!</definedName>
    <definedName name="RATE_C" localSheetId="2">#REF!</definedName>
    <definedName name="RATE_C" localSheetId="3">#REF!</definedName>
    <definedName name="RATE_C" localSheetId="4">#REF!</definedName>
    <definedName name="RATE_C" localSheetId="5">#REF!</definedName>
    <definedName name="RATE_C" localSheetId="12">#REF!</definedName>
    <definedName name="RATE_C" localSheetId="11">#REF!</definedName>
    <definedName name="RATE_C" localSheetId="14">#REF!</definedName>
    <definedName name="RATE_C" localSheetId="15">#REF!</definedName>
    <definedName name="RATE_C" localSheetId="18">#REF!</definedName>
    <definedName name="RATE_C" localSheetId="17">#REF!</definedName>
    <definedName name="RATE_C" localSheetId="9">#REF!</definedName>
    <definedName name="RATE_C" localSheetId="6">#REF!</definedName>
    <definedName name="RATE_C" localSheetId="19">#REF!</definedName>
    <definedName name="RATE_C" localSheetId="23">#REF!</definedName>
    <definedName name="RATE_C" localSheetId="22">#REF!</definedName>
    <definedName name="RATE_C" localSheetId="1">#REF!</definedName>
    <definedName name="RATE_C" localSheetId="7">#REF!</definedName>
    <definedName name="RATE_C" localSheetId="20">#REF!</definedName>
    <definedName name="RATE_C" localSheetId="21">#REF!</definedName>
    <definedName name="RATE_C" localSheetId="24">#REF!</definedName>
    <definedName name="RATE_C" localSheetId="26">#REF!</definedName>
    <definedName name="RATE_C" localSheetId="25">#REF!</definedName>
    <definedName name="RATE_C" localSheetId="0">#REF!</definedName>
    <definedName name="RATE_C" localSheetId="8">#REF!</definedName>
    <definedName name="RATE_C">#REF!</definedName>
    <definedName name="re">[1]Fire02!$P$40</definedName>
    <definedName name="sdflkj" localSheetId="2">[1]Fire02!#REF!</definedName>
    <definedName name="sdflkj" localSheetId="3">[1]Fire02!#REF!</definedName>
    <definedName name="sdflkj" localSheetId="4">[1]Fire02!#REF!</definedName>
    <definedName name="sdflkj" localSheetId="5">[1]Fire02!#REF!</definedName>
    <definedName name="sdflkj" localSheetId="12">[1]Fire02!#REF!</definedName>
    <definedName name="sdflkj" localSheetId="11">[1]Fire02!#REF!</definedName>
    <definedName name="sdflkj" localSheetId="14">[1]Fire02!#REF!</definedName>
    <definedName name="sdflkj" localSheetId="15">[1]Fire02!#REF!</definedName>
    <definedName name="sdflkj" localSheetId="18">[1]Fire02!#REF!</definedName>
    <definedName name="sdflkj" localSheetId="17">[1]Fire02!#REF!</definedName>
    <definedName name="sdflkj" localSheetId="9">[1]Fire02!#REF!</definedName>
    <definedName name="sdflkj" localSheetId="6">[1]Fire02!#REF!</definedName>
    <definedName name="sdflkj" localSheetId="16">[1]Fire02!#REF!</definedName>
    <definedName name="sdflkj" localSheetId="19">[1]Fire02!#REF!</definedName>
    <definedName name="sdflkj" localSheetId="23">[1]Fire02!#REF!</definedName>
    <definedName name="sdflkj" localSheetId="22">[1]Fire02!#REF!</definedName>
    <definedName name="sdflkj" localSheetId="1">[1]Fire02!#REF!</definedName>
    <definedName name="sdflkj" localSheetId="7">[1]Fire02!#REF!</definedName>
    <definedName name="sdflkj" localSheetId="20">[1]Fire02!#REF!</definedName>
    <definedName name="sdflkj" localSheetId="21">[1]Fire02!#REF!</definedName>
    <definedName name="sdflkj" localSheetId="24">[1]Fire02!#REF!</definedName>
    <definedName name="sdflkj" localSheetId="26">[1]Fire02!#REF!</definedName>
    <definedName name="sdflkj" localSheetId="25">[1]Fire02!#REF!</definedName>
    <definedName name="sdflkj" localSheetId="0">[1]Fire02!#REF!</definedName>
    <definedName name="sdflkj" localSheetId="8">[1]Fire02!#REF!</definedName>
    <definedName name="sdflkj">[1]Fire02!#REF!</definedName>
    <definedName name="sdrjci">[1]Fire02!$P$39</definedName>
    <definedName name="sonota" localSheetId="2">[3]見積!#REF!</definedName>
    <definedName name="sonota" localSheetId="3">[3]見積!#REF!</definedName>
    <definedName name="sonota" localSheetId="4">[3]見積!#REF!</definedName>
    <definedName name="sonota" localSheetId="5">[3]見積!#REF!</definedName>
    <definedName name="sonota" localSheetId="12">[3]見積!#REF!</definedName>
    <definedName name="sonota" localSheetId="11">[3]見積!#REF!</definedName>
    <definedName name="sonota" localSheetId="14">[3]見積!#REF!</definedName>
    <definedName name="sonota" localSheetId="15">[3]見積!#REF!</definedName>
    <definedName name="sonota" localSheetId="18">[3]見積!#REF!</definedName>
    <definedName name="sonota" localSheetId="17">[3]見積!#REF!</definedName>
    <definedName name="sonota" localSheetId="9">[3]見積!#REF!</definedName>
    <definedName name="sonota" localSheetId="6">[3]見積!#REF!</definedName>
    <definedName name="sonota" localSheetId="16">[3]見積!#REF!</definedName>
    <definedName name="sonota" localSheetId="19">[3]見積!#REF!</definedName>
    <definedName name="sonota" localSheetId="23">[3]見積!#REF!</definedName>
    <definedName name="sonota" localSheetId="22">[3]見積!#REF!</definedName>
    <definedName name="sonota" localSheetId="1">[3]見積!#REF!</definedName>
    <definedName name="sonota" localSheetId="7">[3]見積!#REF!</definedName>
    <definedName name="sonota" localSheetId="20">[3]見積!#REF!</definedName>
    <definedName name="sonota" localSheetId="21">[3]見積!#REF!</definedName>
    <definedName name="sonota" localSheetId="24">[3]見積!#REF!</definedName>
    <definedName name="sonota" localSheetId="26">[3]見積!#REF!</definedName>
    <definedName name="sonota" localSheetId="25">[3]見積!#REF!</definedName>
    <definedName name="sonota" localSheetId="0">[3]見積!#REF!</definedName>
    <definedName name="sonota" localSheetId="8">[3]見積!#REF!</definedName>
    <definedName name="sonota">[3]見積!#REF!</definedName>
    <definedName name="ss" localSheetId="2">#REF!</definedName>
    <definedName name="ss" localSheetId="3">#REF!</definedName>
    <definedName name="ss" localSheetId="4">#REF!</definedName>
    <definedName name="ss" localSheetId="5">#REF!</definedName>
    <definedName name="ss" localSheetId="12">#REF!</definedName>
    <definedName name="ss" localSheetId="11">#REF!</definedName>
    <definedName name="ss" localSheetId="14">#REF!</definedName>
    <definedName name="ss" localSheetId="15">#REF!</definedName>
    <definedName name="ss" localSheetId="18">#REF!</definedName>
    <definedName name="ss" localSheetId="17">#REF!</definedName>
    <definedName name="ss" localSheetId="9">#REF!</definedName>
    <definedName name="ss" localSheetId="6">#REF!</definedName>
    <definedName name="ss" localSheetId="16">#REF!</definedName>
    <definedName name="ss" localSheetId="19">#REF!</definedName>
    <definedName name="ss" localSheetId="23">#REF!</definedName>
    <definedName name="ss" localSheetId="22">#REF!</definedName>
    <definedName name="ss" localSheetId="1">#REF!</definedName>
    <definedName name="ss" localSheetId="7">#REF!</definedName>
    <definedName name="ss" localSheetId="20">#REF!</definedName>
    <definedName name="ss" localSheetId="21">#REF!</definedName>
    <definedName name="ss" localSheetId="24">#REF!</definedName>
    <definedName name="ss" localSheetId="26">#REF!</definedName>
    <definedName name="ss" localSheetId="25">#REF!</definedName>
    <definedName name="ss" localSheetId="0">#REF!</definedName>
    <definedName name="ss" localSheetId="8">#REF!</definedName>
    <definedName name="ss">#REF!</definedName>
    <definedName name="テラス" localSheetId="2">#REF!</definedName>
    <definedName name="テラス" localSheetId="3">#REF!</definedName>
    <definedName name="テラス" localSheetId="4">#REF!</definedName>
    <definedName name="テラス" localSheetId="5">#REF!</definedName>
    <definedName name="テラス" localSheetId="12">#REF!</definedName>
    <definedName name="テラス" localSheetId="11">#REF!</definedName>
    <definedName name="テラス" localSheetId="14">#REF!</definedName>
    <definedName name="テラス" localSheetId="15">#REF!</definedName>
    <definedName name="テラス" localSheetId="18">#REF!</definedName>
    <definedName name="テラス" localSheetId="17">#REF!</definedName>
    <definedName name="テラス" localSheetId="9">#REF!</definedName>
    <definedName name="テラス" localSheetId="6">#REF!</definedName>
    <definedName name="テラス" localSheetId="16">#REF!</definedName>
    <definedName name="テラス" localSheetId="19">#REF!</definedName>
    <definedName name="テラス" localSheetId="23">#REF!</definedName>
    <definedName name="テラス" localSheetId="22">#REF!</definedName>
    <definedName name="テラス" localSheetId="1">#REF!</definedName>
    <definedName name="テラス" localSheetId="7">#REF!</definedName>
    <definedName name="テラス" localSheetId="20">#REF!</definedName>
    <definedName name="テラス" localSheetId="21">#REF!</definedName>
    <definedName name="テラス" localSheetId="24">#REF!</definedName>
    <definedName name="テラス" localSheetId="26">#REF!</definedName>
    <definedName name="テラス" localSheetId="25">#REF!</definedName>
    <definedName name="テラス" localSheetId="0">#REF!</definedName>
    <definedName name="テラス" localSheetId="8">#REF!</definedName>
    <definedName name="テラス">#REF!</definedName>
    <definedName name="バイク" localSheetId="2">#REF!</definedName>
    <definedName name="バイク" localSheetId="3">#REF!</definedName>
    <definedName name="バイク" localSheetId="4">#REF!</definedName>
    <definedName name="バイク" localSheetId="5">#REF!</definedName>
    <definedName name="バイク" localSheetId="12">#REF!</definedName>
    <definedName name="バイク" localSheetId="11">#REF!</definedName>
    <definedName name="バイク" localSheetId="14">#REF!</definedName>
    <definedName name="バイク" localSheetId="15">#REF!</definedName>
    <definedName name="バイク" localSheetId="18">#REF!</definedName>
    <definedName name="バイク" localSheetId="17">#REF!</definedName>
    <definedName name="バイク" localSheetId="9">#REF!</definedName>
    <definedName name="バイク" localSheetId="6">#REF!</definedName>
    <definedName name="バイク" localSheetId="16">#REF!</definedName>
    <definedName name="バイク" localSheetId="19">#REF!</definedName>
    <definedName name="バイク" localSheetId="23">#REF!</definedName>
    <definedName name="バイク" localSheetId="22">#REF!</definedName>
    <definedName name="バイク" localSheetId="1">#REF!</definedName>
    <definedName name="バイク" localSheetId="7">#REF!</definedName>
    <definedName name="バイク" localSheetId="20">#REF!</definedName>
    <definedName name="バイク" localSheetId="21">#REF!</definedName>
    <definedName name="バイク" localSheetId="24">#REF!</definedName>
    <definedName name="バイク" localSheetId="26">#REF!</definedName>
    <definedName name="バイク" localSheetId="25">#REF!</definedName>
    <definedName name="バイク" localSheetId="0">#REF!</definedName>
    <definedName name="バイク" localSheetId="8">#REF!</definedName>
    <definedName name="バイク">#REF!</definedName>
    <definedName name="フリー" localSheetId="2">#REF!</definedName>
    <definedName name="フリー" localSheetId="3">#REF!</definedName>
    <definedName name="フリー" localSheetId="4">#REF!</definedName>
    <definedName name="フリー" localSheetId="5">#REF!</definedName>
    <definedName name="フリー" localSheetId="12">#REF!</definedName>
    <definedName name="フリー" localSheetId="11">#REF!</definedName>
    <definedName name="フリー" localSheetId="14">#REF!</definedName>
    <definedName name="フリー" localSheetId="15">#REF!</definedName>
    <definedName name="フリー" localSheetId="18">#REF!</definedName>
    <definedName name="フリー" localSheetId="17">#REF!</definedName>
    <definedName name="フリー" localSheetId="9">#REF!</definedName>
    <definedName name="フリー" localSheetId="6">#REF!</definedName>
    <definedName name="フリー" localSheetId="19">#REF!</definedName>
    <definedName name="フリー" localSheetId="23">#REF!</definedName>
    <definedName name="フリー" localSheetId="22">#REF!</definedName>
    <definedName name="フリー" localSheetId="1">#REF!</definedName>
    <definedName name="フリー" localSheetId="7">#REF!</definedName>
    <definedName name="フリー" localSheetId="20">#REF!</definedName>
    <definedName name="フリー" localSheetId="21">#REF!</definedName>
    <definedName name="フリー" localSheetId="24">#REF!</definedName>
    <definedName name="フリー" localSheetId="26">#REF!</definedName>
    <definedName name="フリー" localSheetId="25">#REF!</definedName>
    <definedName name="フリー" localSheetId="0">#REF!</definedName>
    <definedName name="フリー" localSheetId="8">#REF!</definedName>
    <definedName name="フリー">#REF!</definedName>
    <definedName name="ルーフ" localSheetId="2">#REF!</definedName>
    <definedName name="ルーフ" localSheetId="3">#REF!</definedName>
    <definedName name="ルーフ" localSheetId="4">#REF!</definedName>
    <definedName name="ルーフ" localSheetId="5">#REF!</definedName>
    <definedName name="ルーフ" localSheetId="12">#REF!</definedName>
    <definedName name="ルーフ" localSheetId="11">#REF!</definedName>
    <definedName name="ルーフ" localSheetId="14">#REF!</definedName>
    <definedName name="ルーフ" localSheetId="15">#REF!</definedName>
    <definedName name="ルーフ" localSheetId="18">#REF!</definedName>
    <definedName name="ルーフ" localSheetId="17">#REF!</definedName>
    <definedName name="ルーフ" localSheetId="9">#REF!</definedName>
    <definedName name="ルーフ" localSheetId="6">#REF!</definedName>
    <definedName name="ルーフ" localSheetId="19">#REF!</definedName>
    <definedName name="ルーフ" localSheetId="23">#REF!</definedName>
    <definedName name="ルーフ" localSheetId="22">#REF!</definedName>
    <definedName name="ルーフ" localSheetId="1">#REF!</definedName>
    <definedName name="ルーフ" localSheetId="7">#REF!</definedName>
    <definedName name="ルーフ" localSheetId="20">#REF!</definedName>
    <definedName name="ルーフ" localSheetId="21">#REF!</definedName>
    <definedName name="ルーフ" localSheetId="24">#REF!</definedName>
    <definedName name="ルーフ" localSheetId="26">#REF!</definedName>
    <definedName name="ルーフ" localSheetId="25">#REF!</definedName>
    <definedName name="ルーフ" localSheetId="0">#REF!</definedName>
    <definedName name="ルーフ" localSheetId="8">#REF!</definedName>
    <definedName name="ルーフ">#REF!</definedName>
    <definedName name="委託料率" localSheetId="2">#REF!</definedName>
    <definedName name="委託料率" localSheetId="3">#REF!</definedName>
    <definedName name="委託料率" localSheetId="4">#REF!</definedName>
    <definedName name="委託料率" localSheetId="5">#REF!</definedName>
    <definedName name="委託料率" localSheetId="12">#REF!</definedName>
    <definedName name="委託料率" localSheetId="11">#REF!</definedName>
    <definedName name="委託料率" localSheetId="14">#REF!</definedName>
    <definedName name="委託料率" localSheetId="15">#REF!</definedName>
    <definedName name="委託料率" localSheetId="18">#REF!</definedName>
    <definedName name="委託料率" localSheetId="17">#REF!</definedName>
    <definedName name="委託料率" localSheetId="9">#REF!</definedName>
    <definedName name="委託料率" localSheetId="6">#REF!</definedName>
    <definedName name="委託料率" localSheetId="19">#REF!</definedName>
    <definedName name="委託料率" localSheetId="23">#REF!</definedName>
    <definedName name="委託料率" localSheetId="22">#REF!</definedName>
    <definedName name="委託料率" localSheetId="1">#REF!</definedName>
    <definedName name="委託料率" localSheetId="7">#REF!</definedName>
    <definedName name="委託料率" localSheetId="20">#REF!</definedName>
    <definedName name="委託料率" localSheetId="21">#REF!</definedName>
    <definedName name="委託料率" localSheetId="24">#REF!</definedName>
    <definedName name="委託料率" localSheetId="26">#REF!</definedName>
    <definedName name="委託料率" localSheetId="25">#REF!</definedName>
    <definedName name="委託料率" localSheetId="0">#REF!</definedName>
    <definedName name="委託料率" localSheetId="8">#REF!</definedName>
    <definedName name="委託料率">#REF!</definedName>
    <definedName name="一般管理手数料" localSheetId="2">#REF!</definedName>
    <definedName name="一般管理手数料" localSheetId="3">#REF!</definedName>
    <definedName name="一般管理手数料" localSheetId="4">#REF!</definedName>
    <definedName name="一般管理手数料" localSheetId="5">#REF!</definedName>
    <definedName name="一般管理手数料" localSheetId="12">#REF!</definedName>
    <definedName name="一般管理手数料" localSheetId="11">#REF!</definedName>
    <definedName name="一般管理手数料" localSheetId="14">#REF!</definedName>
    <definedName name="一般管理手数料" localSheetId="15">#REF!</definedName>
    <definedName name="一般管理手数料" localSheetId="18">#REF!</definedName>
    <definedName name="一般管理手数料" localSheetId="17">#REF!</definedName>
    <definedName name="一般管理手数料" localSheetId="9">#REF!</definedName>
    <definedName name="一般管理手数料" localSheetId="6">#REF!</definedName>
    <definedName name="一般管理手数料" localSheetId="19">#REF!</definedName>
    <definedName name="一般管理手数料" localSheetId="23">#REF!</definedName>
    <definedName name="一般管理手数料" localSheetId="22">#REF!</definedName>
    <definedName name="一般管理手数料" localSheetId="1">#REF!</definedName>
    <definedName name="一般管理手数料" localSheetId="7">#REF!</definedName>
    <definedName name="一般管理手数料" localSheetId="20">#REF!</definedName>
    <definedName name="一般管理手数料" localSheetId="21">#REF!</definedName>
    <definedName name="一般管理手数料" localSheetId="24">#REF!</definedName>
    <definedName name="一般管理手数料" localSheetId="26">#REF!</definedName>
    <definedName name="一般管理手数料" localSheetId="25">#REF!</definedName>
    <definedName name="一般管理手数料" localSheetId="0">#REF!</definedName>
    <definedName name="一般管理手数料" localSheetId="8">#REF!</definedName>
    <definedName name="一般管理手数料">#REF!</definedName>
    <definedName name="延床面積持分" localSheetId="2">#REF!</definedName>
    <definedName name="延床面積持分" localSheetId="3">#REF!</definedName>
    <definedName name="延床面積持分" localSheetId="4">#REF!</definedName>
    <definedName name="延床面積持分" localSheetId="5">#REF!</definedName>
    <definedName name="延床面積持分" localSheetId="12">#REF!</definedName>
    <definedName name="延床面積持分" localSheetId="11">#REF!</definedName>
    <definedName name="延床面積持分" localSheetId="14">#REF!</definedName>
    <definedName name="延床面積持分" localSheetId="15">#REF!</definedName>
    <definedName name="延床面積持分" localSheetId="18">#REF!</definedName>
    <definedName name="延床面積持分" localSheetId="17">#REF!</definedName>
    <definedName name="延床面積持分" localSheetId="9">#REF!</definedName>
    <definedName name="延床面積持分" localSheetId="6">#REF!</definedName>
    <definedName name="延床面積持分" localSheetId="19">#REF!</definedName>
    <definedName name="延床面積持分" localSheetId="23">#REF!</definedName>
    <definedName name="延床面積持分" localSheetId="22">#REF!</definedName>
    <definedName name="延床面積持分" localSheetId="1">#REF!</definedName>
    <definedName name="延床面積持分" localSheetId="7">#REF!</definedName>
    <definedName name="延床面積持分" localSheetId="20">#REF!</definedName>
    <definedName name="延床面積持分" localSheetId="21">#REF!</definedName>
    <definedName name="延床面積持分" localSheetId="24">#REF!</definedName>
    <definedName name="延床面積持分" localSheetId="26">#REF!</definedName>
    <definedName name="延床面積持分" localSheetId="25">#REF!</definedName>
    <definedName name="延床面積持分" localSheetId="0">#REF!</definedName>
    <definedName name="延床面積持分" localSheetId="8">#REF!</definedName>
    <definedName name="延床面積持分">#REF!</definedName>
    <definedName name="延面積" localSheetId="2">#REF!</definedName>
    <definedName name="延面積" localSheetId="3">#REF!</definedName>
    <definedName name="延面積" localSheetId="4">#REF!</definedName>
    <definedName name="延面積" localSheetId="5">#REF!</definedName>
    <definedName name="延面積" localSheetId="12">#REF!</definedName>
    <definedName name="延面積" localSheetId="11">#REF!</definedName>
    <definedName name="延面積" localSheetId="14">#REF!</definedName>
    <definedName name="延面積" localSheetId="15">#REF!</definedName>
    <definedName name="延面積" localSheetId="18">#REF!</definedName>
    <definedName name="延面積" localSheetId="17">#REF!</definedName>
    <definedName name="延面積" localSheetId="9">#REF!</definedName>
    <definedName name="延面積" localSheetId="6">#REF!</definedName>
    <definedName name="延面積" localSheetId="19">#REF!</definedName>
    <definedName name="延面積" localSheetId="23">#REF!</definedName>
    <definedName name="延面積" localSheetId="22">#REF!</definedName>
    <definedName name="延面積" localSheetId="1">#REF!</definedName>
    <definedName name="延面積" localSheetId="7">#REF!</definedName>
    <definedName name="延面積" localSheetId="20">#REF!</definedName>
    <definedName name="延面積" localSheetId="21">#REF!</definedName>
    <definedName name="延面積" localSheetId="24">#REF!</definedName>
    <definedName name="延面積" localSheetId="26">#REF!</definedName>
    <definedName name="延面積" localSheetId="25">#REF!</definedName>
    <definedName name="延面積" localSheetId="0">#REF!</definedName>
    <definedName name="延面積" localSheetId="8">#REF!</definedName>
    <definedName name="延面積">#REF!</definedName>
    <definedName name="延面積持分比率" localSheetId="2">#REF!</definedName>
    <definedName name="延面積持分比率" localSheetId="3">#REF!</definedName>
    <definedName name="延面積持分比率" localSheetId="4">#REF!</definedName>
    <definedName name="延面積持分比率" localSheetId="5">#REF!</definedName>
    <definedName name="延面積持分比率" localSheetId="12">#REF!</definedName>
    <definedName name="延面積持分比率" localSheetId="11">#REF!</definedName>
    <definedName name="延面積持分比率" localSheetId="14">#REF!</definedName>
    <definedName name="延面積持分比率" localSheetId="15">#REF!</definedName>
    <definedName name="延面積持分比率" localSheetId="18">#REF!</definedName>
    <definedName name="延面積持分比率" localSheetId="17">#REF!</definedName>
    <definedName name="延面積持分比率" localSheetId="9">#REF!</definedName>
    <definedName name="延面積持分比率" localSheetId="6">#REF!</definedName>
    <definedName name="延面積持分比率" localSheetId="19">#REF!</definedName>
    <definedName name="延面積持分比率" localSheetId="23">#REF!</definedName>
    <definedName name="延面積持分比率" localSheetId="22">#REF!</definedName>
    <definedName name="延面積持分比率" localSheetId="1">#REF!</definedName>
    <definedName name="延面積持分比率" localSheetId="7">#REF!</definedName>
    <definedName name="延面積持分比率" localSheetId="20">#REF!</definedName>
    <definedName name="延面積持分比率" localSheetId="21">#REF!</definedName>
    <definedName name="延面積持分比率" localSheetId="24">#REF!</definedName>
    <definedName name="延面積持分比率" localSheetId="26">#REF!</definedName>
    <definedName name="延面積持分比率" localSheetId="25">#REF!</definedName>
    <definedName name="延面積持分比率" localSheetId="0">#REF!</definedName>
    <definedName name="延面積持分比率" localSheetId="8">#REF!</definedName>
    <definedName name="延面積持分比率">#REF!</definedName>
    <definedName name="汚水槽" localSheetId="2">#REF!</definedName>
    <definedName name="汚水槽" localSheetId="3">#REF!</definedName>
    <definedName name="汚水槽" localSheetId="4">#REF!</definedName>
    <definedName name="汚水槽" localSheetId="5">#REF!</definedName>
    <definedName name="汚水槽" localSheetId="12">#REF!</definedName>
    <definedName name="汚水槽" localSheetId="11">#REF!</definedName>
    <definedName name="汚水槽" localSheetId="14">#REF!</definedName>
    <definedName name="汚水槽" localSheetId="15">#REF!</definedName>
    <definedName name="汚水槽" localSheetId="18">#REF!</definedName>
    <definedName name="汚水槽" localSheetId="17">#REF!</definedName>
    <definedName name="汚水槽" localSheetId="9">#REF!</definedName>
    <definedName name="汚水槽" localSheetId="6">#REF!</definedName>
    <definedName name="汚水槽" localSheetId="19">#REF!</definedName>
    <definedName name="汚水槽" localSheetId="23">#REF!</definedName>
    <definedName name="汚水槽" localSheetId="22">#REF!</definedName>
    <definedName name="汚水槽" localSheetId="1">#REF!</definedName>
    <definedName name="汚水槽" localSheetId="7">#REF!</definedName>
    <definedName name="汚水槽" localSheetId="20">#REF!</definedName>
    <definedName name="汚水槽" localSheetId="21">#REF!</definedName>
    <definedName name="汚水槽" localSheetId="24">#REF!</definedName>
    <definedName name="汚水槽" localSheetId="26">#REF!</definedName>
    <definedName name="汚水槽" localSheetId="25">#REF!</definedName>
    <definedName name="汚水槽" localSheetId="0">#REF!</definedName>
    <definedName name="汚水槽" localSheetId="8">#REF!</definedName>
    <definedName name="汚水槽">#REF!</definedName>
    <definedName name="価格_Ａ１" localSheetId="2">#REF!</definedName>
    <definedName name="価格_Ａ１" localSheetId="3">#REF!</definedName>
    <definedName name="価格_Ａ１" localSheetId="4">#REF!</definedName>
    <definedName name="価格_Ａ１" localSheetId="5">#REF!</definedName>
    <definedName name="価格_Ａ１" localSheetId="12">#REF!</definedName>
    <definedName name="価格_Ａ１" localSheetId="11">#REF!</definedName>
    <definedName name="価格_Ａ１" localSheetId="14">#REF!</definedName>
    <definedName name="価格_Ａ１" localSheetId="15">#REF!</definedName>
    <definedName name="価格_Ａ１" localSheetId="18">#REF!</definedName>
    <definedName name="価格_Ａ１" localSheetId="17">#REF!</definedName>
    <definedName name="価格_Ａ１" localSheetId="9">#REF!</definedName>
    <definedName name="価格_Ａ１" localSheetId="6">#REF!</definedName>
    <definedName name="価格_Ａ１" localSheetId="19">#REF!</definedName>
    <definedName name="価格_Ａ１" localSheetId="23">#REF!</definedName>
    <definedName name="価格_Ａ１" localSheetId="22">#REF!</definedName>
    <definedName name="価格_Ａ１" localSheetId="1">#REF!</definedName>
    <definedName name="価格_Ａ１" localSheetId="7">#REF!</definedName>
    <definedName name="価格_Ａ１" localSheetId="20">#REF!</definedName>
    <definedName name="価格_Ａ１" localSheetId="21">#REF!</definedName>
    <definedName name="価格_Ａ１" localSheetId="24">#REF!</definedName>
    <definedName name="価格_Ａ１" localSheetId="26">#REF!</definedName>
    <definedName name="価格_Ａ１" localSheetId="25">#REF!</definedName>
    <definedName name="価格_Ａ１" localSheetId="0">#REF!</definedName>
    <definedName name="価格_Ａ１" localSheetId="8">#REF!</definedName>
    <definedName name="価格_Ａ１">#REF!</definedName>
    <definedName name="価格_Ａ２" localSheetId="2">#REF!</definedName>
    <definedName name="価格_Ａ２" localSheetId="3">#REF!</definedName>
    <definedName name="価格_Ａ２" localSheetId="4">#REF!</definedName>
    <definedName name="価格_Ａ２" localSheetId="5">#REF!</definedName>
    <definedName name="価格_Ａ２" localSheetId="12">#REF!</definedName>
    <definedName name="価格_Ａ２" localSheetId="11">#REF!</definedName>
    <definedName name="価格_Ａ２" localSheetId="14">#REF!</definedName>
    <definedName name="価格_Ａ２" localSheetId="15">#REF!</definedName>
    <definedName name="価格_Ａ２" localSheetId="18">#REF!</definedName>
    <definedName name="価格_Ａ２" localSheetId="17">#REF!</definedName>
    <definedName name="価格_Ａ２" localSheetId="9">#REF!</definedName>
    <definedName name="価格_Ａ２" localSheetId="6">#REF!</definedName>
    <definedName name="価格_Ａ２" localSheetId="19">#REF!</definedName>
    <definedName name="価格_Ａ２" localSheetId="23">#REF!</definedName>
    <definedName name="価格_Ａ２" localSheetId="22">#REF!</definedName>
    <definedName name="価格_Ａ２" localSheetId="1">#REF!</definedName>
    <definedName name="価格_Ａ２" localSheetId="7">#REF!</definedName>
    <definedName name="価格_Ａ２" localSheetId="20">#REF!</definedName>
    <definedName name="価格_Ａ２" localSheetId="21">#REF!</definedName>
    <definedName name="価格_Ａ２" localSheetId="24">#REF!</definedName>
    <definedName name="価格_Ａ２" localSheetId="26">#REF!</definedName>
    <definedName name="価格_Ａ２" localSheetId="25">#REF!</definedName>
    <definedName name="価格_Ａ２" localSheetId="0">#REF!</definedName>
    <definedName name="価格_Ａ２" localSheetId="8">#REF!</definedName>
    <definedName name="価格_Ａ２">#REF!</definedName>
    <definedName name="価格_Ｂ" localSheetId="2">#REF!</definedName>
    <definedName name="価格_Ｂ" localSheetId="3">#REF!</definedName>
    <definedName name="価格_Ｂ" localSheetId="4">#REF!</definedName>
    <definedName name="価格_Ｂ" localSheetId="5">#REF!</definedName>
    <definedName name="価格_Ｂ" localSheetId="12">#REF!</definedName>
    <definedName name="価格_Ｂ" localSheetId="11">#REF!</definedName>
    <definedName name="価格_Ｂ" localSheetId="14">#REF!</definedName>
    <definedName name="価格_Ｂ" localSheetId="15">#REF!</definedName>
    <definedName name="価格_Ｂ" localSheetId="18">#REF!</definedName>
    <definedName name="価格_Ｂ" localSheetId="17">#REF!</definedName>
    <definedName name="価格_Ｂ" localSheetId="9">#REF!</definedName>
    <definedName name="価格_Ｂ" localSheetId="6">#REF!</definedName>
    <definedName name="価格_Ｂ" localSheetId="19">#REF!</definedName>
    <definedName name="価格_Ｂ" localSheetId="23">#REF!</definedName>
    <definedName name="価格_Ｂ" localSheetId="22">#REF!</definedName>
    <definedName name="価格_Ｂ" localSheetId="1">#REF!</definedName>
    <definedName name="価格_Ｂ" localSheetId="7">#REF!</definedName>
    <definedName name="価格_Ｂ" localSheetId="20">#REF!</definedName>
    <definedName name="価格_Ｂ" localSheetId="21">#REF!</definedName>
    <definedName name="価格_Ｂ" localSheetId="24">#REF!</definedName>
    <definedName name="価格_Ｂ" localSheetId="26">#REF!</definedName>
    <definedName name="価格_Ｂ" localSheetId="25">#REF!</definedName>
    <definedName name="価格_Ｂ" localSheetId="0">#REF!</definedName>
    <definedName name="価格_Ｂ" localSheetId="8">#REF!</definedName>
    <definedName name="価格_Ｂ">#REF!</definedName>
    <definedName name="価格_Ｃ" localSheetId="2">#REF!</definedName>
    <definedName name="価格_Ｃ" localSheetId="3">#REF!</definedName>
    <definedName name="価格_Ｃ" localSheetId="4">#REF!</definedName>
    <definedName name="価格_Ｃ" localSheetId="5">#REF!</definedName>
    <definedName name="価格_Ｃ" localSheetId="12">#REF!</definedName>
    <definedName name="価格_Ｃ" localSheetId="11">#REF!</definedName>
    <definedName name="価格_Ｃ" localSheetId="14">#REF!</definedName>
    <definedName name="価格_Ｃ" localSheetId="15">#REF!</definedName>
    <definedName name="価格_Ｃ" localSheetId="18">#REF!</definedName>
    <definedName name="価格_Ｃ" localSheetId="17">#REF!</definedName>
    <definedName name="価格_Ｃ" localSheetId="9">#REF!</definedName>
    <definedName name="価格_Ｃ" localSheetId="6">#REF!</definedName>
    <definedName name="価格_Ｃ" localSheetId="19">#REF!</definedName>
    <definedName name="価格_Ｃ" localSheetId="23">#REF!</definedName>
    <definedName name="価格_Ｃ" localSheetId="22">#REF!</definedName>
    <definedName name="価格_Ｃ" localSheetId="1">#REF!</definedName>
    <definedName name="価格_Ｃ" localSheetId="7">#REF!</definedName>
    <definedName name="価格_Ｃ" localSheetId="20">#REF!</definedName>
    <definedName name="価格_Ｃ" localSheetId="21">#REF!</definedName>
    <definedName name="価格_Ｃ" localSheetId="24">#REF!</definedName>
    <definedName name="価格_Ｃ" localSheetId="26">#REF!</definedName>
    <definedName name="価格_Ｃ" localSheetId="25">#REF!</definedName>
    <definedName name="価格_Ｃ" localSheetId="0">#REF!</definedName>
    <definedName name="価格_Ｃ" localSheetId="8">#REF!</definedName>
    <definedName name="価格_Ｃ">#REF!</definedName>
    <definedName name="火災保険料" localSheetId="2">#REF!</definedName>
    <definedName name="火災保険料" localSheetId="3">#REF!</definedName>
    <definedName name="火災保険料" localSheetId="4">#REF!</definedName>
    <definedName name="火災保険料" localSheetId="5">#REF!</definedName>
    <definedName name="火災保険料" localSheetId="12">#REF!</definedName>
    <definedName name="火災保険料" localSheetId="11">#REF!</definedName>
    <definedName name="火災保険料" localSheetId="14">#REF!</definedName>
    <definedName name="火災保険料" localSheetId="15">#REF!</definedName>
    <definedName name="火災保険料" localSheetId="18">#REF!</definedName>
    <definedName name="火災保険料" localSheetId="17">#REF!</definedName>
    <definedName name="火災保険料" localSheetId="9">#REF!</definedName>
    <definedName name="火災保険料" localSheetId="6">#REF!</definedName>
    <definedName name="火災保険料" localSheetId="19">#REF!</definedName>
    <definedName name="火災保険料" localSheetId="23">#REF!</definedName>
    <definedName name="火災保険料" localSheetId="22">#REF!</definedName>
    <definedName name="火災保険料" localSheetId="1">#REF!</definedName>
    <definedName name="火災保険料" localSheetId="7">#REF!</definedName>
    <definedName name="火災保険料" localSheetId="20">#REF!</definedName>
    <definedName name="火災保険料" localSheetId="21">#REF!</definedName>
    <definedName name="火災保険料" localSheetId="24">#REF!</definedName>
    <definedName name="火災保険料" localSheetId="26">#REF!</definedName>
    <definedName name="火災保険料" localSheetId="25">#REF!</definedName>
    <definedName name="火災保険料" localSheetId="0">#REF!</definedName>
    <definedName name="火災保険料" localSheetId="8">#REF!</definedName>
    <definedName name="火災保険料">#REF!</definedName>
    <definedName name="外部駐" localSheetId="2">#REF!</definedName>
    <definedName name="外部駐" localSheetId="3">#REF!</definedName>
    <definedName name="外部駐" localSheetId="4">#REF!</definedName>
    <definedName name="外部駐" localSheetId="5">#REF!</definedName>
    <definedName name="外部駐" localSheetId="12">#REF!</definedName>
    <definedName name="外部駐" localSheetId="11">#REF!</definedName>
    <definedName name="外部駐" localSheetId="14">#REF!</definedName>
    <definedName name="外部駐" localSheetId="15">#REF!</definedName>
    <definedName name="外部駐" localSheetId="18">#REF!</definedName>
    <definedName name="外部駐" localSheetId="17">#REF!</definedName>
    <definedName name="外部駐" localSheetId="9">#REF!</definedName>
    <definedName name="外部駐" localSheetId="6">#REF!</definedName>
    <definedName name="外部駐" localSheetId="19">#REF!</definedName>
    <definedName name="外部駐" localSheetId="23">#REF!</definedName>
    <definedName name="外部駐" localSheetId="22">#REF!</definedName>
    <definedName name="外部駐" localSheetId="1">#REF!</definedName>
    <definedName name="外部駐" localSheetId="7">#REF!</definedName>
    <definedName name="外部駐" localSheetId="20">#REF!</definedName>
    <definedName name="外部駐" localSheetId="21">#REF!</definedName>
    <definedName name="外部駐" localSheetId="24">#REF!</definedName>
    <definedName name="外部駐" localSheetId="26">#REF!</definedName>
    <definedName name="外部駐" localSheetId="25">#REF!</definedName>
    <definedName name="外部駐" localSheetId="0">#REF!</definedName>
    <definedName name="外部駐" localSheetId="8">#REF!</definedName>
    <definedName name="外部駐">#REF!</definedName>
    <definedName name="外部駐車場" localSheetId="2">#REF!</definedName>
    <definedName name="外部駐車場" localSheetId="3">#REF!</definedName>
    <definedName name="外部駐車場" localSheetId="4">#REF!</definedName>
    <definedName name="外部駐車場" localSheetId="5">#REF!</definedName>
    <definedName name="外部駐車場" localSheetId="12">#REF!</definedName>
    <definedName name="外部駐車場" localSheetId="11">#REF!</definedName>
    <definedName name="外部駐車場" localSheetId="14">#REF!</definedName>
    <definedName name="外部駐車場" localSheetId="15">#REF!</definedName>
    <definedName name="外部駐車場" localSheetId="18">#REF!</definedName>
    <definedName name="外部駐車場" localSheetId="17">#REF!</definedName>
    <definedName name="外部駐車場" localSheetId="9">#REF!</definedName>
    <definedName name="外部駐車場" localSheetId="6">#REF!</definedName>
    <definedName name="外部駐車場" localSheetId="19">#REF!</definedName>
    <definedName name="外部駐車場" localSheetId="23">#REF!</definedName>
    <definedName name="外部駐車場" localSheetId="22">#REF!</definedName>
    <definedName name="外部駐車場" localSheetId="1">#REF!</definedName>
    <definedName name="外部駐車場" localSheetId="7">#REF!</definedName>
    <definedName name="外部駐車場" localSheetId="20">#REF!</definedName>
    <definedName name="外部駐車場" localSheetId="21">#REF!</definedName>
    <definedName name="外部駐車場" localSheetId="24">#REF!</definedName>
    <definedName name="外部駐車場" localSheetId="26">#REF!</definedName>
    <definedName name="外部駐車場" localSheetId="25">#REF!</definedName>
    <definedName name="外部駐車場" localSheetId="0">#REF!</definedName>
    <definedName name="外部駐車場" localSheetId="8">#REF!</definedName>
    <definedName name="外部駐車場">#REF!</definedName>
    <definedName name="管理員業務費" localSheetId="2">#REF!</definedName>
    <definedName name="管理員業務費" localSheetId="3">#REF!</definedName>
    <definedName name="管理員業務費" localSheetId="4">#REF!</definedName>
    <definedName name="管理員業務費" localSheetId="5">#REF!</definedName>
    <definedName name="管理員業務費" localSheetId="12">#REF!</definedName>
    <definedName name="管理員業務費" localSheetId="11">#REF!</definedName>
    <definedName name="管理員業務費" localSheetId="14">#REF!</definedName>
    <definedName name="管理員業務費" localSheetId="15">#REF!</definedName>
    <definedName name="管理員業務費" localSheetId="18">#REF!</definedName>
    <definedName name="管理員業務費" localSheetId="17">#REF!</definedName>
    <definedName name="管理員業務費" localSheetId="9">#REF!</definedName>
    <definedName name="管理員業務費" localSheetId="6">#REF!</definedName>
    <definedName name="管理員業務費" localSheetId="19">#REF!</definedName>
    <definedName name="管理員業務費" localSheetId="23">#REF!</definedName>
    <definedName name="管理員業務費" localSheetId="22">#REF!</definedName>
    <definedName name="管理員業務費" localSheetId="1">#REF!</definedName>
    <definedName name="管理員業務費" localSheetId="7">#REF!</definedName>
    <definedName name="管理員業務費" localSheetId="20">#REF!</definedName>
    <definedName name="管理員業務費" localSheetId="21">#REF!</definedName>
    <definedName name="管理員業務費" localSheetId="24">#REF!</definedName>
    <definedName name="管理員業務費" localSheetId="26">#REF!</definedName>
    <definedName name="管理員業務費" localSheetId="25">#REF!</definedName>
    <definedName name="管理員業務費" localSheetId="0">#REF!</definedName>
    <definedName name="管理員業務費" localSheetId="8">#REF!</definedName>
    <definedName name="管理員業務費">#REF!</definedName>
    <definedName name="管理準備金倍率" localSheetId="2">#REF!</definedName>
    <definedName name="管理準備金倍率" localSheetId="3">#REF!</definedName>
    <definedName name="管理準備金倍率" localSheetId="4">#REF!</definedName>
    <definedName name="管理準備金倍率" localSheetId="5">#REF!</definedName>
    <definedName name="管理準備金倍率" localSheetId="12">#REF!</definedName>
    <definedName name="管理準備金倍率" localSheetId="11">#REF!</definedName>
    <definedName name="管理準備金倍率" localSheetId="14">#REF!</definedName>
    <definedName name="管理準備金倍率" localSheetId="15">#REF!</definedName>
    <definedName name="管理準備金倍率" localSheetId="18">#REF!</definedName>
    <definedName name="管理準備金倍率" localSheetId="17">#REF!</definedName>
    <definedName name="管理準備金倍率" localSheetId="9">#REF!</definedName>
    <definedName name="管理準備金倍率" localSheetId="6">#REF!</definedName>
    <definedName name="管理準備金倍率" localSheetId="19">#REF!</definedName>
    <definedName name="管理準備金倍率" localSheetId="23">#REF!</definedName>
    <definedName name="管理準備金倍率" localSheetId="22">#REF!</definedName>
    <definedName name="管理準備金倍率" localSheetId="1">#REF!</definedName>
    <definedName name="管理準備金倍率" localSheetId="7">#REF!</definedName>
    <definedName name="管理準備金倍率" localSheetId="20">#REF!</definedName>
    <definedName name="管理準備金倍率" localSheetId="21">#REF!</definedName>
    <definedName name="管理準備金倍率" localSheetId="24">#REF!</definedName>
    <definedName name="管理準備金倍率" localSheetId="26">#REF!</definedName>
    <definedName name="管理準備金倍率" localSheetId="25">#REF!</definedName>
    <definedName name="管理準備金倍率" localSheetId="0">#REF!</definedName>
    <definedName name="管理準備金倍率" localSheetId="8">#REF!</definedName>
    <definedName name="管理準備金倍率">#REF!</definedName>
    <definedName name="管理費" localSheetId="2">#REF!</definedName>
    <definedName name="管理費" localSheetId="3">#REF!</definedName>
    <definedName name="管理費" localSheetId="4">#REF!</definedName>
    <definedName name="管理費" localSheetId="5">#REF!</definedName>
    <definedName name="管理費" localSheetId="12">#REF!</definedName>
    <definedName name="管理費" localSheetId="11">#REF!</definedName>
    <definedName name="管理費" localSheetId="14">#REF!</definedName>
    <definedName name="管理費" localSheetId="15">#REF!</definedName>
    <definedName name="管理費" localSheetId="18">#REF!</definedName>
    <definedName name="管理費" localSheetId="17">#REF!</definedName>
    <definedName name="管理費" localSheetId="9">#REF!</definedName>
    <definedName name="管理費" localSheetId="6">#REF!</definedName>
    <definedName name="管理費" localSheetId="19">#REF!</definedName>
    <definedName name="管理費" localSheetId="23">#REF!</definedName>
    <definedName name="管理費" localSheetId="22">#REF!</definedName>
    <definedName name="管理費" localSheetId="1">#REF!</definedName>
    <definedName name="管理費" localSheetId="7">#REF!</definedName>
    <definedName name="管理費" localSheetId="20">#REF!</definedName>
    <definedName name="管理費" localSheetId="21">#REF!</definedName>
    <definedName name="管理費" localSheetId="24">#REF!</definedName>
    <definedName name="管理費" localSheetId="26">#REF!</definedName>
    <definedName name="管理費" localSheetId="25">#REF!</definedName>
    <definedName name="管理費" localSheetId="0">#REF!</definedName>
    <definedName name="管理費" localSheetId="8">#REF!</definedName>
    <definedName name="管理費">#REF!</definedName>
    <definedName name="管理費㎡単価" localSheetId="2">#REF!</definedName>
    <definedName name="管理費㎡単価" localSheetId="3">#REF!</definedName>
    <definedName name="管理費㎡単価" localSheetId="4">#REF!</definedName>
    <definedName name="管理費㎡単価" localSheetId="5">#REF!</definedName>
    <definedName name="管理費㎡単価" localSheetId="12">#REF!</definedName>
    <definedName name="管理費㎡単価" localSheetId="11">#REF!</definedName>
    <definedName name="管理費㎡単価" localSheetId="14">#REF!</definedName>
    <definedName name="管理費㎡単価" localSheetId="15">#REF!</definedName>
    <definedName name="管理費㎡単価" localSheetId="18">#REF!</definedName>
    <definedName name="管理費㎡単価" localSheetId="17">#REF!</definedName>
    <definedName name="管理費㎡単価" localSheetId="9">#REF!</definedName>
    <definedName name="管理費㎡単価" localSheetId="6">#REF!</definedName>
    <definedName name="管理費㎡単価" localSheetId="19">#REF!</definedName>
    <definedName name="管理費㎡単価" localSheetId="23">#REF!</definedName>
    <definedName name="管理費㎡単価" localSheetId="22">#REF!</definedName>
    <definedName name="管理費㎡単価" localSheetId="1">#REF!</definedName>
    <definedName name="管理費㎡単価" localSheetId="7">#REF!</definedName>
    <definedName name="管理費㎡単価" localSheetId="20">#REF!</definedName>
    <definedName name="管理費㎡単価" localSheetId="21">#REF!</definedName>
    <definedName name="管理費㎡単価" localSheetId="24">#REF!</definedName>
    <definedName name="管理費㎡単価" localSheetId="26">#REF!</definedName>
    <definedName name="管理費㎡単価" localSheetId="25">#REF!</definedName>
    <definedName name="管理費㎡単価" localSheetId="0">#REF!</definedName>
    <definedName name="管理費㎡単価" localSheetId="8">#REF!</definedName>
    <definedName name="管理費㎡単価">#REF!</definedName>
    <definedName name="管理費単価" localSheetId="2">#REF!</definedName>
    <definedName name="管理費単価" localSheetId="3">#REF!</definedName>
    <definedName name="管理費単価" localSheetId="4">#REF!</definedName>
    <definedName name="管理費単価" localSheetId="5">#REF!</definedName>
    <definedName name="管理費単価" localSheetId="12">#REF!</definedName>
    <definedName name="管理費単価" localSheetId="11">#REF!</definedName>
    <definedName name="管理費単価" localSheetId="14">#REF!</definedName>
    <definedName name="管理費単価" localSheetId="15">#REF!</definedName>
    <definedName name="管理費単価" localSheetId="18">#REF!</definedName>
    <definedName name="管理費単価" localSheetId="17">#REF!</definedName>
    <definedName name="管理費単価" localSheetId="9">#REF!</definedName>
    <definedName name="管理費単価" localSheetId="6">#REF!</definedName>
    <definedName name="管理費単価" localSheetId="19">#REF!</definedName>
    <definedName name="管理費単価" localSheetId="23">#REF!</definedName>
    <definedName name="管理費単価" localSheetId="22">#REF!</definedName>
    <definedName name="管理費単価" localSheetId="1">#REF!</definedName>
    <definedName name="管理費単価" localSheetId="7">#REF!</definedName>
    <definedName name="管理費単価" localSheetId="20">#REF!</definedName>
    <definedName name="管理費単価" localSheetId="21">#REF!</definedName>
    <definedName name="管理費単価" localSheetId="24">#REF!</definedName>
    <definedName name="管理費単価" localSheetId="26">#REF!</definedName>
    <definedName name="管理費単価" localSheetId="25">#REF!</definedName>
    <definedName name="管理費単価" localSheetId="0">#REF!</definedName>
    <definedName name="管理費単価" localSheetId="8">#REF!</definedName>
    <definedName name="管理費単価">#REF!</definedName>
    <definedName name="還元利回り" localSheetId="2">#REF!</definedName>
    <definedName name="還元利回り" localSheetId="3">#REF!</definedName>
    <definedName name="還元利回り" localSheetId="4">#REF!</definedName>
    <definedName name="還元利回り" localSheetId="5">#REF!</definedName>
    <definedName name="還元利回り" localSheetId="12">#REF!</definedName>
    <definedName name="還元利回り" localSheetId="11">#REF!</definedName>
    <definedName name="還元利回り" localSheetId="14">#REF!</definedName>
    <definedName name="還元利回り" localSheetId="15">#REF!</definedName>
    <definedName name="還元利回り" localSheetId="18">#REF!</definedName>
    <definedName name="還元利回り" localSheetId="17">#REF!</definedName>
    <definedName name="還元利回り" localSheetId="9">#REF!</definedName>
    <definedName name="還元利回り" localSheetId="6">#REF!</definedName>
    <definedName name="還元利回り" localSheetId="19">#REF!</definedName>
    <definedName name="還元利回り" localSheetId="23">#REF!</definedName>
    <definedName name="還元利回り" localSheetId="22">#REF!</definedName>
    <definedName name="還元利回り" localSheetId="1">#REF!</definedName>
    <definedName name="還元利回り" localSheetId="7">#REF!</definedName>
    <definedName name="還元利回り" localSheetId="20">#REF!</definedName>
    <definedName name="還元利回り" localSheetId="21">#REF!</definedName>
    <definedName name="還元利回り" localSheetId="24">#REF!</definedName>
    <definedName name="還元利回り" localSheetId="26">#REF!</definedName>
    <definedName name="還元利回り" localSheetId="25">#REF!</definedName>
    <definedName name="還元利回り" localSheetId="0">#REF!</definedName>
    <definedName name="還元利回り" localSheetId="8">#REF!</definedName>
    <definedName name="還元利回り">#REF!</definedName>
    <definedName name="基金基準" localSheetId="2">#REF!</definedName>
    <definedName name="基金基準" localSheetId="3">#REF!</definedName>
    <definedName name="基金基準" localSheetId="4">#REF!</definedName>
    <definedName name="基金基準" localSheetId="5">#REF!</definedName>
    <definedName name="基金基準" localSheetId="12">#REF!</definedName>
    <definedName name="基金基準" localSheetId="11">#REF!</definedName>
    <definedName name="基金基準" localSheetId="14">#REF!</definedName>
    <definedName name="基金基準" localSheetId="15">#REF!</definedName>
    <definedName name="基金基準" localSheetId="18">#REF!</definedName>
    <definedName name="基金基準" localSheetId="17">#REF!</definedName>
    <definedName name="基金基準" localSheetId="9">#REF!</definedName>
    <definedName name="基金基準" localSheetId="6">#REF!</definedName>
    <definedName name="基金基準" localSheetId="19">#REF!</definedName>
    <definedName name="基金基準" localSheetId="23">#REF!</definedName>
    <definedName name="基金基準" localSheetId="22">#REF!</definedName>
    <definedName name="基金基準" localSheetId="1">#REF!</definedName>
    <definedName name="基金基準" localSheetId="7">#REF!</definedName>
    <definedName name="基金基準" localSheetId="20">#REF!</definedName>
    <definedName name="基金基準" localSheetId="21">#REF!</definedName>
    <definedName name="基金基準" localSheetId="24">#REF!</definedName>
    <definedName name="基金基準" localSheetId="26">#REF!</definedName>
    <definedName name="基金基準" localSheetId="25">#REF!</definedName>
    <definedName name="基金基準" localSheetId="0">#REF!</definedName>
    <definedName name="基金基準" localSheetId="8">#REF!</definedName>
    <definedName name="基金基準">#REF!</definedName>
    <definedName name="共視聴" localSheetId="2">#REF!</definedName>
    <definedName name="共視聴" localSheetId="3">#REF!</definedName>
    <definedName name="共視聴" localSheetId="4">#REF!</definedName>
    <definedName name="共視聴" localSheetId="5">#REF!</definedName>
    <definedName name="共視聴" localSheetId="12">#REF!</definedName>
    <definedName name="共視聴" localSheetId="11">#REF!</definedName>
    <definedName name="共視聴" localSheetId="14">#REF!</definedName>
    <definedName name="共視聴" localSheetId="15">#REF!</definedName>
    <definedName name="共視聴" localSheetId="18">#REF!</definedName>
    <definedName name="共視聴" localSheetId="17">#REF!</definedName>
    <definedName name="共視聴" localSheetId="9">#REF!</definedName>
    <definedName name="共視聴" localSheetId="6">#REF!</definedName>
    <definedName name="共視聴" localSheetId="19">#REF!</definedName>
    <definedName name="共視聴" localSheetId="23">#REF!</definedName>
    <definedName name="共視聴" localSheetId="22">#REF!</definedName>
    <definedName name="共視聴" localSheetId="1">#REF!</definedName>
    <definedName name="共視聴" localSheetId="7">#REF!</definedName>
    <definedName name="共視聴" localSheetId="20">#REF!</definedName>
    <definedName name="共視聴" localSheetId="21">#REF!</definedName>
    <definedName name="共視聴" localSheetId="24">#REF!</definedName>
    <definedName name="共視聴" localSheetId="26">#REF!</definedName>
    <definedName name="共視聴" localSheetId="25">#REF!</definedName>
    <definedName name="共視聴" localSheetId="0">#REF!</definedName>
    <definedName name="共視聴" localSheetId="8">#REF!</definedName>
    <definedName name="共視聴">#REF!</definedName>
    <definedName name="共視聴基準" localSheetId="2">#REF!</definedName>
    <definedName name="共視聴基準" localSheetId="3">#REF!</definedName>
    <definedName name="共視聴基準" localSheetId="4">#REF!</definedName>
    <definedName name="共視聴基準" localSheetId="5">#REF!</definedName>
    <definedName name="共視聴基準" localSheetId="12">#REF!</definedName>
    <definedName name="共視聴基準" localSheetId="11">#REF!</definedName>
    <definedName name="共視聴基準" localSheetId="14">#REF!</definedName>
    <definedName name="共視聴基準" localSheetId="15">#REF!</definedName>
    <definedName name="共視聴基準" localSheetId="18">#REF!</definedName>
    <definedName name="共視聴基準" localSheetId="17">#REF!</definedName>
    <definedName name="共視聴基準" localSheetId="9">#REF!</definedName>
    <definedName name="共視聴基準" localSheetId="6">#REF!</definedName>
    <definedName name="共視聴基準" localSheetId="19">#REF!</definedName>
    <definedName name="共視聴基準" localSheetId="23">#REF!</definedName>
    <definedName name="共視聴基準" localSheetId="22">#REF!</definedName>
    <definedName name="共視聴基準" localSheetId="1">#REF!</definedName>
    <definedName name="共視聴基準" localSheetId="7">#REF!</definedName>
    <definedName name="共視聴基準" localSheetId="20">#REF!</definedName>
    <definedName name="共視聴基準" localSheetId="21">#REF!</definedName>
    <definedName name="共視聴基準" localSheetId="24">#REF!</definedName>
    <definedName name="共視聴基準" localSheetId="26">#REF!</definedName>
    <definedName name="共視聴基準" localSheetId="25">#REF!</definedName>
    <definedName name="共視聴基準" localSheetId="0">#REF!</definedName>
    <definedName name="共視聴基準" localSheetId="8">#REF!</definedName>
    <definedName name="共視聴基準">#REF!</definedName>
    <definedName name="共用部" localSheetId="2">#REF!</definedName>
    <definedName name="共用部" localSheetId="3">#REF!</definedName>
    <definedName name="共用部" localSheetId="4">#REF!</definedName>
    <definedName name="共用部" localSheetId="5">#REF!</definedName>
    <definedName name="共用部" localSheetId="12">#REF!</definedName>
    <definedName name="共用部" localSheetId="11">#REF!</definedName>
    <definedName name="共用部" localSheetId="14">#REF!</definedName>
    <definedName name="共用部" localSheetId="15">#REF!</definedName>
    <definedName name="共用部" localSheetId="18">#REF!</definedName>
    <definedName name="共用部" localSheetId="17">#REF!</definedName>
    <definedName name="共用部" localSheetId="9">#REF!</definedName>
    <definedName name="共用部" localSheetId="6">#REF!</definedName>
    <definedName name="共用部" localSheetId="19">#REF!</definedName>
    <definedName name="共用部" localSheetId="23">#REF!</definedName>
    <definedName name="共用部" localSheetId="22">#REF!</definedName>
    <definedName name="共用部" localSheetId="1">#REF!</definedName>
    <definedName name="共用部" localSheetId="7">#REF!</definedName>
    <definedName name="共用部" localSheetId="20">#REF!</definedName>
    <definedName name="共用部" localSheetId="21">#REF!</definedName>
    <definedName name="共用部" localSheetId="24">#REF!</definedName>
    <definedName name="共用部" localSheetId="26">#REF!</definedName>
    <definedName name="共用部" localSheetId="25">#REF!</definedName>
    <definedName name="共用部" localSheetId="0">#REF!</definedName>
    <definedName name="共用部" localSheetId="8">#REF!</definedName>
    <definedName name="共用部">#REF!</definedName>
    <definedName name="緊急受付業務費" localSheetId="2">#REF!</definedName>
    <definedName name="緊急受付業務費" localSheetId="3">#REF!</definedName>
    <definedName name="緊急受付業務費" localSheetId="4">#REF!</definedName>
    <definedName name="緊急受付業務費" localSheetId="5">#REF!</definedName>
    <definedName name="緊急受付業務費" localSheetId="12">#REF!</definedName>
    <definedName name="緊急受付業務費" localSheetId="11">#REF!</definedName>
    <definedName name="緊急受付業務費" localSheetId="14">#REF!</definedName>
    <definedName name="緊急受付業務費" localSheetId="15">#REF!</definedName>
    <definedName name="緊急受付業務費" localSheetId="18">#REF!</definedName>
    <definedName name="緊急受付業務費" localSheetId="17">#REF!</definedName>
    <definedName name="緊急受付業務費" localSheetId="9">#REF!</definedName>
    <definedName name="緊急受付業務費" localSheetId="6">#REF!</definedName>
    <definedName name="緊急受付業務費" localSheetId="19">#REF!</definedName>
    <definedName name="緊急受付業務費" localSheetId="23">#REF!</definedName>
    <definedName name="緊急受付業務費" localSheetId="22">#REF!</definedName>
    <definedName name="緊急受付業務費" localSheetId="1">#REF!</definedName>
    <definedName name="緊急受付業務費" localSheetId="7">#REF!</definedName>
    <definedName name="緊急受付業務費" localSheetId="20">#REF!</definedName>
    <definedName name="緊急受付業務費" localSheetId="21">#REF!</definedName>
    <definedName name="緊急受付業務費" localSheetId="24">#REF!</definedName>
    <definedName name="緊急受付業務費" localSheetId="26">#REF!</definedName>
    <definedName name="緊急受付業務費" localSheetId="25">#REF!</definedName>
    <definedName name="緊急受付業務費" localSheetId="0">#REF!</definedName>
    <definedName name="緊急受付業務費" localSheetId="8">#REF!</definedName>
    <definedName name="緊急受付業務費">#REF!</definedName>
    <definedName name="建物持分比率" localSheetId="2">#REF!</definedName>
    <definedName name="建物持分比率" localSheetId="3">#REF!</definedName>
    <definedName name="建物持分比率" localSheetId="4">#REF!</definedName>
    <definedName name="建物持分比率" localSheetId="5">#REF!</definedName>
    <definedName name="建物持分比率" localSheetId="12">#REF!</definedName>
    <definedName name="建物持分比率" localSheetId="11">#REF!</definedName>
    <definedName name="建物持分比率" localSheetId="14">#REF!</definedName>
    <definedName name="建物持分比率" localSheetId="15">#REF!</definedName>
    <definedName name="建物持分比率" localSheetId="18">#REF!</definedName>
    <definedName name="建物持分比率" localSheetId="17">#REF!</definedName>
    <definedName name="建物持分比率" localSheetId="9">#REF!</definedName>
    <definedName name="建物持分比率" localSheetId="6">#REF!</definedName>
    <definedName name="建物持分比率" localSheetId="19">#REF!</definedName>
    <definedName name="建物持分比率" localSheetId="23">#REF!</definedName>
    <definedName name="建物持分比率" localSheetId="22">#REF!</definedName>
    <definedName name="建物持分比率" localSheetId="1">#REF!</definedName>
    <definedName name="建物持分比率" localSheetId="7">#REF!</definedName>
    <definedName name="建物持分比率" localSheetId="20">#REF!</definedName>
    <definedName name="建物持分比率" localSheetId="21">#REF!</definedName>
    <definedName name="建物持分比率" localSheetId="24">#REF!</definedName>
    <definedName name="建物持分比率" localSheetId="26">#REF!</definedName>
    <definedName name="建物持分比率" localSheetId="25">#REF!</definedName>
    <definedName name="建物持分比率" localSheetId="0">#REF!</definedName>
    <definedName name="建物持分比率" localSheetId="8">#REF!</definedName>
    <definedName name="建物持分比率">#REF!</definedName>
    <definedName name="個人賠償" localSheetId="2">#REF!</definedName>
    <definedName name="個人賠償" localSheetId="3">#REF!</definedName>
    <definedName name="個人賠償" localSheetId="4">#REF!</definedName>
    <definedName name="個人賠償" localSheetId="5">#REF!</definedName>
    <definedName name="個人賠償" localSheetId="12">#REF!</definedName>
    <definedName name="個人賠償" localSheetId="11">#REF!</definedName>
    <definedName name="個人賠償" localSheetId="14">#REF!</definedName>
    <definedName name="個人賠償" localSheetId="15">#REF!</definedName>
    <definedName name="個人賠償" localSheetId="18">#REF!</definedName>
    <definedName name="個人賠償" localSheetId="17">#REF!</definedName>
    <definedName name="個人賠償" localSheetId="9">#REF!</definedName>
    <definedName name="個人賠償" localSheetId="6">#REF!</definedName>
    <definedName name="個人賠償" localSheetId="19">#REF!</definedName>
    <definedName name="個人賠償" localSheetId="23">#REF!</definedName>
    <definedName name="個人賠償" localSheetId="22">#REF!</definedName>
    <definedName name="個人賠償" localSheetId="1">#REF!</definedName>
    <definedName name="個人賠償" localSheetId="7">#REF!</definedName>
    <definedName name="個人賠償" localSheetId="20">#REF!</definedName>
    <definedName name="個人賠償" localSheetId="21">#REF!</definedName>
    <definedName name="個人賠償" localSheetId="24">#REF!</definedName>
    <definedName name="個人賠償" localSheetId="26">#REF!</definedName>
    <definedName name="個人賠償" localSheetId="25">#REF!</definedName>
    <definedName name="個人賠償" localSheetId="0">#REF!</definedName>
    <definedName name="個人賠償" localSheetId="8">#REF!</definedName>
    <definedName name="個人賠償">#REF!</definedName>
    <definedName name="戸数" localSheetId="2">#REF!</definedName>
    <definedName name="戸数" localSheetId="3">#REF!</definedName>
    <definedName name="戸数" localSheetId="4">#REF!</definedName>
    <definedName name="戸数" localSheetId="5">#REF!</definedName>
    <definedName name="戸数" localSheetId="12">#REF!</definedName>
    <definedName name="戸数" localSheetId="11">#REF!</definedName>
    <definedName name="戸数" localSheetId="14">#REF!</definedName>
    <definedName name="戸数" localSheetId="15">#REF!</definedName>
    <definedName name="戸数" localSheetId="18">#REF!</definedName>
    <definedName name="戸数" localSheetId="17">#REF!</definedName>
    <definedName name="戸数" localSheetId="9">#REF!</definedName>
    <definedName name="戸数" localSheetId="6">#REF!</definedName>
    <definedName name="戸数" localSheetId="19">#REF!</definedName>
    <definedName name="戸数" localSheetId="23">#REF!</definedName>
    <definedName name="戸数" localSheetId="22">#REF!</definedName>
    <definedName name="戸数" localSheetId="1">#REF!</definedName>
    <definedName name="戸数" localSheetId="7">#REF!</definedName>
    <definedName name="戸数" localSheetId="20">#REF!</definedName>
    <definedName name="戸数" localSheetId="21">#REF!</definedName>
    <definedName name="戸数" localSheetId="24">#REF!</definedName>
    <definedName name="戸数" localSheetId="26">#REF!</definedName>
    <definedName name="戸数" localSheetId="25">#REF!</definedName>
    <definedName name="戸数" localSheetId="0">#REF!</definedName>
    <definedName name="戸数" localSheetId="8">#REF!</definedName>
    <definedName name="戸数">#REF!</definedName>
    <definedName name="今回評価時点" localSheetId="2">#REF!</definedName>
    <definedName name="今回評価時点" localSheetId="3">#REF!</definedName>
    <definedName name="今回評価時点" localSheetId="4">#REF!</definedName>
    <definedName name="今回評価時点" localSheetId="5">#REF!</definedName>
    <definedName name="今回評価時点" localSheetId="12">#REF!</definedName>
    <definedName name="今回評価時点" localSheetId="11">#REF!</definedName>
    <definedName name="今回評価時点" localSheetId="14">#REF!</definedName>
    <definedName name="今回評価時点" localSheetId="15">#REF!</definedName>
    <definedName name="今回評価時点" localSheetId="18">#REF!</definedName>
    <definedName name="今回評価時点" localSheetId="17">#REF!</definedName>
    <definedName name="今回評価時点" localSheetId="9">#REF!</definedName>
    <definedName name="今回評価時点" localSheetId="6">#REF!</definedName>
    <definedName name="今回評価時点" localSheetId="19">#REF!</definedName>
    <definedName name="今回評価時点" localSheetId="23">#REF!</definedName>
    <definedName name="今回評価時点" localSheetId="22">#REF!</definedName>
    <definedName name="今回評価時点" localSheetId="1">#REF!</definedName>
    <definedName name="今回評価時点" localSheetId="7">#REF!</definedName>
    <definedName name="今回評価時点" localSheetId="20">#REF!</definedName>
    <definedName name="今回評価時点" localSheetId="21">#REF!</definedName>
    <definedName name="今回評価時点" localSheetId="24">#REF!</definedName>
    <definedName name="今回評価時点" localSheetId="26">#REF!</definedName>
    <definedName name="今回評価時点" localSheetId="25">#REF!</definedName>
    <definedName name="今回評価時点" localSheetId="0">#REF!</definedName>
    <definedName name="今回評価時点" localSheetId="8">#REF!</definedName>
    <definedName name="今回評価時点">#REF!</definedName>
    <definedName name="再建築単価" localSheetId="2">#REF!</definedName>
    <definedName name="再建築単価" localSheetId="3">#REF!</definedName>
    <definedName name="再建築単価" localSheetId="4">#REF!</definedName>
    <definedName name="再建築単価" localSheetId="5">#REF!</definedName>
    <definedName name="再建築単価" localSheetId="12">#REF!</definedName>
    <definedName name="再建築単価" localSheetId="11">#REF!</definedName>
    <definedName name="再建築単価" localSheetId="14">#REF!</definedName>
    <definedName name="再建築単価" localSheetId="15">#REF!</definedName>
    <definedName name="再建築単価" localSheetId="18">#REF!</definedName>
    <definedName name="再建築単価" localSheetId="17">#REF!</definedName>
    <definedName name="再建築単価" localSheetId="9">#REF!</definedName>
    <definedName name="再建築単価" localSheetId="6">#REF!</definedName>
    <definedName name="再建築単価" localSheetId="19">#REF!</definedName>
    <definedName name="再建築単価" localSheetId="23">#REF!</definedName>
    <definedName name="再建築単価" localSheetId="22">#REF!</definedName>
    <definedName name="再建築単価" localSheetId="1">#REF!</definedName>
    <definedName name="再建築単価" localSheetId="7">#REF!</definedName>
    <definedName name="再建築単価" localSheetId="20">#REF!</definedName>
    <definedName name="再建築単価" localSheetId="21">#REF!</definedName>
    <definedName name="再建築単価" localSheetId="24">#REF!</definedName>
    <definedName name="再建築単価" localSheetId="26">#REF!</definedName>
    <definedName name="再建築単価" localSheetId="25">#REF!</definedName>
    <definedName name="再建築単価" localSheetId="0">#REF!</definedName>
    <definedName name="再建築単価" localSheetId="8">#REF!</definedName>
    <definedName name="再建築単価">#REF!</definedName>
    <definedName name="支出" localSheetId="2">#REF!</definedName>
    <definedName name="支出" localSheetId="3">#REF!</definedName>
    <definedName name="支出" localSheetId="4">#REF!</definedName>
    <definedName name="支出" localSheetId="5">#REF!</definedName>
    <definedName name="支出" localSheetId="12">#REF!</definedName>
    <definedName name="支出" localSheetId="11">#REF!</definedName>
    <definedName name="支出" localSheetId="14">#REF!</definedName>
    <definedName name="支出" localSheetId="15">#REF!</definedName>
    <definedName name="支出" localSheetId="18">#REF!</definedName>
    <definedName name="支出" localSheetId="17">#REF!</definedName>
    <definedName name="支出" localSheetId="9">#REF!</definedName>
    <definedName name="支出" localSheetId="6">#REF!</definedName>
    <definedName name="支出" localSheetId="19">#REF!</definedName>
    <definedName name="支出" localSheetId="23">#REF!</definedName>
    <definedName name="支出" localSheetId="22">#REF!</definedName>
    <definedName name="支出" localSheetId="1">#REF!</definedName>
    <definedName name="支出" localSheetId="7">#REF!</definedName>
    <definedName name="支出" localSheetId="20">#REF!</definedName>
    <definedName name="支出" localSheetId="21">#REF!</definedName>
    <definedName name="支出" localSheetId="24">#REF!</definedName>
    <definedName name="支出" localSheetId="26">#REF!</definedName>
    <definedName name="支出" localSheetId="25">#REF!</definedName>
    <definedName name="支出" localSheetId="0">#REF!</definedName>
    <definedName name="支出" localSheetId="8">#REF!</definedName>
    <definedName name="支出">#REF!</definedName>
    <definedName name="施設賠償" localSheetId="2">#REF!</definedName>
    <definedName name="施設賠償" localSheetId="3">#REF!</definedName>
    <definedName name="施設賠償" localSheetId="4">#REF!</definedName>
    <definedName name="施設賠償" localSheetId="5">#REF!</definedName>
    <definedName name="施設賠償" localSheetId="12">#REF!</definedName>
    <definedName name="施設賠償" localSheetId="11">#REF!</definedName>
    <definedName name="施設賠償" localSheetId="14">#REF!</definedName>
    <definedName name="施設賠償" localSheetId="15">#REF!</definedName>
    <definedName name="施設賠償" localSheetId="18">#REF!</definedName>
    <definedName name="施設賠償" localSheetId="17">#REF!</definedName>
    <definedName name="施設賠償" localSheetId="9">#REF!</definedName>
    <definedName name="施設賠償" localSheetId="6">#REF!</definedName>
    <definedName name="施設賠償" localSheetId="19">#REF!</definedName>
    <definedName name="施設賠償" localSheetId="23">#REF!</definedName>
    <definedName name="施設賠償" localSheetId="22">#REF!</definedName>
    <definedName name="施設賠償" localSheetId="1">#REF!</definedName>
    <definedName name="施設賠償" localSheetId="7">#REF!</definedName>
    <definedName name="施設賠償" localSheetId="20">#REF!</definedName>
    <definedName name="施設賠償" localSheetId="21">#REF!</definedName>
    <definedName name="施設賠償" localSheetId="24">#REF!</definedName>
    <definedName name="施設賠償" localSheetId="26">#REF!</definedName>
    <definedName name="施設賠償" localSheetId="25">#REF!</definedName>
    <definedName name="施設賠償" localSheetId="0">#REF!</definedName>
    <definedName name="施設賠償" localSheetId="8">#REF!</definedName>
    <definedName name="施設賠償">#REF!</definedName>
    <definedName name="事務管理業務費" localSheetId="2">#REF!</definedName>
    <definedName name="事務管理業務費" localSheetId="3">#REF!</definedName>
    <definedName name="事務管理業務費" localSheetId="4">#REF!</definedName>
    <definedName name="事務管理業務費" localSheetId="5">#REF!</definedName>
    <definedName name="事務管理業務費" localSheetId="12">#REF!</definedName>
    <definedName name="事務管理業務費" localSheetId="11">#REF!</definedName>
    <definedName name="事務管理業務費" localSheetId="14">#REF!</definedName>
    <definedName name="事務管理業務費" localSheetId="15">#REF!</definedName>
    <definedName name="事務管理業務費" localSheetId="18">#REF!</definedName>
    <definedName name="事務管理業務費" localSheetId="17">#REF!</definedName>
    <definedName name="事務管理業務費" localSheetId="9">#REF!</definedName>
    <definedName name="事務管理業務費" localSheetId="6">#REF!</definedName>
    <definedName name="事務管理業務費" localSheetId="19">#REF!</definedName>
    <definedName name="事務管理業務費" localSheetId="23">#REF!</definedName>
    <definedName name="事務管理業務費" localSheetId="22">#REF!</definedName>
    <definedName name="事務管理業務費" localSheetId="1">#REF!</definedName>
    <definedName name="事務管理業務費" localSheetId="7">#REF!</definedName>
    <definedName name="事務管理業務費" localSheetId="20">#REF!</definedName>
    <definedName name="事務管理業務費" localSheetId="21">#REF!</definedName>
    <definedName name="事務管理業務費" localSheetId="24">#REF!</definedName>
    <definedName name="事務管理業務費" localSheetId="26">#REF!</definedName>
    <definedName name="事務管理業務費" localSheetId="25">#REF!</definedName>
    <definedName name="事務管理業務費" localSheetId="0">#REF!</definedName>
    <definedName name="事務管理業務費" localSheetId="8">#REF!</definedName>
    <definedName name="事務管理業務費">#REF!</definedName>
    <definedName name="実績管理収支" localSheetId="2">#REF!</definedName>
    <definedName name="実績管理収支" localSheetId="3">#REF!</definedName>
    <definedName name="実績管理収支" localSheetId="4">#REF!</definedName>
    <definedName name="実績管理収支" localSheetId="5">#REF!</definedName>
    <definedName name="実績管理収支" localSheetId="12">#REF!</definedName>
    <definedName name="実績管理収支" localSheetId="11">#REF!</definedName>
    <definedName name="実績管理収支" localSheetId="14">#REF!</definedName>
    <definedName name="実績管理収支" localSheetId="15">#REF!</definedName>
    <definedName name="実績管理収支" localSheetId="18">#REF!</definedName>
    <definedName name="実績管理収支" localSheetId="17">#REF!</definedName>
    <definedName name="実績管理収支" localSheetId="9">#REF!</definedName>
    <definedName name="実績管理収支" localSheetId="6">#REF!</definedName>
    <definedName name="実績管理収支" localSheetId="19">#REF!</definedName>
    <definedName name="実績管理収支" localSheetId="23">#REF!</definedName>
    <definedName name="実績管理収支" localSheetId="22">#REF!</definedName>
    <definedName name="実績管理収支" localSheetId="1">#REF!</definedName>
    <definedName name="実績管理収支" localSheetId="7">#REF!</definedName>
    <definedName name="実績管理収支" localSheetId="20">#REF!</definedName>
    <definedName name="実績管理収支" localSheetId="21">#REF!</definedName>
    <definedName name="実績管理収支" localSheetId="24">#REF!</definedName>
    <definedName name="実績管理収支" localSheetId="26">#REF!</definedName>
    <definedName name="実績管理収支" localSheetId="25">#REF!</definedName>
    <definedName name="実績管理収支" localSheetId="0">#REF!</definedName>
    <definedName name="実績管理収支" localSheetId="8">#REF!</definedName>
    <definedName name="実績管理収支">#REF!</definedName>
    <definedName name="実績共益費" localSheetId="2">#REF!</definedName>
    <definedName name="実績共益費" localSheetId="3">#REF!</definedName>
    <definedName name="実績共益費" localSheetId="4">#REF!</definedName>
    <definedName name="実績共益費" localSheetId="5">#REF!</definedName>
    <definedName name="実績共益費" localSheetId="12">#REF!</definedName>
    <definedName name="実績共益費" localSheetId="11">#REF!</definedName>
    <definedName name="実績共益費" localSheetId="14">#REF!</definedName>
    <definedName name="実績共益費" localSheetId="15">#REF!</definedName>
    <definedName name="実績共益費" localSheetId="18">#REF!</definedName>
    <definedName name="実績共益費" localSheetId="17">#REF!</definedName>
    <definedName name="実績共益費" localSheetId="9">#REF!</definedName>
    <definedName name="実績共益費" localSheetId="6">#REF!</definedName>
    <definedName name="実績共益費" localSheetId="19">#REF!</definedName>
    <definedName name="実績共益費" localSheetId="23">#REF!</definedName>
    <definedName name="実績共益費" localSheetId="22">#REF!</definedName>
    <definedName name="実績共益費" localSheetId="1">#REF!</definedName>
    <definedName name="実績共益費" localSheetId="7">#REF!</definedName>
    <definedName name="実績共益費" localSheetId="20">#REF!</definedName>
    <definedName name="実績共益費" localSheetId="21">#REF!</definedName>
    <definedName name="実績共益費" localSheetId="24">#REF!</definedName>
    <definedName name="実績共益費" localSheetId="26">#REF!</definedName>
    <definedName name="実績共益費" localSheetId="25">#REF!</definedName>
    <definedName name="実績共益費" localSheetId="0">#REF!</definedName>
    <definedName name="実績共益費" localSheetId="8">#REF!</definedName>
    <definedName name="実績共益費">#REF!</definedName>
    <definedName name="実績賃貸収支" localSheetId="2">#REF!</definedName>
    <definedName name="実績賃貸収支" localSheetId="3">#REF!</definedName>
    <definedName name="実績賃貸収支" localSheetId="4">#REF!</definedName>
    <definedName name="実績賃貸収支" localSheetId="5">#REF!</definedName>
    <definedName name="実績賃貸収支" localSheetId="12">#REF!</definedName>
    <definedName name="実績賃貸収支" localSheetId="11">#REF!</definedName>
    <definedName name="実績賃貸収支" localSheetId="14">#REF!</definedName>
    <definedName name="実績賃貸収支" localSheetId="15">#REF!</definedName>
    <definedName name="実績賃貸収支" localSheetId="18">#REF!</definedName>
    <definedName name="実績賃貸収支" localSheetId="17">#REF!</definedName>
    <definedName name="実績賃貸収支" localSheetId="9">#REF!</definedName>
    <definedName name="実績賃貸収支" localSheetId="6">#REF!</definedName>
    <definedName name="実績賃貸収支" localSheetId="19">#REF!</definedName>
    <definedName name="実績賃貸収支" localSheetId="23">#REF!</definedName>
    <definedName name="実績賃貸収支" localSheetId="22">#REF!</definedName>
    <definedName name="実績賃貸収支" localSheetId="1">#REF!</definedName>
    <definedName name="実績賃貸収支" localSheetId="7">#REF!</definedName>
    <definedName name="実績賃貸収支" localSheetId="20">#REF!</definedName>
    <definedName name="実績賃貸収支" localSheetId="21">#REF!</definedName>
    <definedName name="実績賃貸収支" localSheetId="24">#REF!</definedName>
    <definedName name="実績賃貸収支" localSheetId="26">#REF!</definedName>
    <definedName name="実績賃貸収支" localSheetId="25">#REF!</definedName>
    <definedName name="実績賃貸収支" localSheetId="0">#REF!</definedName>
    <definedName name="実績賃貸収支" localSheetId="8">#REF!</definedName>
    <definedName name="実績賃貸収支">#REF!</definedName>
    <definedName name="実績賃貸収入" localSheetId="2">#REF!</definedName>
    <definedName name="実績賃貸収入" localSheetId="3">#REF!</definedName>
    <definedName name="実績賃貸収入" localSheetId="4">#REF!</definedName>
    <definedName name="実績賃貸収入" localSheetId="5">#REF!</definedName>
    <definedName name="実績賃貸収入" localSheetId="12">#REF!</definedName>
    <definedName name="実績賃貸収入" localSheetId="11">#REF!</definedName>
    <definedName name="実績賃貸収入" localSheetId="14">#REF!</definedName>
    <definedName name="実績賃貸収入" localSheetId="15">#REF!</definedName>
    <definedName name="実績賃貸収入" localSheetId="18">#REF!</definedName>
    <definedName name="実績賃貸収入" localSheetId="17">#REF!</definedName>
    <definedName name="実績賃貸収入" localSheetId="9">#REF!</definedName>
    <definedName name="実績賃貸収入" localSheetId="6">#REF!</definedName>
    <definedName name="実績賃貸収入" localSheetId="19">#REF!</definedName>
    <definedName name="実績賃貸収入" localSheetId="23">#REF!</definedName>
    <definedName name="実績賃貸収入" localSheetId="22">#REF!</definedName>
    <definedName name="実績賃貸収入" localSheetId="1">#REF!</definedName>
    <definedName name="実績賃貸収入" localSheetId="7">#REF!</definedName>
    <definedName name="実績賃貸収入" localSheetId="20">#REF!</definedName>
    <definedName name="実績賃貸収入" localSheetId="21">#REF!</definedName>
    <definedName name="実績賃貸収入" localSheetId="24">#REF!</definedName>
    <definedName name="実績賃貸収入" localSheetId="26">#REF!</definedName>
    <definedName name="実績賃貸収入" localSheetId="25">#REF!</definedName>
    <definedName name="実績賃貸収入" localSheetId="0">#REF!</definedName>
    <definedName name="実績賃貸収入" localSheetId="8">#REF!</definedName>
    <definedName name="実績賃貸収入">#REF!</definedName>
    <definedName name="実績賃料" localSheetId="2">#REF!</definedName>
    <definedName name="実績賃料" localSheetId="3">#REF!</definedName>
    <definedName name="実績賃料" localSheetId="4">#REF!</definedName>
    <definedName name="実績賃料" localSheetId="5">#REF!</definedName>
    <definedName name="実績賃料" localSheetId="12">#REF!</definedName>
    <definedName name="実績賃料" localSheetId="11">#REF!</definedName>
    <definedName name="実績賃料" localSheetId="14">#REF!</definedName>
    <definedName name="実績賃料" localSheetId="15">#REF!</definedName>
    <definedName name="実績賃料" localSheetId="18">#REF!</definedName>
    <definedName name="実績賃料" localSheetId="17">#REF!</definedName>
    <definedName name="実績賃料" localSheetId="9">#REF!</definedName>
    <definedName name="実績賃料" localSheetId="6">#REF!</definedName>
    <definedName name="実績賃料" localSheetId="19">#REF!</definedName>
    <definedName name="実績賃料" localSheetId="23">#REF!</definedName>
    <definedName name="実績賃料" localSheetId="22">#REF!</definedName>
    <definedName name="実績賃料" localSheetId="1">#REF!</definedName>
    <definedName name="実績賃料" localSheetId="7">#REF!</definedName>
    <definedName name="実績賃料" localSheetId="20">#REF!</definedName>
    <definedName name="実績賃料" localSheetId="21">#REF!</definedName>
    <definedName name="実績賃料" localSheetId="24">#REF!</definedName>
    <definedName name="実績賃料" localSheetId="26">#REF!</definedName>
    <definedName name="実績賃料" localSheetId="25">#REF!</definedName>
    <definedName name="実績賃料" localSheetId="0">#REF!</definedName>
    <definedName name="実績賃料" localSheetId="8">#REF!</definedName>
    <definedName name="実績賃料">#REF!</definedName>
    <definedName name="実績売上総利益" localSheetId="2">#REF!</definedName>
    <definedName name="実績売上総利益" localSheetId="3">#REF!</definedName>
    <definedName name="実績売上総利益" localSheetId="4">#REF!</definedName>
    <definedName name="実績売上総利益" localSheetId="5">#REF!</definedName>
    <definedName name="実績売上総利益" localSheetId="12">#REF!</definedName>
    <definedName name="実績売上総利益" localSheetId="11">#REF!</definedName>
    <definedName name="実績売上総利益" localSheetId="14">#REF!</definedName>
    <definedName name="実績売上総利益" localSheetId="15">#REF!</definedName>
    <definedName name="実績売上総利益" localSheetId="18">#REF!</definedName>
    <definedName name="実績売上総利益" localSheetId="17">#REF!</definedName>
    <definedName name="実績売上総利益" localSheetId="9">#REF!</definedName>
    <definedName name="実績売上総利益" localSheetId="6">#REF!</definedName>
    <definedName name="実績売上総利益" localSheetId="19">#REF!</definedName>
    <definedName name="実績売上総利益" localSheetId="23">#REF!</definedName>
    <definedName name="実績売上総利益" localSheetId="22">#REF!</definedName>
    <definedName name="実績売上総利益" localSheetId="1">#REF!</definedName>
    <definedName name="実績売上総利益" localSheetId="7">#REF!</definedName>
    <definedName name="実績売上総利益" localSheetId="20">#REF!</definedName>
    <definedName name="実績売上総利益" localSheetId="21">#REF!</definedName>
    <definedName name="実績売上総利益" localSheetId="24">#REF!</definedName>
    <definedName name="実績売上総利益" localSheetId="26">#REF!</definedName>
    <definedName name="実績売上総利益" localSheetId="25">#REF!</definedName>
    <definedName name="実績売上総利益" localSheetId="0">#REF!</definedName>
    <definedName name="実績売上総利益" localSheetId="8">#REF!</definedName>
    <definedName name="実績売上総利益">#REF!</definedName>
    <definedName name="実績敷金" localSheetId="2">#REF!</definedName>
    <definedName name="実績敷金" localSheetId="3">#REF!</definedName>
    <definedName name="実績敷金" localSheetId="4">#REF!</definedName>
    <definedName name="実績敷金" localSheetId="5">#REF!</definedName>
    <definedName name="実績敷金" localSheetId="12">#REF!</definedName>
    <definedName name="実績敷金" localSheetId="11">#REF!</definedName>
    <definedName name="実績敷金" localSheetId="14">#REF!</definedName>
    <definedName name="実績敷金" localSheetId="15">#REF!</definedName>
    <definedName name="実績敷金" localSheetId="18">#REF!</definedName>
    <definedName name="実績敷金" localSheetId="17">#REF!</definedName>
    <definedName name="実績敷金" localSheetId="9">#REF!</definedName>
    <definedName name="実績敷金" localSheetId="6">#REF!</definedName>
    <definedName name="実績敷金" localSheetId="19">#REF!</definedName>
    <definedName name="実績敷金" localSheetId="23">#REF!</definedName>
    <definedName name="実績敷金" localSheetId="22">#REF!</definedName>
    <definedName name="実績敷金" localSheetId="1">#REF!</definedName>
    <definedName name="実績敷金" localSheetId="7">#REF!</definedName>
    <definedName name="実績敷金" localSheetId="20">#REF!</definedName>
    <definedName name="実績敷金" localSheetId="21">#REF!</definedName>
    <definedName name="実績敷金" localSheetId="24">#REF!</definedName>
    <definedName name="実績敷金" localSheetId="26">#REF!</definedName>
    <definedName name="実績敷金" localSheetId="25">#REF!</definedName>
    <definedName name="実績敷金" localSheetId="0">#REF!</definedName>
    <definedName name="実績敷金" localSheetId="8">#REF!</definedName>
    <definedName name="実績敷金">#REF!</definedName>
    <definedName name="実績名義変更料等" localSheetId="2">#REF!</definedName>
    <definedName name="実績名義変更料等" localSheetId="3">#REF!</definedName>
    <definedName name="実績名義変更料等" localSheetId="4">#REF!</definedName>
    <definedName name="実績名義変更料等" localSheetId="5">#REF!</definedName>
    <definedName name="実績名義変更料等" localSheetId="12">#REF!</definedName>
    <definedName name="実績名義変更料等" localSheetId="11">#REF!</definedName>
    <definedName name="実績名義変更料等" localSheetId="14">#REF!</definedName>
    <definedName name="実績名義変更料等" localSheetId="15">#REF!</definedName>
    <definedName name="実績名義変更料等" localSheetId="18">#REF!</definedName>
    <definedName name="実績名義変更料等" localSheetId="17">#REF!</definedName>
    <definedName name="実績名義変更料等" localSheetId="9">#REF!</definedName>
    <definedName name="実績名義変更料等" localSheetId="6">#REF!</definedName>
    <definedName name="実績名義変更料等" localSheetId="19">#REF!</definedName>
    <definedName name="実績名義変更料等" localSheetId="23">#REF!</definedName>
    <definedName name="実績名義変更料等" localSheetId="22">#REF!</definedName>
    <definedName name="実績名義変更料等" localSheetId="1">#REF!</definedName>
    <definedName name="実績名義変更料等" localSheetId="7">#REF!</definedName>
    <definedName name="実績名義変更料等" localSheetId="20">#REF!</definedName>
    <definedName name="実績名義変更料等" localSheetId="21">#REF!</definedName>
    <definedName name="実績名義変更料等" localSheetId="24">#REF!</definedName>
    <definedName name="実績名義変更料等" localSheetId="26">#REF!</definedName>
    <definedName name="実績名義変更料等" localSheetId="25">#REF!</definedName>
    <definedName name="実績名義変更料等" localSheetId="0">#REF!</definedName>
    <definedName name="実績名義変更料等" localSheetId="8">#REF!</definedName>
    <definedName name="実績名義変更料等">#REF!</definedName>
    <definedName name="収益按分比率" localSheetId="2">#REF!</definedName>
    <definedName name="収益按分比率" localSheetId="3">#REF!</definedName>
    <definedName name="収益按分比率" localSheetId="4">#REF!</definedName>
    <definedName name="収益按分比率" localSheetId="5">#REF!</definedName>
    <definedName name="収益按分比率" localSheetId="12">#REF!</definedName>
    <definedName name="収益按分比率" localSheetId="11">#REF!</definedName>
    <definedName name="収益按分比率" localSheetId="14">#REF!</definedName>
    <definedName name="収益按分比率" localSheetId="15">#REF!</definedName>
    <definedName name="収益按分比率" localSheetId="18">#REF!</definedName>
    <definedName name="収益按分比率" localSheetId="17">#REF!</definedName>
    <definedName name="収益按分比率" localSheetId="9">#REF!</definedName>
    <definedName name="収益按分比率" localSheetId="6">#REF!</definedName>
    <definedName name="収益按分比率" localSheetId="19">#REF!</definedName>
    <definedName name="収益按分比率" localSheetId="23">#REF!</definedName>
    <definedName name="収益按分比率" localSheetId="22">#REF!</definedName>
    <definedName name="収益按分比率" localSheetId="1">#REF!</definedName>
    <definedName name="収益按分比率" localSheetId="7">#REF!</definedName>
    <definedName name="収益按分比率" localSheetId="20">#REF!</definedName>
    <definedName name="収益按分比率" localSheetId="21">#REF!</definedName>
    <definedName name="収益按分比率" localSheetId="24">#REF!</definedName>
    <definedName name="収益按分比率" localSheetId="26">#REF!</definedName>
    <definedName name="収益按分比率" localSheetId="25">#REF!</definedName>
    <definedName name="収益按分比率" localSheetId="0">#REF!</definedName>
    <definedName name="収益按分比率" localSheetId="8">#REF!</definedName>
    <definedName name="収益按分比率">#REF!</definedName>
    <definedName name="収入" localSheetId="2">#REF!</definedName>
    <definedName name="収入" localSheetId="3">#REF!</definedName>
    <definedName name="収入" localSheetId="4">#REF!</definedName>
    <definedName name="収入" localSheetId="5">#REF!</definedName>
    <definedName name="収入" localSheetId="12">#REF!</definedName>
    <definedName name="収入" localSheetId="11">#REF!</definedName>
    <definedName name="収入" localSheetId="14">#REF!</definedName>
    <definedName name="収入" localSheetId="15">#REF!</definedName>
    <definedName name="収入" localSheetId="18">#REF!</definedName>
    <definedName name="収入" localSheetId="17">#REF!</definedName>
    <definedName name="収入" localSheetId="9">#REF!</definedName>
    <definedName name="収入" localSheetId="6">#REF!</definedName>
    <definedName name="収入" localSheetId="19">#REF!</definedName>
    <definedName name="収入" localSheetId="23">#REF!</definedName>
    <definedName name="収入" localSheetId="22">#REF!</definedName>
    <definedName name="収入" localSheetId="1">#REF!</definedName>
    <definedName name="収入" localSheetId="7">#REF!</definedName>
    <definedName name="収入" localSheetId="20">#REF!</definedName>
    <definedName name="収入" localSheetId="21">#REF!</definedName>
    <definedName name="収入" localSheetId="24">#REF!</definedName>
    <definedName name="収入" localSheetId="26">#REF!</definedName>
    <definedName name="収入" localSheetId="25">#REF!</definedName>
    <definedName name="収入" localSheetId="0">#REF!</definedName>
    <definedName name="収入" localSheetId="8">#REF!</definedName>
    <definedName name="収入">#REF!</definedName>
    <definedName name="住戸戸数" localSheetId="2">#REF!</definedName>
    <definedName name="住戸戸数" localSheetId="3">#REF!</definedName>
    <definedName name="住戸戸数" localSheetId="4">#REF!</definedName>
    <definedName name="住戸戸数" localSheetId="5">#REF!</definedName>
    <definedName name="住戸戸数" localSheetId="12">#REF!</definedName>
    <definedName name="住戸戸数" localSheetId="11">#REF!</definedName>
    <definedName name="住戸戸数" localSheetId="14">#REF!</definedName>
    <definedName name="住戸戸数" localSheetId="15">#REF!</definedName>
    <definedName name="住戸戸数" localSheetId="18">#REF!</definedName>
    <definedName name="住戸戸数" localSheetId="17">#REF!</definedName>
    <definedName name="住戸戸数" localSheetId="9">#REF!</definedName>
    <definedName name="住戸戸数" localSheetId="6">#REF!</definedName>
    <definedName name="住戸戸数" localSheetId="19">#REF!</definedName>
    <definedName name="住戸戸数" localSheetId="23">#REF!</definedName>
    <definedName name="住戸戸数" localSheetId="22">#REF!</definedName>
    <definedName name="住戸戸数" localSheetId="1">#REF!</definedName>
    <definedName name="住戸戸数" localSheetId="7">#REF!</definedName>
    <definedName name="住戸戸数" localSheetId="20">#REF!</definedName>
    <definedName name="住戸戸数" localSheetId="21">#REF!</definedName>
    <definedName name="住戸戸数" localSheetId="24">#REF!</definedName>
    <definedName name="住戸戸数" localSheetId="26">#REF!</definedName>
    <definedName name="住戸戸数" localSheetId="25">#REF!</definedName>
    <definedName name="住戸戸数" localSheetId="0">#REF!</definedName>
    <definedName name="住戸戸数" localSheetId="8">#REF!</definedName>
    <definedName name="住戸戸数">#REF!</definedName>
    <definedName name="住戸専有" localSheetId="2">#REF!</definedName>
    <definedName name="住戸専有" localSheetId="3">#REF!</definedName>
    <definedName name="住戸専有" localSheetId="4">#REF!</definedName>
    <definedName name="住戸専有" localSheetId="5">#REF!</definedName>
    <definedName name="住戸専有" localSheetId="12">#REF!</definedName>
    <definedName name="住戸専有" localSheetId="11">#REF!</definedName>
    <definedName name="住戸専有" localSheetId="14">#REF!</definedName>
    <definedName name="住戸専有" localSheetId="15">#REF!</definedName>
    <definedName name="住戸専有" localSheetId="18">#REF!</definedName>
    <definedName name="住戸専有" localSheetId="17">#REF!</definedName>
    <definedName name="住戸専有" localSheetId="9">#REF!</definedName>
    <definedName name="住戸専有" localSheetId="6">#REF!</definedName>
    <definedName name="住戸専有" localSheetId="19">#REF!</definedName>
    <definedName name="住戸専有" localSheetId="23">#REF!</definedName>
    <definedName name="住戸専有" localSheetId="22">#REF!</definedName>
    <definedName name="住戸専有" localSheetId="1">#REF!</definedName>
    <definedName name="住戸専有" localSheetId="7">#REF!</definedName>
    <definedName name="住戸専有" localSheetId="20">#REF!</definedName>
    <definedName name="住戸専有" localSheetId="21">#REF!</definedName>
    <definedName name="住戸専有" localSheetId="24">#REF!</definedName>
    <definedName name="住戸専有" localSheetId="26">#REF!</definedName>
    <definedName name="住戸専有" localSheetId="25">#REF!</definedName>
    <definedName name="住戸専有" localSheetId="0">#REF!</definedName>
    <definedName name="住戸専有" localSheetId="8">#REF!</definedName>
    <definedName name="住戸専有">#REF!</definedName>
    <definedName name="準備金" localSheetId="2">#REF!</definedName>
    <definedName name="準備金" localSheetId="3">#REF!</definedName>
    <definedName name="準備金" localSheetId="4">#REF!</definedName>
    <definedName name="準備金" localSheetId="5">#REF!</definedName>
    <definedName name="準備金" localSheetId="12">#REF!</definedName>
    <definedName name="準備金" localSheetId="11">#REF!</definedName>
    <definedName name="準備金" localSheetId="14">#REF!</definedName>
    <definedName name="準備金" localSheetId="15">#REF!</definedName>
    <definedName name="準備金" localSheetId="18">#REF!</definedName>
    <definedName name="準備金" localSheetId="17">#REF!</definedName>
    <definedName name="準備金" localSheetId="9">#REF!</definedName>
    <definedName name="準備金" localSheetId="6">#REF!</definedName>
    <definedName name="準備金" localSheetId="19">#REF!</definedName>
    <definedName name="準備金" localSheetId="23">#REF!</definedName>
    <definedName name="準備金" localSheetId="22">#REF!</definedName>
    <definedName name="準備金" localSheetId="1">#REF!</definedName>
    <definedName name="準備金" localSheetId="7">#REF!</definedName>
    <definedName name="準備金" localSheetId="20">#REF!</definedName>
    <definedName name="準備金" localSheetId="21">#REF!</definedName>
    <definedName name="準備金" localSheetId="24">#REF!</definedName>
    <definedName name="準備金" localSheetId="26">#REF!</definedName>
    <definedName name="準備金" localSheetId="25">#REF!</definedName>
    <definedName name="準備金" localSheetId="0">#REF!</definedName>
    <definedName name="準備金" localSheetId="8">#REF!</definedName>
    <definedName name="準備金">#REF!</definedName>
    <definedName name="準備金基準" localSheetId="2">#REF!</definedName>
    <definedName name="準備金基準" localSheetId="3">#REF!</definedName>
    <definedName name="準備金基準" localSheetId="4">#REF!</definedName>
    <definedName name="準備金基準" localSheetId="5">#REF!</definedName>
    <definedName name="準備金基準" localSheetId="12">#REF!</definedName>
    <definedName name="準備金基準" localSheetId="11">#REF!</definedName>
    <definedName name="準備金基準" localSheetId="14">#REF!</definedName>
    <definedName name="準備金基準" localSheetId="15">#REF!</definedName>
    <definedName name="準備金基準" localSheetId="18">#REF!</definedName>
    <definedName name="準備金基準" localSheetId="17">#REF!</definedName>
    <definedName name="準備金基準" localSheetId="9">#REF!</definedName>
    <definedName name="準備金基準" localSheetId="6">#REF!</definedName>
    <definedName name="準備金基準" localSheetId="19">#REF!</definedName>
    <definedName name="準備金基準" localSheetId="23">#REF!</definedName>
    <definedName name="準備金基準" localSheetId="22">#REF!</definedName>
    <definedName name="準備金基準" localSheetId="1">#REF!</definedName>
    <definedName name="準備金基準" localSheetId="7">#REF!</definedName>
    <definedName name="準備金基準" localSheetId="20">#REF!</definedName>
    <definedName name="準備金基準" localSheetId="21">#REF!</definedName>
    <definedName name="準備金基準" localSheetId="24">#REF!</definedName>
    <definedName name="準備金基準" localSheetId="26">#REF!</definedName>
    <definedName name="準備金基準" localSheetId="25">#REF!</definedName>
    <definedName name="準備金基準" localSheetId="0">#REF!</definedName>
    <definedName name="準備金基準" localSheetId="8">#REF!</definedName>
    <definedName name="準備金基準">#REF!</definedName>
    <definedName name="準備金倍率" localSheetId="2">#REF!</definedName>
    <definedName name="準備金倍率" localSheetId="3">#REF!</definedName>
    <definedName name="準備金倍率" localSheetId="4">#REF!</definedName>
    <definedName name="準備金倍率" localSheetId="5">#REF!</definedName>
    <definedName name="準備金倍率" localSheetId="12">#REF!</definedName>
    <definedName name="準備金倍率" localSheetId="11">#REF!</definedName>
    <definedName name="準備金倍率" localSheetId="14">#REF!</definedName>
    <definedName name="準備金倍率" localSheetId="15">#REF!</definedName>
    <definedName name="準備金倍率" localSheetId="18">#REF!</definedName>
    <definedName name="準備金倍率" localSheetId="17">#REF!</definedName>
    <definedName name="準備金倍率" localSheetId="9">#REF!</definedName>
    <definedName name="準備金倍率" localSheetId="6">#REF!</definedName>
    <definedName name="準備金倍率" localSheetId="19">#REF!</definedName>
    <definedName name="準備金倍率" localSheetId="23">#REF!</definedName>
    <definedName name="準備金倍率" localSheetId="22">#REF!</definedName>
    <definedName name="準備金倍率" localSheetId="1">#REF!</definedName>
    <definedName name="準備金倍率" localSheetId="7">#REF!</definedName>
    <definedName name="準備金倍率" localSheetId="20">#REF!</definedName>
    <definedName name="準備金倍率" localSheetId="21">#REF!</definedName>
    <definedName name="準備金倍率" localSheetId="24">#REF!</definedName>
    <definedName name="準備金倍率" localSheetId="26">#REF!</definedName>
    <definedName name="準備金倍率" localSheetId="25">#REF!</definedName>
    <definedName name="準備金倍率" localSheetId="0">#REF!</definedName>
    <definedName name="準備金倍率" localSheetId="8">#REF!</definedName>
    <definedName name="準備金倍率">#REF!</definedName>
    <definedName name="昇降機賠償" localSheetId="2">#REF!</definedName>
    <definedName name="昇降機賠償" localSheetId="3">#REF!</definedName>
    <definedName name="昇降機賠償" localSheetId="4">#REF!</definedName>
    <definedName name="昇降機賠償" localSheetId="5">#REF!</definedName>
    <definedName name="昇降機賠償" localSheetId="12">#REF!</definedName>
    <definedName name="昇降機賠償" localSheetId="11">#REF!</definedName>
    <definedName name="昇降機賠償" localSheetId="14">#REF!</definedName>
    <definedName name="昇降機賠償" localSheetId="15">#REF!</definedName>
    <definedName name="昇降機賠償" localSheetId="18">#REF!</definedName>
    <definedName name="昇降機賠償" localSheetId="17">#REF!</definedName>
    <definedName name="昇降機賠償" localSheetId="9">#REF!</definedName>
    <definedName name="昇降機賠償" localSheetId="6">#REF!</definedName>
    <definedName name="昇降機賠償" localSheetId="19">#REF!</definedName>
    <definedName name="昇降機賠償" localSheetId="23">#REF!</definedName>
    <definedName name="昇降機賠償" localSheetId="22">#REF!</definedName>
    <definedName name="昇降機賠償" localSheetId="1">#REF!</definedName>
    <definedName name="昇降機賠償" localSheetId="7">#REF!</definedName>
    <definedName name="昇降機賠償" localSheetId="20">#REF!</definedName>
    <definedName name="昇降機賠償" localSheetId="21">#REF!</definedName>
    <definedName name="昇降機賠償" localSheetId="24">#REF!</definedName>
    <definedName name="昇降機賠償" localSheetId="26">#REF!</definedName>
    <definedName name="昇降機賠償" localSheetId="25">#REF!</definedName>
    <definedName name="昇降機賠償" localSheetId="0">#REF!</definedName>
    <definedName name="昇降機賠償" localSheetId="8">#REF!</definedName>
    <definedName name="昇降機賠償">#REF!</definedName>
    <definedName name="新築年月" localSheetId="2">#REF!</definedName>
    <definedName name="新築年月" localSheetId="3">#REF!</definedName>
    <definedName name="新築年月" localSheetId="4">#REF!</definedName>
    <definedName name="新築年月" localSheetId="5">#REF!</definedName>
    <definedName name="新築年月" localSheetId="12">#REF!</definedName>
    <definedName name="新築年月" localSheetId="11">#REF!</definedName>
    <definedName name="新築年月" localSheetId="14">#REF!</definedName>
    <definedName name="新築年月" localSheetId="15">#REF!</definedName>
    <definedName name="新築年月" localSheetId="18">#REF!</definedName>
    <definedName name="新築年月" localSheetId="17">#REF!</definedName>
    <definedName name="新築年月" localSheetId="9">#REF!</definedName>
    <definedName name="新築年月" localSheetId="6">#REF!</definedName>
    <definedName name="新築年月" localSheetId="19">#REF!</definedName>
    <definedName name="新築年月" localSheetId="23">#REF!</definedName>
    <definedName name="新築年月" localSheetId="22">#REF!</definedName>
    <definedName name="新築年月" localSheetId="1">#REF!</definedName>
    <definedName name="新築年月" localSheetId="7">#REF!</definedName>
    <definedName name="新築年月" localSheetId="20">#REF!</definedName>
    <definedName name="新築年月" localSheetId="21">#REF!</definedName>
    <definedName name="新築年月" localSheetId="24">#REF!</definedName>
    <definedName name="新築年月" localSheetId="26">#REF!</definedName>
    <definedName name="新築年月" localSheetId="25">#REF!</definedName>
    <definedName name="新築年月" localSheetId="0">#REF!</definedName>
    <definedName name="新築年月" localSheetId="8">#REF!</definedName>
    <definedName name="新築年月">#REF!</definedName>
    <definedName name="積立金" localSheetId="2">#REF!</definedName>
    <definedName name="積立金" localSheetId="3">#REF!</definedName>
    <definedName name="積立金" localSheetId="4">#REF!</definedName>
    <definedName name="積立金" localSheetId="5">#REF!</definedName>
    <definedName name="積立金" localSheetId="12">#REF!</definedName>
    <definedName name="積立金" localSheetId="11">#REF!</definedName>
    <definedName name="積立金" localSheetId="14">#REF!</definedName>
    <definedName name="積立金" localSheetId="15">#REF!</definedName>
    <definedName name="積立金" localSheetId="18">#REF!</definedName>
    <definedName name="積立金" localSheetId="17">#REF!</definedName>
    <definedName name="積立金" localSheetId="9">#REF!</definedName>
    <definedName name="積立金" localSheetId="6">#REF!</definedName>
    <definedName name="積立金" localSheetId="19">#REF!</definedName>
    <definedName name="積立金" localSheetId="23">#REF!</definedName>
    <definedName name="積立金" localSheetId="22">#REF!</definedName>
    <definedName name="積立金" localSheetId="1">#REF!</definedName>
    <definedName name="積立金" localSheetId="7">#REF!</definedName>
    <definedName name="積立金" localSheetId="20">#REF!</definedName>
    <definedName name="積立金" localSheetId="21">#REF!</definedName>
    <definedName name="積立金" localSheetId="24">#REF!</definedName>
    <definedName name="積立金" localSheetId="26">#REF!</definedName>
    <definedName name="積立金" localSheetId="25">#REF!</definedName>
    <definedName name="積立金" localSheetId="0">#REF!</definedName>
    <definedName name="積立金" localSheetId="8">#REF!</definedName>
    <definedName name="積立金">#REF!</definedName>
    <definedName name="積立金基準" localSheetId="2">#REF!</definedName>
    <definedName name="積立金基準" localSheetId="3">#REF!</definedName>
    <definedName name="積立金基準" localSheetId="4">#REF!</definedName>
    <definedName name="積立金基準" localSheetId="5">#REF!</definedName>
    <definedName name="積立金基準" localSheetId="12">#REF!</definedName>
    <definedName name="積立金基準" localSheetId="11">#REF!</definedName>
    <definedName name="積立金基準" localSheetId="14">#REF!</definedName>
    <definedName name="積立金基準" localSheetId="15">#REF!</definedName>
    <definedName name="積立金基準" localSheetId="18">#REF!</definedName>
    <definedName name="積立金基準" localSheetId="17">#REF!</definedName>
    <definedName name="積立金基準" localSheetId="9">#REF!</definedName>
    <definedName name="積立金基準" localSheetId="6">#REF!</definedName>
    <definedName name="積立金基準" localSheetId="19">#REF!</definedName>
    <definedName name="積立金基準" localSheetId="23">#REF!</definedName>
    <definedName name="積立金基準" localSheetId="22">#REF!</definedName>
    <definedName name="積立金基準" localSheetId="1">#REF!</definedName>
    <definedName name="積立金基準" localSheetId="7">#REF!</definedName>
    <definedName name="積立金基準" localSheetId="20">#REF!</definedName>
    <definedName name="積立金基準" localSheetId="21">#REF!</definedName>
    <definedName name="積立金基準" localSheetId="24">#REF!</definedName>
    <definedName name="積立金基準" localSheetId="26">#REF!</definedName>
    <definedName name="積立金基準" localSheetId="25">#REF!</definedName>
    <definedName name="積立金基準" localSheetId="0">#REF!</definedName>
    <definedName name="積立金基準" localSheetId="8">#REF!</definedName>
    <definedName name="積立金基準">#REF!</definedName>
    <definedName name="積立金単価" localSheetId="2">#REF!</definedName>
    <definedName name="積立金単価" localSheetId="3">#REF!</definedName>
    <definedName name="積立金単価" localSheetId="4">#REF!</definedName>
    <definedName name="積立金単価" localSheetId="5">#REF!</definedName>
    <definedName name="積立金単価" localSheetId="12">#REF!</definedName>
    <definedName name="積立金単価" localSheetId="11">#REF!</definedName>
    <definedName name="積立金単価" localSheetId="14">#REF!</definedName>
    <definedName name="積立金単価" localSheetId="15">#REF!</definedName>
    <definedName name="積立金単価" localSheetId="18">#REF!</definedName>
    <definedName name="積立金単価" localSheetId="17">#REF!</definedName>
    <definedName name="積立金単価" localSheetId="9">#REF!</definedName>
    <definedName name="積立金単価" localSheetId="6">#REF!</definedName>
    <definedName name="積立金単価" localSheetId="19">#REF!</definedName>
    <definedName name="積立金単価" localSheetId="23">#REF!</definedName>
    <definedName name="積立金単価" localSheetId="22">#REF!</definedName>
    <definedName name="積立金単価" localSheetId="1">#REF!</definedName>
    <definedName name="積立金単価" localSheetId="7">#REF!</definedName>
    <definedName name="積立金単価" localSheetId="20">#REF!</definedName>
    <definedName name="積立金単価" localSheetId="21">#REF!</definedName>
    <definedName name="積立金単価" localSheetId="24">#REF!</definedName>
    <definedName name="積立金単価" localSheetId="26">#REF!</definedName>
    <definedName name="積立金単価" localSheetId="25">#REF!</definedName>
    <definedName name="積立金単価" localSheetId="0">#REF!</definedName>
    <definedName name="積立金単価" localSheetId="8">#REF!</definedName>
    <definedName name="積立金単価">#REF!</definedName>
    <definedName name="積立保険料" localSheetId="2">#REF!</definedName>
    <definedName name="積立保険料" localSheetId="3">#REF!</definedName>
    <definedName name="積立保険料" localSheetId="4">#REF!</definedName>
    <definedName name="積立保険料" localSheetId="5">#REF!</definedName>
    <definedName name="積立保険料" localSheetId="12">#REF!</definedName>
    <definedName name="積立保険料" localSheetId="11">#REF!</definedName>
    <definedName name="積立保険料" localSheetId="14">#REF!</definedName>
    <definedName name="積立保険料" localSheetId="15">#REF!</definedName>
    <definedName name="積立保険料" localSheetId="18">#REF!</definedName>
    <definedName name="積立保険料" localSheetId="17">#REF!</definedName>
    <definedName name="積立保険料" localSheetId="9">#REF!</definedName>
    <definedName name="積立保険料" localSheetId="6">#REF!</definedName>
    <definedName name="積立保険料" localSheetId="19">#REF!</definedName>
    <definedName name="積立保険料" localSheetId="23">#REF!</definedName>
    <definedName name="積立保険料" localSheetId="22">#REF!</definedName>
    <definedName name="積立保険料" localSheetId="1">#REF!</definedName>
    <definedName name="積立保険料" localSheetId="7">#REF!</definedName>
    <definedName name="積立保険料" localSheetId="20">#REF!</definedName>
    <definedName name="積立保険料" localSheetId="21">#REF!</definedName>
    <definedName name="積立保険料" localSheetId="24">#REF!</definedName>
    <definedName name="積立保険料" localSheetId="26">#REF!</definedName>
    <definedName name="積立保険料" localSheetId="25">#REF!</definedName>
    <definedName name="積立保険料" localSheetId="0">#REF!</definedName>
    <definedName name="積立保険料" localSheetId="8">#REF!</definedName>
    <definedName name="積立保険料">#REF!</definedName>
    <definedName name="専有部" localSheetId="2">#REF!</definedName>
    <definedName name="専有部" localSheetId="3">#REF!</definedName>
    <definedName name="専有部" localSheetId="4">#REF!</definedName>
    <definedName name="専有部" localSheetId="5">#REF!</definedName>
    <definedName name="専有部" localSheetId="12">#REF!</definedName>
    <definedName name="専有部" localSheetId="11">#REF!</definedName>
    <definedName name="専有部" localSheetId="14">#REF!</definedName>
    <definedName name="専有部" localSheetId="15">#REF!</definedName>
    <definedName name="専有部" localSheetId="18">#REF!</definedName>
    <definedName name="専有部" localSheetId="17">#REF!</definedName>
    <definedName name="専有部" localSheetId="9">#REF!</definedName>
    <definedName name="専有部" localSheetId="6">#REF!</definedName>
    <definedName name="専有部" localSheetId="19">#REF!</definedName>
    <definedName name="専有部" localSheetId="23">#REF!</definedName>
    <definedName name="専有部" localSheetId="22">#REF!</definedName>
    <definedName name="専有部" localSheetId="1">#REF!</definedName>
    <definedName name="専有部" localSheetId="7">#REF!</definedName>
    <definedName name="専有部" localSheetId="20">#REF!</definedName>
    <definedName name="専有部" localSheetId="21">#REF!</definedName>
    <definedName name="専有部" localSheetId="24">#REF!</definedName>
    <definedName name="専有部" localSheetId="26">#REF!</definedName>
    <definedName name="専有部" localSheetId="25">#REF!</definedName>
    <definedName name="専有部" localSheetId="0">#REF!</definedName>
    <definedName name="専有部" localSheetId="8">#REF!</definedName>
    <definedName name="専有部">#REF!</definedName>
    <definedName name="専有面積合計" localSheetId="2">#REF!</definedName>
    <definedName name="専有面積合計" localSheetId="3">#REF!</definedName>
    <definedName name="専有面積合計" localSheetId="4">#REF!</definedName>
    <definedName name="専有面積合計" localSheetId="5">#REF!</definedName>
    <definedName name="専有面積合計" localSheetId="12">#REF!</definedName>
    <definedName name="専有面積合計" localSheetId="11">#REF!</definedName>
    <definedName name="専有面積合計" localSheetId="14">#REF!</definedName>
    <definedName name="専有面積合計" localSheetId="15">#REF!</definedName>
    <definedName name="専有面積合計" localSheetId="18">#REF!</definedName>
    <definedName name="専有面積合計" localSheetId="17">#REF!</definedName>
    <definedName name="専有面積合計" localSheetId="9">#REF!</definedName>
    <definedName name="専有面積合計" localSheetId="6">#REF!</definedName>
    <definedName name="専有面積合計" localSheetId="19">#REF!</definedName>
    <definedName name="専有面積合計" localSheetId="23">#REF!</definedName>
    <definedName name="専有面積合計" localSheetId="22">#REF!</definedName>
    <definedName name="専有面積合計" localSheetId="1">#REF!</definedName>
    <definedName name="専有面積合計" localSheetId="7">#REF!</definedName>
    <definedName name="専有面積合計" localSheetId="20">#REF!</definedName>
    <definedName name="専有面積合計" localSheetId="21">#REF!</definedName>
    <definedName name="専有面積合計" localSheetId="24">#REF!</definedName>
    <definedName name="専有面積合計" localSheetId="26">#REF!</definedName>
    <definedName name="専有面積合計" localSheetId="25">#REF!</definedName>
    <definedName name="専有面積合計" localSheetId="0">#REF!</definedName>
    <definedName name="専有面積合計" localSheetId="8">#REF!</definedName>
    <definedName name="専有面積合計">#REF!</definedName>
    <definedName name="専用積立金" localSheetId="2">#REF!</definedName>
    <definedName name="専用積立金" localSheetId="3">#REF!</definedName>
    <definedName name="専用積立金" localSheetId="4">#REF!</definedName>
    <definedName name="専用積立金" localSheetId="5">#REF!</definedName>
    <definedName name="専用積立金" localSheetId="12">#REF!</definedName>
    <definedName name="専用積立金" localSheetId="11">#REF!</definedName>
    <definedName name="専用積立金" localSheetId="14">#REF!</definedName>
    <definedName name="専用積立金" localSheetId="15">#REF!</definedName>
    <definedName name="専用積立金" localSheetId="18">#REF!</definedName>
    <definedName name="専用積立金" localSheetId="17">#REF!</definedName>
    <definedName name="専用積立金" localSheetId="9">#REF!</definedName>
    <definedName name="専用積立金" localSheetId="6">#REF!</definedName>
    <definedName name="専用積立金" localSheetId="19">#REF!</definedName>
    <definedName name="専用積立金" localSheetId="23">#REF!</definedName>
    <definedName name="専用積立金" localSheetId="22">#REF!</definedName>
    <definedName name="専用積立金" localSheetId="1">#REF!</definedName>
    <definedName name="専用積立金" localSheetId="7">#REF!</definedName>
    <definedName name="専用積立金" localSheetId="20">#REF!</definedName>
    <definedName name="専用積立金" localSheetId="21">#REF!</definedName>
    <definedName name="専用積立金" localSheetId="24">#REF!</definedName>
    <definedName name="専用積立金" localSheetId="26">#REF!</definedName>
    <definedName name="専用積立金" localSheetId="25">#REF!</definedName>
    <definedName name="専用積立金" localSheetId="0">#REF!</definedName>
    <definedName name="専用積立金" localSheetId="8">#REF!</definedName>
    <definedName name="専用積立金">#REF!</definedName>
    <definedName name="専用駐車場" localSheetId="2">#REF!</definedName>
    <definedName name="専用駐車場" localSheetId="3">#REF!</definedName>
    <definedName name="専用駐車場" localSheetId="4">#REF!</definedName>
    <definedName name="専用駐車場" localSheetId="5">#REF!</definedName>
    <definedName name="専用駐車場" localSheetId="12">#REF!</definedName>
    <definedName name="専用駐車場" localSheetId="11">#REF!</definedName>
    <definedName name="専用駐車場" localSheetId="14">#REF!</definedName>
    <definedName name="専用駐車場" localSheetId="15">#REF!</definedName>
    <definedName name="専用駐車場" localSheetId="18">#REF!</definedName>
    <definedName name="専用駐車場" localSheetId="17">#REF!</definedName>
    <definedName name="専用駐車場" localSheetId="9">#REF!</definedName>
    <definedName name="専用駐車場" localSheetId="6">#REF!</definedName>
    <definedName name="専用駐車場" localSheetId="19">#REF!</definedName>
    <definedName name="専用駐車場" localSheetId="23">#REF!</definedName>
    <definedName name="専用駐車場" localSheetId="22">#REF!</definedName>
    <definedName name="専用駐車場" localSheetId="1">#REF!</definedName>
    <definedName name="専用駐車場" localSheetId="7">#REF!</definedName>
    <definedName name="専用駐車場" localSheetId="20">#REF!</definedName>
    <definedName name="専用駐車場" localSheetId="21">#REF!</definedName>
    <definedName name="専用駐車場" localSheetId="24">#REF!</definedName>
    <definedName name="専用駐車場" localSheetId="26">#REF!</definedName>
    <definedName name="専用駐車場" localSheetId="25">#REF!</definedName>
    <definedName name="専用駐車場" localSheetId="0">#REF!</definedName>
    <definedName name="専用駐車場" localSheetId="8">#REF!</definedName>
    <definedName name="専用駐車場">#REF!</definedName>
    <definedName name="専用庭" localSheetId="2">#REF!</definedName>
    <definedName name="専用庭" localSheetId="3">#REF!</definedName>
    <definedName name="専用庭" localSheetId="4">#REF!</definedName>
    <definedName name="専用庭" localSheetId="5">#REF!</definedName>
    <definedName name="専用庭" localSheetId="12">#REF!</definedName>
    <definedName name="専用庭" localSheetId="11">#REF!</definedName>
    <definedName name="専用庭" localSheetId="14">#REF!</definedName>
    <definedName name="専用庭" localSheetId="15">#REF!</definedName>
    <definedName name="専用庭" localSheetId="18">#REF!</definedName>
    <definedName name="専用庭" localSheetId="17">#REF!</definedName>
    <definedName name="専用庭" localSheetId="9">#REF!</definedName>
    <definedName name="専用庭" localSheetId="6">#REF!</definedName>
    <definedName name="専用庭" localSheetId="19">#REF!</definedName>
    <definedName name="専用庭" localSheetId="23">#REF!</definedName>
    <definedName name="専用庭" localSheetId="22">#REF!</definedName>
    <definedName name="専用庭" localSheetId="1">#REF!</definedName>
    <definedName name="専用庭" localSheetId="7">#REF!</definedName>
    <definedName name="専用庭" localSheetId="20">#REF!</definedName>
    <definedName name="専用庭" localSheetId="21">#REF!</definedName>
    <definedName name="専用庭" localSheetId="24">#REF!</definedName>
    <definedName name="専用庭" localSheetId="26">#REF!</definedName>
    <definedName name="専用庭" localSheetId="25">#REF!</definedName>
    <definedName name="専用庭" localSheetId="0">#REF!</definedName>
    <definedName name="専用庭" localSheetId="8">#REF!</definedName>
    <definedName name="専用庭">#REF!</definedName>
    <definedName name="専用面積" localSheetId="2">#REF!</definedName>
    <definedName name="専用面積" localSheetId="3">#REF!</definedName>
    <definedName name="専用面積" localSheetId="4">#REF!</definedName>
    <definedName name="専用面積" localSheetId="5">#REF!</definedName>
    <definedName name="専用面積" localSheetId="12">#REF!</definedName>
    <definedName name="専用面積" localSheetId="11">#REF!</definedName>
    <definedName name="専用面積" localSheetId="14">#REF!</definedName>
    <definedName name="専用面積" localSheetId="15">#REF!</definedName>
    <definedName name="専用面積" localSheetId="18">#REF!</definedName>
    <definedName name="専用面積" localSheetId="17">#REF!</definedName>
    <definedName name="専用面積" localSheetId="9">#REF!</definedName>
    <definedName name="専用面積" localSheetId="6">#REF!</definedName>
    <definedName name="専用面積" localSheetId="19">#REF!</definedName>
    <definedName name="専用面積" localSheetId="23">#REF!</definedName>
    <definedName name="専用面積" localSheetId="22">#REF!</definedName>
    <definedName name="専用面積" localSheetId="1">#REF!</definedName>
    <definedName name="専用面積" localSheetId="7">#REF!</definedName>
    <definedName name="専用面積" localSheetId="20">#REF!</definedName>
    <definedName name="専用面積" localSheetId="21">#REF!</definedName>
    <definedName name="専用面積" localSheetId="24">#REF!</definedName>
    <definedName name="専用面積" localSheetId="26">#REF!</definedName>
    <definedName name="専用面積" localSheetId="25">#REF!</definedName>
    <definedName name="専用面積" localSheetId="0">#REF!</definedName>
    <definedName name="専用面積" localSheetId="8">#REF!</definedName>
    <definedName name="専用面積">#REF!</definedName>
    <definedName name="専用面積持分" localSheetId="2">#REF!</definedName>
    <definedName name="専用面積持分" localSheetId="3">#REF!</definedName>
    <definedName name="専用面積持分" localSheetId="4">#REF!</definedName>
    <definedName name="専用面積持分" localSheetId="5">#REF!</definedName>
    <definedName name="専用面積持分" localSheetId="12">#REF!</definedName>
    <definedName name="専用面積持分" localSheetId="11">#REF!</definedName>
    <definedName name="専用面積持分" localSheetId="14">#REF!</definedName>
    <definedName name="専用面積持分" localSheetId="15">#REF!</definedName>
    <definedName name="専用面積持分" localSheetId="18">#REF!</definedName>
    <definedName name="専用面積持分" localSheetId="17">#REF!</definedName>
    <definedName name="専用面積持分" localSheetId="9">#REF!</definedName>
    <definedName name="専用面積持分" localSheetId="6">#REF!</definedName>
    <definedName name="専用面積持分" localSheetId="19">#REF!</definedName>
    <definedName name="専用面積持分" localSheetId="23">#REF!</definedName>
    <definedName name="専用面積持分" localSheetId="22">#REF!</definedName>
    <definedName name="専用面積持分" localSheetId="1">#REF!</definedName>
    <definedName name="専用面積持分" localSheetId="7">#REF!</definedName>
    <definedName name="専用面積持分" localSheetId="20">#REF!</definedName>
    <definedName name="専用面積持分" localSheetId="21">#REF!</definedName>
    <definedName name="専用面積持分" localSheetId="24">#REF!</definedName>
    <definedName name="専用面積持分" localSheetId="26">#REF!</definedName>
    <definedName name="専用面積持分" localSheetId="25">#REF!</definedName>
    <definedName name="専用面積持分" localSheetId="0">#REF!</definedName>
    <definedName name="専用面積持分" localSheetId="8">#REF!</definedName>
    <definedName name="専用面積持分">#REF!</definedName>
    <definedName name="専用面積持分比率" localSheetId="2">#REF!</definedName>
    <definedName name="専用面積持分比率" localSheetId="3">#REF!</definedName>
    <definedName name="専用面積持分比率" localSheetId="4">#REF!</definedName>
    <definedName name="専用面積持分比率" localSheetId="5">#REF!</definedName>
    <definedName name="専用面積持分比率" localSheetId="12">#REF!</definedName>
    <definedName name="専用面積持分比率" localSheetId="11">#REF!</definedName>
    <definedName name="専用面積持分比率" localSheetId="14">#REF!</definedName>
    <definedName name="専用面積持分比率" localSheetId="15">#REF!</definedName>
    <definedName name="専用面積持分比率" localSheetId="18">#REF!</definedName>
    <definedName name="専用面積持分比率" localSheetId="17">#REF!</definedName>
    <definedName name="専用面積持分比率" localSheetId="9">#REF!</definedName>
    <definedName name="専用面積持分比率" localSheetId="6">#REF!</definedName>
    <definedName name="専用面積持分比率" localSheetId="19">#REF!</definedName>
    <definedName name="専用面積持分比率" localSheetId="23">#REF!</definedName>
    <definedName name="専用面積持分比率" localSheetId="22">#REF!</definedName>
    <definedName name="専用面積持分比率" localSheetId="1">#REF!</definedName>
    <definedName name="専用面積持分比率" localSheetId="7">#REF!</definedName>
    <definedName name="専用面積持分比率" localSheetId="20">#REF!</definedName>
    <definedName name="専用面積持分比率" localSheetId="21">#REF!</definedName>
    <definedName name="専用面積持分比率" localSheetId="24">#REF!</definedName>
    <definedName name="専用面積持分比率" localSheetId="26">#REF!</definedName>
    <definedName name="専用面積持分比率" localSheetId="25">#REF!</definedName>
    <definedName name="専用面積持分比率" localSheetId="0">#REF!</definedName>
    <definedName name="専用面積持分比率" localSheetId="8">#REF!</definedName>
    <definedName name="専用面積持分比率">#REF!</definedName>
    <definedName name="前回評価時点" localSheetId="2">#REF!</definedName>
    <definedName name="前回評価時点" localSheetId="3">#REF!</definedName>
    <definedName name="前回評価時点" localSheetId="4">#REF!</definedName>
    <definedName name="前回評価時点" localSheetId="5">#REF!</definedName>
    <definedName name="前回評価時点" localSheetId="12">#REF!</definedName>
    <definedName name="前回評価時点" localSheetId="11">#REF!</definedName>
    <definedName name="前回評価時点" localSheetId="14">#REF!</definedName>
    <definedName name="前回評価時点" localSheetId="15">#REF!</definedName>
    <definedName name="前回評価時点" localSheetId="18">#REF!</definedName>
    <definedName name="前回評価時点" localSheetId="17">#REF!</definedName>
    <definedName name="前回評価時点" localSheetId="9">#REF!</definedName>
    <definedName name="前回評価時点" localSheetId="6">#REF!</definedName>
    <definedName name="前回評価時点" localSheetId="19">#REF!</definedName>
    <definedName name="前回評価時点" localSheetId="23">#REF!</definedName>
    <definedName name="前回評価時点" localSheetId="22">#REF!</definedName>
    <definedName name="前回評価時点" localSheetId="1">#REF!</definedName>
    <definedName name="前回評価時点" localSheetId="7">#REF!</definedName>
    <definedName name="前回評価時点" localSheetId="20">#REF!</definedName>
    <definedName name="前回評価時点" localSheetId="21">#REF!</definedName>
    <definedName name="前回評価時点" localSheetId="24">#REF!</definedName>
    <definedName name="前回評価時点" localSheetId="26">#REF!</definedName>
    <definedName name="前回評価時点" localSheetId="25">#REF!</definedName>
    <definedName name="前回評価時点" localSheetId="0">#REF!</definedName>
    <definedName name="前回評価時点" localSheetId="8">#REF!</definedName>
    <definedName name="前回評価時点">#REF!</definedName>
    <definedName name="倉庫" localSheetId="2">#REF!</definedName>
    <definedName name="倉庫" localSheetId="3">#REF!</definedName>
    <definedName name="倉庫" localSheetId="4">#REF!</definedName>
    <definedName name="倉庫" localSheetId="5">#REF!</definedName>
    <definedName name="倉庫" localSheetId="12">#REF!</definedName>
    <definedName name="倉庫" localSheetId="11">#REF!</definedName>
    <definedName name="倉庫" localSheetId="14">#REF!</definedName>
    <definedName name="倉庫" localSheetId="15">#REF!</definedName>
    <definedName name="倉庫" localSheetId="18">#REF!</definedName>
    <definedName name="倉庫" localSheetId="17">#REF!</definedName>
    <definedName name="倉庫" localSheetId="9">#REF!</definedName>
    <definedName name="倉庫" localSheetId="6">#REF!</definedName>
    <definedName name="倉庫" localSheetId="19">#REF!</definedName>
    <definedName name="倉庫" localSheetId="23">#REF!</definedName>
    <definedName name="倉庫" localSheetId="22">#REF!</definedName>
    <definedName name="倉庫" localSheetId="1">#REF!</definedName>
    <definedName name="倉庫" localSheetId="7">#REF!</definedName>
    <definedName name="倉庫" localSheetId="20">#REF!</definedName>
    <definedName name="倉庫" localSheetId="21">#REF!</definedName>
    <definedName name="倉庫" localSheetId="24">#REF!</definedName>
    <definedName name="倉庫" localSheetId="26">#REF!</definedName>
    <definedName name="倉庫" localSheetId="25">#REF!</definedName>
    <definedName name="倉庫" localSheetId="0">#REF!</definedName>
    <definedName name="倉庫" localSheetId="8">#REF!</definedName>
    <definedName name="倉庫">#REF!</definedName>
    <definedName name="想定管理収支" localSheetId="2">#REF!</definedName>
    <definedName name="想定管理収支" localSheetId="3">#REF!</definedName>
    <definedName name="想定管理収支" localSheetId="4">#REF!</definedName>
    <definedName name="想定管理収支" localSheetId="5">#REF!</definedName>
    <definedName name="想定管理収支" localSheetId="12">#REF!</definedName>
    <definedName name="想定管理収支" localSheetId="11">#REF!</definedName>
    <definedName name="想定管理収支" localSheetId="14">#REF!</definedName>
    <definedName name="想定管理収支" localSheetId="15">#REF!</definedName>
    <definedName name="想定管理収支" localSheetId="18">#REF!</definedName>
    <definedName name="想定管理収支" localSheetId="17">#REF!</definedName>
    <definedName name="想定管理収支" localSheetId="9">#REF!</definedName>
    <definedName name="想定管理収支" localSheetId="6">#REF!</definedName>
    <definedName name="想定管理収支" localSheetId="19">#REF!</definedName>
    <definedName name="想定管理収支" localSheetId="23">#REF!</definedName>
    <definedName name="想定管理収支" localSheetId="22">#REF!</definedName>
    <definedName name="想定管理収支" localSheetId="1">#REF!</definedName>
    <definedName name="想定管理収支" localSheetId="7">#REF!</definedName>
    <definedName name="想定管理収支" localSheetId="20">#REF!</definedName>
    <definedName name="想定管理収支" localSheetId="21">#REF!</definedName>
    <definedName name="想定管理収支" localSheetId="24">#REF!</definedName>
    <definedName name="想定管理収支" localSheetId="26">#REF!</definedName>
    <definedName name="想定管理収支" localSheetId="25">#REF!</definedName>
    <definedName name="想定管理収支" localSheetId="0">#REF!</definedName>
    <definedName name="想定管理収支" localSheetId="8">#REF!</definedName>
    <definedName name="想定管理収支">#REF!</definedName>
    <definedName name="想定共益費" localSheetId="2">#REF!</definedName>
    <definedName name="想定共益費" localSheetId="3">#REF!</definedName>
    <definedName name="想定共益費" localSheetId="4">#REF!</definedName>
    <definedName name="想定共益費" localSheetId="5">#REF!</definedName>
    <definedName name="想定共益費" localSheetId="12">#REF!</definedName>
    <definedName name="想定共益費" localSheetId="11">#REF!</definedName>
    <definedName name="想定共益費" localSheetId="14">#REF!</definedName>
    <definedName name="想定共益費" localSheetId="15">#REF!</definedName>
    <definedName name="想定共益費" localSheetId="18">#REF!</definedName>
    <definedName name="想定共益費" localSheetId="17">#REF!</definedName>
    <definedName name="想定共益費" localSheetId="9">#REF!</definedName>
    <definedName name="想定共益費" localSheetId="6">#REF!</definedName>
    <definedName name="想定共益費" localSheetId="19">#REF!</definedName>
    <definedName name="想定共益費" localSheetId="23">#REF!</definedName>
    <definedName name="想定共益費" localSheetId="22">#REF!</definedName>
    <definedName name="想定共益費" localSheetId="1">#REF!</definedName>
    <definedName name="想定共益費" localSheetId="7">#REF!</definedName>
    <definedName name="想定共益費" localSheetId="20">#REF!</definedName>
    <definedName name="想定共益費" localSheetId="21">#REF!</definedName>
    <definedName name="想定共益費" localSheetId="24">#REF!</definedName>
    <definedName name="想定共益費" localSheetId="26">#REF!</definedName>
    <definedName name="想定共益費" localSheetId="25">#REF!</definedName>
    <definedName name="想定共益費" localSheetId="0">#REF!</definedName>
    <definedName name="想定共益費" localSheetId="8">#REF!</definedName>
    <definedName name="想定共益費">#REF!</definedName>
    <definedName name="想定賃貸収支" localSheetId="2">#REF!</definedName>
    <definedName name="想定賃貸収支" localSheetId="3">#REF!</definedName>
    <definedName name="想定賃貸収支" localSheetId="4">#REF!</definedName>
    <definedName name="想定賃貸収支" localSheetId="5">#REF!</definedName>
    <definedName name="想定賃貸収支" localSheetId="12">#REF!</definedName>
    <definedName name="想定賃貸収支" localSheetId="11">#REF!</definedName>
    <definedName name="想定賃貸収支" localSheetId="14">#REF!</definedName>
    <definedName name="想定賃貸収支" localSheetId="15">#REF!</definedName>
    <definedName name="想定賃貸収支" localSheetId="18">#REF!</definedName>
    <definedName name="想定賃貸収支" localSheetId="17">#REF!</definedName>
    <definedName name="想定賃貸収支" localSheetId="9">#REF!</definedName>
    <definedName name="想定賃貸収支" localSheetId="6">#REF!</definedName>
    <definedName name="想定賃貸収支" localSheetId="19">#REF!</definedName>
    <definedName name="想定賃貸収支" localSheetId="23">#REF!</definedName>
    <definedName name="想定賃貸収支" localSheetId="22">#REF!</definedName>
    <definedName name="想定賃貸収支" localSheetId="1">#REF!</definedName>
    <definedName name="想定賃貸収支" localSheetId="7">#REF!</definedName>
    <definedName name="想定賃貸収支" localSheetId="20">#REF!</definedName>
    <definedName name="想定賃貸収支" localSheetId="21">#REF!</definedName>
    <definedName name="想定賃貸収支" localSheetId="24">#REF!</definedName>
    <definedName name="想定賃貸収支" localSheetId="26">#REF!</definedName>
    <definedName name="想定賃貸収支" localSheetId="25">#REF!</definedName>
    <definedName name="想定賃貸収支" localSheetId="0">#REF!</definedName>
    <definedName name="想定賃貸収支" localSheetId="8">#REF!</definedName>
    <definedName name="想定賃貸収支">#REF!</definedName>
    <definedName name="想定賃貸収入" localSheetId="2">#REF!</definedName>
    <definedName name="想定賃貸収入" localSheetId="3">#REF!</definedName>
    <definedName name="想定賃貸収入" localSheetId="4">#REF!</definedName>
    <definedName name="想定賃貸収入" localSheetId="5">#REF!</definedName>
    <definedName name="想定賃貸収入" localSheetId="12">#REF!</definedName>
    <definedName name="想定賃貸収入" localSheetId="11">#REF!</definedName>
    <definedName name="想定賃貸収入" localSheetId="14">#REF!</definedName>
    <definedName name="想定賃貸収入" localSheetId="15">#REF!</definedName>
    <definedName name="想定賃貸収入" localSheetId="18">#REF!</definedName>
    <definedName name="想定賃貸収入" localSheetId="17">#REF!</definedName>
    <definedName name="想定賃貸収入" localSheetId="9">#REF!</definedName>
    <definedName name="想定賃貸収入" localSheetId="6">#REF!</definedName>
    <definedName name="想定賃貸収入" localSheetId="19">#REF!</definedName>
    <definedName name="想定賃貸収入" localSheetId="23">#REF!</definedName>
    <definedName name="想定賃貸収入" localSheetId="22">#REF!</definedName>
    <definedName name="想定賃貸収入" localSheetId="1">#REF!</definedName>
    <definedName name="想定賃貸収入" localSheetId="7">#REF!</definedName>
    <definedName name="想定賃貸収入" localSheetId="20">#REF!</definedName>
    <definedName name="想定賃貸収入" localSheetId="21">#REF!</definedName>
    <definedName name="想定賃貸収入" localSheetId="24">#REF!</definedName>
    <definedName name="想定賃貸収入" localSheetId="26">#REF!</definedName>
    <definedName name="想定賃貸収入" localSheetId="25">#REF!</definedName>
    <definedName name="想定賃貸収入" localSheetId="0">#REF!</definedName>
    <definedName name="想定賃貸収入" localSheetId="8">#REF!</definedName>
    <definedName name="想定賃貸収入">#REF!</definedName>
    <definedName name="想定賃料" localSheetId="2">#REF!</definedName>
    <definedName name="想定賃料" localSheetId="3">#REF!</definedName>
    <definedName name="想定賃料" localSheetId="4">#REF!</definedName>
    <definedName name="想定賃料" localSheetId="5">#REF!</definedName>
    <definedName name="想定賃料" localSheetId="12">#REF!</definedName>
    <definedName name="想定賃料" localSheetId="11">#REF!</definedName>
    <definedName name="想定賃料" localSheetId="14">#REF!</definedName>
    <definedName name="想定賃料" localSheetId="15">#REF!</definedName>
    <definedName name="想定賃料" localSheetId="18">#REF!</definedName>
    <definedName name="想定賃料" localSheetId="17">#REF!</definedName>
    <definedName name="想定賃料" localSheetId="9">#REF!</definedName>
    <definedName name="想定賃料" localSheetId="6">#REF!</definedName>
    <definedName name="想定賃料" localSheetId="19">#REF!</definedName>
    <definedName name="想定賃料" localSheetId="23">#REF!</definedName>
    <definedName name="想定賃料" localSheetId="22">#REF!</definedName>
    <definedName name="想定賃料" localSheetId="1">#REF!</definedName>
    <definedName name="想定賃料" localSheetId="7">#REF!</definedName>
    <definedName name="想定賃料" localSheetId="20">#REF!</definedName>
    <definedName name="想定賃料" localSheetId="21">#REF!</definedName>
    <definedName name="想定賃料" localSheetId="24">#REF!</definedName>
    <definedName name="想定賃料" localSheetId="26">#REF!</definedName>
    <definedName name="想定賃料" localSheetId="25">#REF!</definedName>
    <definedName name="想定賃料" localSheetId="0">#REF!</definedName>
    <definedName name="想定賃料" localSheetId="8">#REF!</definedName>
    <definedName name="想定賃料">#REF!</definedName>
    <definedName name="想定売上総利益" localSheetId="2">#REF!</definedName>
    <definedName name="想定売上総利益" localSheetId="3">#REF!</definedName>
    <definedName name="想定売上総利益" localSheetId="4">#REF!</definedName>
    <definedName name="想定売上総利益" localSheetId="5">#REF!</definedName>
    <definedName name="想定売上総利益" localSheetId="12">#REF!</definedName>
    <definedName name="想定売上総利益" localSheetId="11">#REF!</definedName>
    <definedName name="想定売上総利益" localSheetId="14">#REF!</definedName>
    <definedName name="想定売上総利益" localSheetId="15">#REF!</definedName>
    <definedName name="想定売上総利益" localSheetId="18">#REF!</definedName>
    <definedName name="想定売上総利益" localSheetId="17">#REF!</definedName>
    <definedName name="想定売上総利益" localSheetId="9">#REF!</definedName>
    <definedName name="想定売上総利益" localSheetId="6">#REF!</definedName>
    <definedName name="想定売上総利益" localSheetId="19">#REF!</definedName>
    <definedName name="想定売上総利益" localSheetId="23">#REF!</definedName>
    <definedName name="想定売上総利益" localSheetId="22">#REF!</definedName>
    <definedName name="想定売上総利益" localSheetId="1">#REF!</definedName>
    <definedName name="想定売上総利益" localSheetId="7">#REF!</definedName>
    <definedName name="想定売上総利益" localSheetId="20">#REF!</definedName>
    <definedName name="想定売上総利益" localSheetId="21">#REF!</definedName>
    <definedName name="想定売上総利益" localSheetId="24">#REF!</definedName>
    <definedName name="想定売上総利益" localSheetId="26">#REF!</definedName>
    <definedName name="想定売上総利益" localSheetId="25">#REF!</definedName>
    <definedName name="想定売上総利益" localSheetId="0">#REF!</definedName>
    <definedName name="想定売上総利益" localSheetId="8">#REF!</definedName>
    <definedName name="想定売上総利益">#REF!</definedName>
    <definedName name="想定敷金" localSheetId="2">#REF!</definedName>
    <definedName name="想定敷金" localSheetId="3">#REF!</definedName>
    <definedName name="想定敷金" localSheetId="4">#REF!</definedName>
    <definedName name="想定敷金" localSheetId="5">#REF!</definedName>
    <definedName name="想定敷金" localSheetId="12">#REF!</definedName>
    <definedName name="想定敷金" localSheetId="11">#REF!</definedName>
    <definedName name="想定敷金" localSheetId="14">#REF!</definedName>
    <definedName name="想定敷金" localSheetId="15">#REF!</definedName>
    <definedName name="想定敷金" localSheetId="18">#REF!</definedName>
    <definedName name="想定敷金" localSheetId="17">#REF!</definedName>
    <definedName name="想定敷金" localSheetId="9">#REF!</definedName>
    <definedName name="想定敷金" localSheetId="6">#REF!</definedName>
    <definedName name="想定敷金" localSheetId="19">#REF!</definedName>
    <definedName name="想定敷金" localSheetId="23">#REF!</definedName>
    <definedName name="想定敷金" localSheetId="22">#REF!</definedName>
    <definedName name="想定敷金" localSheetId="1">#REF!</definedName>
    <definedName name="想定敷金" localSheetId="7">#REF!</definedName>
    <definedName name="想定敷金" localSheetId="20">#REF!</definedName>
    <definedName name="想定敷金" localSheetId="21">#REF!</definedName>
    <definedName name="想定敷金" localSheetId="24">#REF!</definedName>
    <definedName name="想定敷金" localSheetId="26">#REF!</definedName>
    <definedName name="想定敷金" localSheetId="25">#REF!</definedName>
    <definedName name="想定敷金" localSheetId="0">#REF!</definedName>
    <definedName name="想定敷金" localSheetId="8">#REF!</definedName>
    <definedName name="想定敷金">#REF!</definedName>
    <definedName name="想定名義変更料等" localSheetId="2">#REF!</definedName>
    <definedName name="想定名義変更料等" localSheetId="3">#REF!</definedName>
    <definedName name="想定名義変更料等" localSheetId="4">#REF!</definedName>
    <definedName name="想定名義変更料等" localSheetId="5">#REF!</definedName>
    <definedName name="想定名義変更料等" localSheetId="12">#REF!</definedName>
    <definedName name="想定名義変更料等" localSheetId="11">#REF!</definedName>
    <definedName name="想定名義変更料等" localSheetId="14">#REF!</definedName>
    <definedName name="想定名義変更料等" localSheetId="15">#REF!</definedName>
    <definedName name="想定名義変更料等" localSheetId="18">#REF!</definedName>
    <definedName name="想定名義変更料等" localSheetId="17">#REF!</definedName>
    <definedName name="想定名義変更料等" localSheetId="9">#REF!</definedName>
    <definedName name="想定名義変更料等" localSheetId="6">#REF!</definedName>
    <definedName name="想定名義変更料等" localSheetId="19">#REF!</definedName>
    <definedName name="想定名義変更料等" localSheetId="23">#REF!</definedName>
    <definedName name="想定名義変更料等" localSheetId="22">#REF!</definedName>
    <definedName name="想定名義変更料等" localSheetId="1">#REF!</definedName>
    <definedName name="想定名義変更料等" localSheetId="7">#REF!</definedName>
    <definedName name="想定名義変更料等" localSheetId="20">#REF!</definedName>
    <definedName name="想定名義変更料等" localSheetId="21">#REF!</definedName>
    <definedName name="想定名義変更料等" localSheetId="24">#REF!</definedName>
    <definedName name="想定名義変更料等" localSheetId="26">#REF!</definedName>
    <definedName name="想定名義変更料等" localSheetId="25">#REF!</definedName>
    <definedName name="想定名義変更料等" localSheetId="0">#REF!</definedName>
    <definedName name="想定名義変更料等" localSheetId="8">#REF!</definedName>
    <definedName name="想定名義変更料等">#REF!</definedName>
    <definedName name="耐用年数" localSheetId="2">#REF!</definedName>
    <definedName name="耐用年数" localSheetId="3">#REF!</definedName>
    <definedName name="耐用年数" localSheetId="4">#REF!</definedName>
    <definedName name="耐用年数" localSheetId="5">#REF!</definedName>
    <definedName name="耐用年数" localSheetId="12">#REF!</definedName>
    <definedName name="耐用年数" localSheetId="11">#REF!</definedName>
    <definedName name="耐用年数" localSheetId="14">#REF!</definedName>
    <definedName name="耐用年数" localSheetId="15">#REF!</definedName>
    <definedName name="耐用年数" localSheetId="18">#REF!</definedName>
    <definedName name="耐用年数" localSheetId="17">#REF!</definedName>
    <definedName name="耐用年数" localSheetId="9">#REF!</definedName>
    <definedName name="耐用年数" localSheetId="6">#REF!</definedName>
    <definedName name="耐用年数" localSheetId="19">#REF!</definedName>
    <definedName name="耐用年数" localSheetId="23">#REF!</definedName>
    <definedName name="耐用年数" localSheetId="22">#REF!</definedName>
    <definedName name="耐用年数" localSheetId="1">#REF!</definedName>
    <definedName name="耐用年数" localSheetId="7">#REF!</definedName>
    <definedName name="耐用年数" localSheetId="20">#REF!</definedName>
    <definedName name="耐用年数" localSheetId="21">#REF!</definedName>
    <definedName name="耐用年数" localSheetId="24">#REF!</definedName>
    <definedName name="耐用年数" localSheetId="26">#REF!</definedName>
    <definedName name="耐用年数" localSheetId="25">#REF!</definedName>
    <definedName name="耐用年数" localSheetId="0">#REF!</definedName>
    <definedName name="耐用年数" localSheetId="8">#REF!</definedName>
    <definedName name="耐用年数">#REF!</definedName>
    <definedName name="地積" localSheetId="2">#REF!</definedName>
    <definedName name="地積" localSheetId="3">#REF!</definedName>
    <definedName name="地積" localSheetId="4">#REF!</definedName>
    <definedName name="地積" localSheetId="5">#REF!</definedName>
    <definedName name="地積" localSheetId="12">#REF!</definedName>
    <definedName name="地積" localSheetId="11">#REF!</definedName>
    <definedName name="地積" localSheetId="14">#REF!</definedName>
    <definedName name="地積" localSheetId="15">#REF!</definedName>
    <definedName name="地積" localSheetId="18">#REF!</definedName>
    <definedName name="地積" localSheetId="17">#REF!</definedName>
    <definedName name="地積" localSheetId="9">#REF!</definedName>
    <definedName name="地積" localSheetId="6">#REF!</definedName>
    <definedName name="地積" localSheetId="19">#REF!</definedName>
    <definedName name="地積" localSheetId="23">#REF!</definedName>
    <definedName name="地積" localSheetId="22">#REF!</definedName>
    <definedName name="地積" localSheetId="1">#REF!</definedName>
    <definedName name="地積" localSheetId="7">#REF!</definedName>
    <definedName name="地積" localSheetId="20">#REF!</definedName>
    <definedName name="地積" localSheetId="21">#REF!</definedName>
    <definedName name="地積" localSheetId="24">#REF!</definedName>
    <definedName name="地積" localSheetId="26">#REF!</definedName>
    <definedName name="地積" localSheetId="25">#REF!</definedName>
    <definedName name="地積" localSheetId="0">#REF!</definedName>
    <definedName name="地積" localSheetId="8">#REF!</definedName>
    <definedName name="地積">#REF!</definedName>
    <definedName name="築年数" localSheetId="2">#REF!</definedName>
    <definedName name="築年数" localSheetId="3">#REF!</definedName>
    <definedName name="築年数" localSheetId="4">#REF!</definedName>
    <definedName name="築年数" localSheetId="5">#REF!</definedName>
    <definedName name="築年数" localSheetId="12">#REF!</definedName>
    <definedName name="築年数" localSheetId="11">#REF!</definedName>
    <definedName name="築年数" localSheetId="14">#REF!</definedName>
    <definedName name="築年数" localSheetId="15">#REF!</definedName>
    <definedName name="築年数" localSheetId="18">#REF!</definedName>
    <definedName name="築年数" localSheetId="17">#REF!</definedName>
    <definedName name="築年数" localSheetId="9">#REF!</definedName>
    <definedName name="築年数" localSheetId="6">#REF!</definedName>
    <definedName name="築年数" localSheetId="19">#REF!</definedName>
    <definedName name="築年数" localSheetId="23">#REF!</definedName>
    <definedName name="築年数" localSheetId="22">#REF!</definedName>
    <definedName name="築年数" localSheetId="1">#REF!</definedName>
    <definedName name="築年数" localSheetId="7">#REF!</definedName>
    <definedName name="築年数" localSheetId="20">#REF!</definedName>
    <definedName name="築年数" localSheetId="21">#REF!</definedName>
    <definedName name="築年数" localSheetId="24">#REF!</definedName>
    <definedName name="築年数" localSheetId="26">#REF!</definedName>
    <definedName name="築年数" localSheetId="25">#REF!</definedName>
    <definedName name="築年数" localSheetId="0">#REF!</definedName>
    <definedName name="築年数" localSheetId="8">#REF!</definedName>
    <definedName name="築年数">#REF!</definedName>
    <definedName name="駐稼働率" localSheetId="2">#REF!</definedName>
    <definedName name="駐稼働率" localSheetId="3">#REF!</definedName>
    <definedName name="駐稼働率" localSheetId="4">#REF!</definedName>
    <definedName name="駐稼働率" localSheetId="5">#REF!</definedName>
    <definedName name="駐稼働率" localSheetId="12">#REF!</definedName>
    <definedName name="駐稼働率" localSheetId="11">#REF!</definedName>
    <definedName name="駐稼働率" localSheetId="14">#REF!</definedName>
    <definedName name="駐稼働率" localSheetId="15">#REF!</definedName>
    <definedName name="駐稼働率" localSheetId="18">#REF!</definedName>
    <definedName name="駐稼働率" localSheetId="17">#REF!</definedName>
    <definedName name="駐稼働率" localSheetId="9">#REF!</definedName>
    <definedName name="駐稼働率" localSheetId="6">#REF!</definedName>
    <definedName name="駐稼働率" localSheetId="19">#REF!</definedName>
    <definedName name="駐稼働率" localSheetId="23">#REF!</definedName>
    <definedName name="駐稼働率" localSheetId="22">#REF!</definedName>
    <definedName name="駐稼働率" localSheetId="1">#REF!</definedName>
    <definedName name="駐稼働率" localSheetId="7">#REF!</definedName>
    <definedName name="駐稼働率" localSheetId="20">#REF!</definedName>
    <definedName name="駐稼働率" localSheetId="21">#REF!</definedName>
    <definedName name="駐稼働率" localSheetId="24">#REF!</definedName>
    <definedName name="駐稼働率" localSheetId="26">#REF!</definedName>
    <definedName name="駐稼働率" localSheetId="25">#REF!</definedName>
    <definedName name="駐稼働率" localSheetId="0">#REF!</definedName>
    <definedName name="駐稼働率" localSheetId="8">#REF!</definedName>
    <definedName name="駐稼働率">#REF!</definedName>
    <definedName name="駐車場" localSheetId="2">#REF!</definedName>
    <definedName name="駐車場" localSheetId="3">#REF!</definedName>
    <definedName name="駐車場" localSheetId="4">#REF!</definedName>
    <definedName name="駐車場" localSheetId="5">#REF!</definedName>
    <definedName name="駐車場" localSheetId="12">#REF!</definedName>
    <definedName name="駐車場" localSheetId="11">#REF!</definedName>
    <definedName name="駐車場" localSheetId="14">#REF!</definedName>
    <definedName name="駐車場" localSheetId="15">#REF!</definedName>
    <definedName name="駐車場" localSheetId="18">#REF!</definedName>
    <definedName name="駐車場" localSheetId="17">#REF!</definedName>
    <definedName name="駐車場" localSheetId="9">#REF!</definedName>
    <definedName name="駐車場" localSheetId="6">#REF!</definedName>
    <definedName name="駐車場" localSheetId="19">#REF!</definedName>
    <definedName name="駐車場" localSheetId="23">#REF!</definedName>
    <definedName name="駐車場" localSheetId="22">#REF!</definedName>
    <definedName name="駐車場" localSheetId="1">#REF!</definedName>
    <definedName name="駐車場" localSheetId="7">#REF!</definedName>
    <definedName name="駐車場" localSheetId="20">#REF!</definedName>
    <definedName name="駐車場" localSheetId="21">#REF!</definedName>
    <definedName name="駐車場" localSheetId="24">#REF!</definedName>
    <definedName name="駐車場" localSheetId="26">#REF!</definedName>
    <definedName name="駐車場" localSheetId="25">#REF!</definedName>
    <definedName name="駐車場" localSheetId="0">#REF!</definedName>
    <definedName name="駐車場" localSheetId="8">#REF!</definedName>
    <definedName name="駐車場">#REF!</definedName>
    <definedName name="駐車場積立金" localSheetId="2">#REF!</definedName>
    <definedName name="駐車場積立金" localSheetId="3">#REF!</definedName>
    <definedName name="駐車場積立金" localSheetId="4">#REF!</definedName>
    <definedName name="駐車場積立金" localSheetId="5">#REF!</definedName>
    <definedName name="駐車場積立金" localSheetId="12">#REF!</definedName>
    <definedName name="駐車場積立金" localSheetId="11">#REF!</definedName>
    <definedName name="駐車場積立金" localSheetId="14">#REF!</definedName>
    <definedName name="駐車場積立金" localSheetId="15">#REF!</definedName>
    <definedName name="駐車場積立金" localSheetId="18">#REF!</definedName>
    <definedName name="駐車場積立金" localSheetId="17">#REF!</definedName>
    <definedName name="駐車場積立金" localSheetId="9">#REF!</definedName>
    <definedName name="駐車場積立金" localSheetId="6">#REF!</definedName>
    <definedName name="駐車場積立金" localSheetId="19">#REF!</definedName>
    <definedName name="駐車場積立金" localSheetId="23">#REF!</definedName>
    <definedName name="駐車場積立金" localSheetId="22">#REF!</definedName>
    <definedName name="駐車場積立金" localSheetId="1">#REF!</definedName>
    <definedName name="駐車場積立金" localSheetId="7">#REF!</definedName>
    <definedName name="駐車場積立金" localSheetId="20">#REF!</definedName>
    <definedName name="駐車場積立金" localSheetId="21">#REF!</definedName>
    <definedName name="駐車場積立金" localSheetId="24">#REF!</definedName>
    <definedName name="駐車場積立金" localSheetId="26">#REF!</definedName>
    <definedName name="駐車場積立金" localSheetId="25">#REF!</definedName>
    <definedName name="駐車場積立金" localSheetId="0">#REF!</definedName>
    <definedName name="駐車場積立金" localSheetId="8">#REF!</definedName>
    <definedName name="駐車場積立金">#REF!</definedName>
    <definedName name="駐輪" localSheetId="2">#REF!</definedName>
    <definedName name="駐輪" localSheetId="3">#REF!</definedName>
    <definedName name="駐輪" localSheetId="4">#REF!</definedName>
    <definedName name="駐輪" localSheetId="5">#REF!</definedName>
    <definedName name="駐輪" localSheetId="12">#REF!</definedName>
    <definedName name="駐輪" localSheetId="11">#REF!</definedName>
    <definedName name="駐輪" localSheetId="14">#REF!</definedName>
    <definedName name="駐輪" localSheetId="15">#REF!</definedName>
    <definedName name="駐輪" localSheetId="18">#REF!</definedName>
    <definedName name="駐輪" localSheetId="17">#REF!</definedName>
    <definedName name="駐輪" localSheetId="9">#REF!</definedName>
    <definedName name="駐輪" localSheetId="6">#REF!</definedName>
    <definedName name="駐輪" localSheetId="19">#REF!</definedName>
    <definedName name="駐輪" localSheetId="23">#REF!</definedName>
    <definedName name="駐輪" localSheetId="22">#REF!</definedName>
    <definedName name="駐輪" localSheetId="1">#REF!</definedName>
    <definedName name="駐輪" localSheetId="7">#REF!</definedName>
    <definedName name="駐輪" localSheetId="20">#REF!</definedName>
    <definedName name="駐輪" localSheetId="21">#REF!</definedName>
    <definedName name="駐輪" localSheetId="24">#REF!</definedName>
    <definedName name="駐輪" localSheetId="26">#REF!</definedName>
    <definedName name="駐輪" localSheetId="25">#REF!</definedName>
    <definedName name="駐輪" localSheetId="0">#REF!</definedName>
    <definedName name="駐輪" localSheetId="8">#REF!</definedName>
    <definedName name="駐輪">#REF!</definedName>
    <definedName name="町会費基準" localSheetId="2">#REF!</definedName>
    <definedName name="町会費基準" localSheetId="3">#REF!</definedName>
    <definedName name="町会費基準" localSheetId="4">#REF!</definedName>
    <definedName name="町会費基準" localSheetId="5">#REF!</definedName>
    <definedName name="町会費基準" localSheetId="12">#REF!</definedName>
    <definedName name="町会費基準" localSheetId="11">#REF!</definedName>
    <definedName name="町会費基準" localSheetId="14">#REF!</definedName>
    <definedName name="町会費基準" localSheetId="15">#REF!</definedName>
    <definedName name="町会費基準" localSheetId="18">#REF!</definedName>
    <definedName name="町会費基準" localSheetId="17">#REF!</definedName>
    <definedName name="町会費基準" localSheetId="9">#REF!</definedName>
    <definedName name="町会費基準" localSheetId="6">#REF!</definedName>
    <definedName name="町会費基準" localSheetId="19">#REF!</definedName>
    <definedName name="町会費基準" localSheetId="23">#REF!</definedName>
    <definedName name="町会費基準" localSheetId="22">#REF!</definedName>
    <definedName name="町会費基準" localSheetId="1">#REF!</definedName>
    <definedName name="町会費基準" localSheetId="7">#REF!</definedName>
    <definedName name="町会費基準" localSheetId="20">#REF!</definedName>
    <definedName name="町会費基準" localSheetId="21">#REF!</definedName>
    <definedName name="町会費基準" localSheetId="24">#REF!</definedName>
    <definedName name="町会費基準" localSheetId="26">#REF!</definedName>
    <definedName name="町会費基準" localSheetId="25">#REF!</definedName>
    <definedName name="町会費基準" localSheetId="0">#REF!</definedName>
    <definedName name="町会費基準" localSheetId="8">#REF!</definedName>
    <definedName name="町会費基準">#REF!</definedName>
    <definedName name="町内会" localSheetId="2">#REF!</definedName>
    <definedName name="町内会" localSheetId="3">#REF!</definedName>
    <definedName name="町内会" localSheetId="4">#REF!</definedName>
    <definedName name="町内会" localSheetId="5">#REF!</definedName>
    <definedName name="町内会" localSheetId="12">#REF!</definedName>
    <definedName name="町内会" localSheetId="11">#REF!</definedName>
    <definedName name="町内会" localSheetId="14">#REF!</definedName>
    <definedName name="町内会" localSheetId="15">#REF!</definedName>
    <definedName name="町内会" localSheetId="18">#REF!</definedName>
    <definedName name="町内会" localSheetId="17">#REF!</definedName>
    <definedName name="町内会" localSheetId="9">#REF!</definedName>
    <definedName name="町内会" localSheetId="6">#REF!</definedName>
    <definedName name="町内会" localSheetId="19">#REF!</definedName>
    <definedName name="町内会" localSheetId="23">#REF!</definedName>
    <definedName name="町内会" localSheetId="22">#REF!</definedName>
    <definedName name="町内会" localSheetId="1">#REF!</definedName>
    <definedName name="町内会" localSheetId="7">#REF!</definedName>
    <definedName name="町内会" localSheetId="20">#REF!</definedName>
    <definedName name="町内会" localSheetId="21">#REF!</definedName>
    <definedName name="町内会" localSheetId="24">#REF!</definedName>
    <definedName name="町内会" localSheetId="26">#REF!</definedName>
    <definedName name="町内会" localSheetId="25">#REF!</definedName>
    <definedName name="町内会" localSheetId="0">#REF!</definedName>
    <definedName name="町内会" localSheetId="8">#REF!</definedName>
    <definedName name="町内会">#REF!</definedName>
    <definedName name="定期清掃" localSheetId="2">#REF!</definedName>
    <definedName name="定期清掃" localSheetId="3">#REF!</definedName>
    <definedName name="定期清掃" localSheetId="4">#REF!</definedName>
    <definedName name="定期清掃" localSheetId="5">#REF!</definedName>
    <definedName name="定期清掃" localSheetId="12">#REF!</definedName>
    <definedName name="定期清掃" localSheetId="11">#REF!</definedName>
    <definedName name="定期清掃" localSheetId="14">#REF!</definedName>
    <definedName name="定期清掃" localSheetId="15">#REF!</definedName>
    <definedName name="定期清掃" localSheetId="18">#REF!</definedName>
    <definedName name="定期清掃" localSheetId="17">#REF!</definedName>
    <definedName name="定期清掃" localSheetId="9">#REF!</definedName>
    <definedName name="定期清掃" localSheetId="6">#REF!</definedName>
    <definedName name="定期清掃" localSheetId="19">#REF!</definedName>
    <definedName name="定期清掃" localSheetId="23">#REF!</definedName>
    <definedName name="定期清掃" localSheetId="22">#REF!</definedName>
    <definedName name="定期清掃" localSheetId="1">#REF!</definedName>
    <definedName name="定期清掃" localSheetId="7">#REF!</definedName>
    <definedName name="定期清掃" localSheetId="20">#REF!</definedName>
    <definedName name="定期清掃" localSheetId="21">#REF!</definedName>
    <definedName name="定期清掃" localSheetId="24">#REF!</definedName>
    <definedName name="定期清掃" localSheetId="26">#REF!</definedName>
    <definedName name="定期清掃" localSheetId="25">#REF!</definedName>
    <definedName name="定期清掃" localSheetId="0">#REF!</definedName>
    <definedName name="定期清掃" localSheetId="8">#REF!</definedName>
    <definedName name="定期清掃">#REF!</definedName>
    <definedName name="土地持分" localSheetId="2">#REF!</definedName>
    <definedName name="土地持分" localSheetId="3">#REF!</definedName>
    <definedName name="土地持分" localSheetId="4">#REF!</definedName>
    <definedName name="土地持分" localSheetId="5">#REF!</definedName>
    <definedName name="土地持分" localSheetId="12">#REF!</definedName>
    <definedName name="土地持分" localSheetId="11">#REF!</definedName>
    <definedName name="土地持分" localSheetId="14">#REF!</definedName>
    <definedName name="土地持分" localSheetId="15">#REF!</definedName>
    <definedName name="土地持分" localSheetId="18">#REF!</definedName>
    <definedName name="土地持分" localSheetId="17">#REF!</definedName>
    <definedName name="土地持分" localSheetId="9">#REF!</definedName>
    <definedName name="土地持分" localSheetId="6">#REF!</definedName>
    <definedName name="土地持分" localSheetId="19">#REF!</definedName>
    <definedName name="土地持分" localSheetId="23">#REF!</definedName>
    <definedName name="土地持分" localSheetId="22">#REF!</definedName>
    <definedName name="土地持分" localSheetId="1">#REF!</definedName>
    <definedName name="土地持分" localSheetId="7">#REF!</definedName>
    <definedName name="土地持分" localSheetId="20">#REF!</definedName>
    <definedName name="土地持分" localSheetId="21">#REF!</definedName>
    <definedName name="土地持分" localSheetId="24">#REF!</definedName>
    <definedName name="土地持分" localSheetId="26">#REF!</definedName>
    <definedName name="土地持分" localSheetId="25">#REF!</definedName>
    <definedName name="土地持分" localSheetId="0">#REF!</definedName>
    <definedName name="土地持分" localSheetId="8">#REF!</definedName>
    <definedName name="土地持分">#REF!</definedName>
    <definedName name="土地持分比率" localSheetId="2">#REF!</definedName>
    <definedName name="土地持分比率" localSheetId="3">#REF!</definedName>
    <definedName name="土地持分比率" localSheetId="4">#REF!</definedName>
    <definedName name="土地持分比率" localSheetId="5">#REF!</definedName>
    <definedName name="土地持分比率" localSheetId="12">#REF!</definedName>
    <definedName name="土地持分比率" localSheetId="11">#REF!</definedName>
    <definedName name="土地持分比率" localSheetId="14">#REF!</definedName>
    <definedName name="土地持分比率" localSheetId="15">#REF!</definedName>
    <definedName name="土地持分比率" localSheetId="18">#REF!</definedName>
    <definedName name="土地持分比率" localSheetId="17">#REF!</definedName>
    <definedName name="土地持分比率" localSheetId="9">#REF!</definedName>
    <definedName name="土地持分比率" localSheetId="6">#REF!</definedName>
    <definedName name="土地持分比率" localSheetId="19">#REF!</definedName>
    <definedName name="土地持分比率" localSheetId="23">#REF!</definedName>
    <definedName name="土地持分比率" localSheetId="22">#REF!</definedName>
    <definedName name="土地持分比率" localSheetId="1">#REF!</definedName>
    <definedName name="土地持分比率" localSheetId="7">#REF!</definedName>
    <definedName name="土地持分比率" localSheetId="20">#REF!</definedName>
    <definedName name="土地持分比率" localSheetId="21">#REF!</definedName>
    <definedName name="土地持分比率" localSheetId="24">#REF!</definedName>
    <definedName name="土地持分比率" localSheetId="26">#REF!</definedName>
    <definedName name="土地持分比率" localSheetId="25">#REF!</definedName>
    <definedName name="土地持分比率" localSheetId="0">#REF!</definedName>
    <definedName name="土地持分比率" localSheetId="8">#REF!</definedName>
    <definedName name="土地持分比率">#REF!</definedName>
    <definedName name="日常清掃" localSheetId="2">#REF!</definedName>
    <definedName name="日常清掃" localSheetId="3">#REF!</definedName>
    <definedName name="日常清掃" localSheetId="4">#REF!</definedName>
    <definedName name="日常清掃" localSheetId="5">#REF!</definedName>
    <definedName name="日常清掃" localSheetId="12">#REF!</definedName>
    <definedName name="日常清掃" localSheetId="11">#REF!</definedName>
    <definedName name="日常清掃" localSheetId="14">#REF!</definedName>
    <definedName name="日常清掃" localSheetId="15">#REF!</definedName>
    <definedName name="日常清掃" localSheetId="18">#REF!</definedName>
    <definedName name="日常清掃" localSheetId="17">#REF!</definedName>
    <definedName name="日常清掃" localSheetId="9">#REF!</definedName>
    <definedName name="日常清掃" localSheetId="6">#REF!</definedName>
    <definedName name="日常清掃" localSheetId="19">#REF!</definedName>
    <definedName name="日常清掃" localSheetId="23">#REF!</definedName>
    <definedName name="日常清掃" localSheetId="22">#REF!</definedName>
    <definedName name="日常清掃" localSheetId="1">#REF!</definedName>
    <definedName name="日常清掃" localSheetId="7">#REF!</definedName>
    <definedName name="日常清掃" localSheetId="20">#REF!</definedName>
    <definedName name="日常清掃" localSheetId="21">#REF!</definedName>
    <definedName name="日常清掃" localSheetId="24">#REF!</definedName>
    <definedName name="日常清掃" localSheetId="26">#REF!</definedName>
    <definedName name="日常清掃" localSheetId="25">#REF!</definedName>
    <definedName name="日常清掃" localSheetId="0">#REF!</definedName>
    <definedName name="日常清掃" localSheetId="8">#REF!</definedName>
    <definedName name="日常清掃">#REF!</definedName>
    <definedName name="入居率" localSheetId="2">#REF!</definedName>
    <definedName name="入居率" localSheetId="3">#REF!</definedName>
    <definedName name="入居率" localSheetId="4">#REF!</definedName>
    <definedName name="入居率" localSheetId="5">#REF!</definedName>
    <definedName name="入居率" localSheetId="12">#REF!</definedName>
    <definedName name="入居率" localSheetId="11">#REF!</definedName>
    <definedName name="入居率" localSheetId="14">#REF!</definedName>
    <definedName name="入居率" localSheetId="15">#REF!</definedName>
    <definedName name="入居率" localSheetId="18">#REF!</definedName>
    <definedName name="入居率" localSheetId="17">#REF!</definedName>
    <definedName name="入居率" localSheetId="9">#REF!</definedName>
    <definedName name="入居率" localSheetId="6">#REF!</definedName>
    <definedName name="入居率" localSheetId="19">#REF!</definedName>
    <definedName name="入居率" localSheetId="23">#REF!</definedName>
    <definedName name="入居率" localSheetId="22">#REF!</definedName>
    <definedName name="入居率" localSheetId="1">#REF!</definedName>
    <definedName name="入居率" localSheetId="7">#REF!</definedName>
    <definedName name="入居率" localSheetId="20">#REF!</definedName>
    <definedName name="入居率" localSheetId="21">#REF!</definedName>
    <definedName name="入居率" localSheetId="24">#REF!</definedName>
    <definedName name="入居率" localSheetId="26">#REF!</definedName>
    <definedName name="入居率" localSheetId="25">#REF!</definedName>
    <definedName name="入居率" localSheetId="0">#REF!</definedName>
    <definedName name="入居率" localSheetId="8">#REF!</definedName>
    <definedName name="入居率">#REF!</definedName>
    <definedName name="賠責保険料" localSheetId="2">#REF!</definedName>
    <definedName name="賠責保険料" localSheetId="3">#REF!</definedName>
    <definedName name="賠責保険料" localSheetId="4">#REF!</definedName>
    <definedName name="賠責保険料" localSheetId="5">#REF!</definedName>
    <definedName name="賠責保険料" localSheetId="12">#REF!</definedName>
    <definedName name="賠責保険料" localSheetId="11">#REF!</definedName>
    <definedName name="賠責保険料" localSheetId="14">#REF!</definedName>
    <definedName name="賠責保険料" localSheetId="15">#REF!</definedName>
    <definedName name="賠責保険料" localSheetId="18">#REF!</definedName>
    <definedName name="賠責保険料" localSheetId="17">#REF!</definedName>
    <definedName name="賠責保険料" localSheetId="9">#REF!</definedName>
    <definedName name="賠責保険料" localSheetId="6">#REF!</definedName>
    <definedName name="賠責保険料" localSheetId="19">#REF!</definedName>
    <definedName name="賠責保険料" localSheetId="23">#REF!</definedName>
    <definedName name="賠責保険料" localSheetId="22">#REF!</definedName>
    <definedName name="賠責保険料" localSheetId="1">#REF!</definedName>
    <definedName name="賠責保険料" localSheetId="7">#REF!</definedName>
    <definedName name="賠責保険料" localSheetId="20">#REF!</definedName>
    <definedName name="賠責保険料" localSheetId="21">#REF!</definedName>
    <definedName name="賠責保険料" localSheetId="24">#REF!</definedName>
    <definedName name="賠責保険料" localSheetId="26">#REF!</definedName>
    <definedName name="賠責保険料" localSheetId="25">#REF!</definedName>
    <definedName name="賠責保険料" localSheetId="0">#REF!</definedName>
    <definedName name="賠責保険料" localSheetId="8">#REF!</definedName>
    <definedName name="賠責保険料">#REF!</definedName>
    <definedName name="敷金" localSheetId="2">#REF!</definedName>
    <definedName name="敷金" localSheetId="3">#REF!</definedName>
    <definedName name="敷金" localSheetId="4">#REF!</definedName>
    <definedName name="敷金" localSheetId="5">#REF!</definedName>
    <definedName name="敷金" localSheetId="12">#REF!</definedName>
    <definedName name="敷金" localSheetId="11">#REF!</definedName>
    <definedName name="敷金" localSheetId="14">#REF!</definedName>
    <definedName name="敷金" localSheetId="15">#REF!</definedName>
    <definedName name="敷金" localSheetId="18">#REF!</definedName>
    <definedName name="敷金" localSheetId="17">#REF!</definedName>
    <definedName name="敷金" localSheetId="9">#REF!</definedName>
    <definedName name="敷金" localSheetId="6">#REF!</definedName>
    <definedName name="敷金" localSheetId="19">#REF!</definedName>
    <definedName name="敷金" localSheetId="23">#REF!</definedName>
    <definedName name="敷金" localSheetId="22">#REF!</definedName>
    <definedName name="敷金" localSheetId="1">#REF!</definedName>
    <definedName name="敷金" localSheetId="7">#REF!</definedName>
    <definedName name="敷金" localSheetId="20">#REF!</definedName>
    <definedName name="敷金" localSheetId="21">#REF!</definedName>
    <definedName name="敷金" localSheetId="24">#REF!</definedName>
    <definedName name="敷金" localSheetId="26">#REF!</definedName>
    <definedName name="敷金" localSheetId="25">#REF!</definedName>
    <definedName name="敷金" localSheetId="0">#REF!</definedName>
    <definedName name="敷金" localSheetId="8">#REF!</definedName>
    <definedName name="敷金">#REF!</definedName>
    <definedName name="物件名" localSheetId="2">#REF!</definedName>
    <definedName name="物件名" localSheetId="3">#REF!</definedName>
    <definedName name="物件名" localSheetId="4">#REF!</definedName>
    <definedName name="物件名" localSheetId="5">#REF!</definedName>
    <definedName name="物件名" localSheetId="12">#REF!</definedName>
    <definedName name="物件名" localSheetId="11">#REF!</definedName>
    <definedName name="物件名" localSheetId="14">#REF!</definedName>
    <definedName name="物件名" localSheetId="15">#REF!</definedName>
    <definedName name="物件名" localSheetId="18">#REF!</definedName>
    <definedName name="物件名" localSheetId="17">#REF!</definedName>
    <definedName name="物件名" localSheetId="9">#REF!</definedName>
    <definedName name="物件名" localSheetId="6">#REF!</definedName>
    <definedName name="物件名" localSheetId="19">#REF!</definedName>
    <definedName name="物件名" localSheetId="23">#REF!</definedName>
    <definedName name="物件名" localSheetId="22">#REF!</definedName>
    <definedName name="物件名" localSheetId="1">#REF!</definedName>
    <definedName name="物件名" localSheetId="7">#REF!</definedName>
    <definedName name="物件名" localSheetId="20">#REF!</definedName>
    <definedName name="物件名" localSheetId="21">#REF!</definedName>
    <definedName name="物件名" localSheetId="24">#REF!</definedName>
    <definedName name="物件名" localSheetId="26">#REF!</definedName>
    <definedName name="物件名" localSheetId="25">#REF!</definedName>
    <definedName name="物件名" localSheetId="0">#REF!</definedName>
    <definedName name="物件名" localSheetId="8">#REF!</definedName>
    <definedName name="物件名">#REF!</definedName>
    <definedName name="平成05年8月23日" localSheetId="2">#REF!</definedName>
    <definedName name="平成05年8月23日" localSheetId="3">#REF!</definedName>
    <definedName name="平成05年8月23日" localSheetId="4">#REF!</definedName>
    <definedName name="平成05年8月23日" localSheetId="5">#REF!</definedName>
    <definedName name="平成05年8月23日" localSheetId="12">#REF!</definedName>
    <definedName name="平成05年8月23日" localSheetId="11">#REF!</definedName>
    <definedName name="平成05年8月23日" localSheetId="14">#REF!</definedName>
    <definedName name="平成05年8月23日" localSheetId="15">#REF!</definedName>
    <definedName name="平成05年8月23日" localSheetId="18">#REF!</definedName>
    <definedName name="平成05年8月23日" localSheetId="17">#REF!</definedName>
    <definedName name="平成05年8月23日" localSheetId="9">#REF!</definedName>
    <definedName name="平成05年8月23日" localSheetId="6">#REF!</definedName>
    <definedName name="平成05年8月23日" localSheetId="19">#REF!</definedName>
    <definedName name="平成05年8月23日" localSheetId="23">#REF!</definedName>
    <definedName name="平成05年8月23日" localSheetId="22">#REF!</definedName>
    <definedName name="平成05年8月23日" localSheetId="1">#REF!</definedName>
    <definedName name="平成05年8月23日" localSheetId="7">#REF!</definedName>
    <definedName name="平成05年8月23日" localSheetId="20">#REF!</definedName>
    <definedName name="平成05年8月23日" localSheetId="21">#REF!</definedName>
    <definedName name="平成05年8月23日" localSheetId="24">#REF!</definedName>
    <definedName name="平成05年8月23日" localSheetId="26">#REF!</definedName>
    <definedName name="平成05年8月23日" localSheetId="25">#REF!</definedName>
    <definedName name="平成05年8月23日" localSheetId="0">#REF!</definedName>
    <definedName name="平成05年8月23日" localSheetId="8">#REF!</definedName>
    <definedName name="平成05年8月23日">#REF!</definedName>
    <definedName name="補償保険料" localSheetId="2">#REF!</definedName>
    <definedName name="補償保険料" localSheetId="3">#REF!</definedName>
    <definedName name="補償保険料" localSheetId="4">#REF!</definedName>
    <definedName name="補償保険料" localSheetId="5">#REF!</definedName>
    <definedName name="補償保険料" localSheetId="12">#REF!</definedName>
    <definedName name="補償保険料" localSheetId="11">#REF!</definedName>
    <definedName name="補償保険料" localSheetId="14">#REF!</definedName>
    <definedName name="補償保険料" localSheetId="15">#REF!</definedName>
    <definedName name="補償保険料" localSheetId="18">#REF!</definedName>
    <definedName name="補償保険料" localSheetId="17">#REF!</definedName>
    <definedName name="補償保険料" localSheetId="9">#REF!</definedName>
    <definedName name="補償保険料" localSheetId="6">#REF!</definedName>
    <definedName name="補償保険料" localSheetId="19">#REF!</definedName>
    <definedName name="補償保険料" localSheetId="23">#REF!</definedName>
    <definedName name="補償保険料" localSheetId="22">#REF!</definedName>
    <definedName name="補償保険料" localSheetId="1">#REF!</definedName>
    <definedName name="補償保険料" localSheetId="7">#REF!</definedName>
    <definedName name="補償保険料" localSheetId="20">#REF!</definedName>
    <definedName name="補償保険料" localSheetId="21">#REF!</definedName>
    <definedName name="補償保険料" localSheetId="24">#REF!</definedName>
    <definedName name="補償保険料" localSheetId="26">#REF!</definedName>
    <definedName name="補償保険料" localSheetId="25">#REF!</definedName>
    <definedName name="補償保険料" localSheetId="0">#REF!</definedName>
    <definedName name="補償保険料" localSheetId="8">#REF!</definedName>
    <definedName name="補償保険料">#REF!</definedName>
    <definedName name="本地路線価" localSheetId="2">#REF!</definedName>
    <definedName name="本地路線価" localSheetId="3">#REF!</definedName>
    <definedName name="本地路線価" localSheetId="4">#REF!</definedName>
    <definedName name="本地路線価" localSheetId="5">#REF!</definedName>
    <definedName name="本地路線価" localSheetId="12">#REF!</definedName>
    <definedName name="本地路線価" localSheetId="11">#REF!</definedName>
    <definedName name="本地路線価" localSheetId="14">#REF!</definedName>
    <definedName name="本地路線価" localSheetId="15">#REF!</definedName>
    <definedName name="本地路線価" localSheetId="18">#REF!</definedName>
    <definedName name="本地路線価" localSheetId="17">#REF!</definedName>
    <definedName name="本地路線価" localSheetId="9">#REF!</definedName>
    <definedName name="本地路線価" localSheetId="6">#REF!</definedName>
    <definedName name="本地路線価" localSheetId="19">#REF!</definedName>
    <definedName name="本地路線価" localSheetId="23">#REF!</definedName>
    <definedName name="本地路線価" localSheetId="22">#REF!</definedName>
    <definedName name="本地路線価" localSheetId="1">#REF!</definedName>
    <definedName name="本地路線価" localSheetId="7">#REF!</definedName>
    <definedName name="本地路線価" localSheetId="20">#REF!</definedName>
    <definedName name="本地路線価" localSheetId="21">#REF!</definedName>
    <definedName name="本地路線価" localSheetId="24">#REF!</definedName>
    <definedName name="本地路線価" localSheetId="26">#REF!</definedName>
    <definedName name="本地路線価" localSheetId="25">#REF!</definedName>
    <definedName name="本地路線価" localSheetId="0">#REF!</definedName>
    <definedName name="本地路線価" localSheetId="8">#REF!</definedName>
    <definedName name="本地路線価">#REF!</definedName>
    <definedName name="名称" localSheetId="2">#REF!</definedName>
    <definedName name="名称" localSheetId="3">#REF!</definedName>
    <definedName name="名称" localSheetId="4">#REF!</definedName>
    <definedName name="名称" localSheetId="5">#REF!</definedName>
    <definedName name="名称" localSheetId="12">#REF!</definedName>
    <definedName name="名称" localSheetId="11">#REF!</definedName>
    <definedName name="名称" localSheetId="14">#REF!</definedName>
    <definedName name="名称" localSheetId="15">#REF!</definedName>
    <definedName name="名称" localSheetId="18">#REF!</definedName>
    <definedName name="名称" localSheetId="17">#REF!</definedName>
    <definedName name="名称" localSheetId="9">#REF!</definedName>
    <definedName name="名称" localSheetId="6">#REF!</definedName>
    <definedName name="名称" localSheetId="19">#REF!</definedName>
    <definedName name="名称" localSheetId="23">#REF!</definedName>
    <definedName name="名称" localSheetId="22">#REF!</definedName>
    <definedName name="名称" localSheetId="1">#REF!</definedName>
    <definedName name="名称" localSheetId="7">#REF!</definedName>
    <definedName name="名称" localSheetId="20">#REF!</definedName>
    <definedName name="名称" localSheetId="21">#REF!</definedName>
    <definedName name="名称" localSheetId="24">#REF!</definedName>
    <definedName name="名称" localSheetId="26">#REF!</definedName>
    <definedName name="名称" localSheetId="25">#REF!</definedName>
    <definedName name="名称" localSheetId="0">#REF!</definedName>
    <definedName name="名称" localSheetId="8">#REF!</definedName>
    <definedName name="名称">#REF!</definedName>
    <definedName name="予備費基準" localSheetId="2">#REF!</definedName>
    <definedName name="予備費基準" localSheetId="3">#REF!</definedName>
    <definedName name="予備費基準" localSheetId="4">#REF!</definedName>
    <definedName name="予備費基準" localSheetId="5">#REF!</definedName>
    <definedName name="予備費基準" localSheetId="12">#REF!</definedName>
    <definedName name="予備費基準" localSheetId="11">#REF!</definedName>
    <definedName name="予備費基準" localSheetId="14">#REF!</definedName>
    <definedName name="予備費基準" localSheetId="15">#REF!</definedName>
    <definedName name="予備費基準" localSheetId="18">#REF!</definedName>
    <definedName name="予備費基準" localSheetId="17">#REF!</definedName>
    <definedName name="予備費基準" localSheetId="9">#REF!</definedName>
    <definedName name="予備費基準" localSheetId="6">#REF!</definedName>
    <definedName name="予備費基準" localSheetId="19">#REF!</definedName>
    <definedName name="予備費基準" localSheetId="23">#REF!</definedName>
    <definedName name="予備費基準" localSheetId="22">#REF!</definedName>
    <definedName name="予備費基準" localSheetId="1">#REF!</definedName>
    <definedName name="予備費基準" localSheetId="7">#REF!</definedName>
    <definedName name="予備費基準" localSheetId="20">#REF!</definedName>
    <definedName name="予備費基準" localSheetId="21">#REF!</definedName>
    <definedName name="予備費基準" localSheetId="24">#REF!</definedName>
    <definedName name="予備費基準" localSheetId="26">#REF!</definedName>
    <definedName name="予備費基準" localSheetId="25">#REF!</definedName>
    <definedName name="予備費基準" localSheetId="0">#REF!</definedName>
    <definedName name="予備費基準" localSheetId="8">#REF!</definedName>
    <definedName name="予備費基準">#REF!</definedName>
    <definedName name="路線価年度" localSheetId="2">#REF!</definedName>
    <definedName name="路線価年度" localSheetId="3">#REF!</definedName>
    <definedName name="路線価年度" localSheetId="4">#REF!</definedName>
    <definedName name="路線価年度" localSheetId="5">#REF!</definedName>
    <definedName name="路線価年度" localSheetId="12">#REF!</definedName>
    <definedName name="路線価年度" localSheetId="11">#REF!</definedName>
    <definedName name="路線価年度" localSheetId="14">#REF!</definedName>
    <definedName name="路線価年度" localSheetId="15">#REF!</definedName>
    <definedName name="路線価年度" localSheetId="18">#REF!</definedName>
    <definedName name="路線価年度" localSheetId="17">#REF!</definedName>
    <definedName name="路線価年度" localSheetId="9">#REF!</definedName>
    <definedName name="路線価年度" localSheetId="6">#REF!</definedName>
    <definedName name="路線価年度" localSheetId="19">#REF!</definedName>
    <definedName name="路線価年度" localSheetId="23">#REF!</definedName>
    <definedName name="路線価年度" localSheetId="22">#REF!</definedName>
    <definedName name="路線価年度" localSheetId="1">#REF!</definedName>
    <definedName name="路線価年度" localSheetId="7">#REF!</definedName>
    <definedName name="路線価年度" localSheetId="20">#REF!</definedName>
    <definedName name="路線価年度" localSheetId="21">#REF!</definedName>
    <definedName name="路線価年度" localSheetId="24">#REF!</definedName>
    <definedName name="路線価年度" localSheetId="26">#REF!</definedName>
    <definedName name="路線価年度" localSheetId="25">#REF!</definedName>
    <definedName name="路線価年度" localSheetId="0">#REF!</definedName>
    <definedName name="路線価年度" localSheetId="8">#REF!</definedName>
    <definedName name="路線価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5" i="39" l="1"/>
  <c r="K284" i="39"/>
  <c r="K283" i="39"/>
  <c r="B325" i="43" l="1"/>
  <c r="C325" i="43"/>
  <c r="B326" i="43"/>
  <c r="C326" i="43"/>
  <c r="B327" i="43"/>
  <c r="C327" i="43"/>
  <c r="C324" i="43"/>
  <c r="B324" i="43"/>
  <c r="C334" i="43"/>
  <c r="B334" i="43"/>
  <c r="G292" i="48" l="1"/>
  <c r="E292" i="48"/>
  <c r="D292" i="48"/>
  <c r="G291" i="48"/>
  <c r="E291" i="48"/>
  <c r="D291" i="48"/>
  <c r="G290" i="48"/>
  <c r="E290" i="48"/>
  <c r="D290" i="48"/>
  <c r="F290" i="48" s="1"/>
  <c r="G289" i="48"/>
  <c r="E289" i="48"/>
  <c r="D289" i="48"/>
  <c r="F289" i="48" s="1"/>
  <c r="G288" i="48"/>
  <c r="G286" i="48" s="1"/>
  <c r="E288" i="48"/>
  <c r="D288" i="48"/>
  <c r="F288" i="48" s="1"/>
  <c r="G287" i="48"/>
  <c r="E287" i="48"/>
  <c r="D287" i="48"/>
  <c r="F287" i="48" s="1"/>
  <c r="E286" i="48"/>
  <c r="I24" i="47"/>
  <c r="H24" i="47"/>
  <c r="G24" i="47"/>
  <c r="F24" i="47"/>
  <c r="E24" i="47"/>
  <c r="D24" i="47"/>
  <c r="C24" i="47"/>
  <c r="D293" i="46"/>
  <c r="D292" i="46"/>
  <c r="D291" i="46"/>
  <c r="D290" i="46"/>
  <c r="D289" i="46"/>
  <c r="D288" i="46"/>
  <c r="D287" i="46" s="1"/>
  <c r="F291" i="48" l="1"/>
  <c r="F292" i="48"/>
  <c r="D286" i="48"/>
  <c r="F286" i="48" s="1"/>
  <c r="B56" i="43" l="1"/>
  <c r="C56" i="43"/>
  <c r="B57" i="43"/>
  <c r="C57" i="43"/>
  <c r="B58" i="43"/>
  <c r="C58" i="43"/>
  <c r="B59" i="43"/>
  <c r="C59" i="43"/>
  <c r="B60" i="43"/>
  <c r="C60" i="43"/>
  <c r="B61" i="43"/>
  <c r="C61" i="43"/>
  <c r="B62" i="43"/>
  <c r="C62" i="43"/>
  <c r="B63" i="43"/>
  <c r="C63" i="43"/>
  <c r="B64" i="43"/>
  <c r="C64" i="43"/>
  <c r="B65" i="43"/>
  <c r="C65" i="43"/>
  <c r="B66" i="43"/>
  <c r="C66" i="43"/>
  <c r="B67" i="43"/>
  <c r="C67" i="43"/>
  <c r="B68" i="43"/>
  <c r="C68" i="43"/>
  <c r="B69" i="43"/>
  <c r="C69" i="43"/>
  <c r="B70" i="43"/>
  <c r="C70" i="43"/>
  <c r="B71" i="43"/>
  <c r="C71" i="43"/>
  <c r="B72" i="43"/>
  <c r="C72" i="43"/>
  <c r="B73" i="43"/>
  <c r="C73" i="43"/>
  <c r="B74" i="43"/>
  <c r="C74" i="43"/>
  <c r="B75" i="43"/>
  <c r="C75" i="43"/>
  <c r="B76" i="43"/>
  <c r="C76" i="43"/>
  <c r="B77" i="43"/>
  <c r="C77" i="43"/>
  <c r="B78" i="43"/>
  <c r="C78" i="43"/>
  <c r="B79" i="43"/>
  <c r="C79" i="43"/>
  <c r="B80" i="43"/>
  <c r="C80" i="43"/>
  <c r="B81" i="43"/>
  <c r="C81" i="43"/>
  <c r="B82" i="43"/>
  <c r="C82" i="43"/>
  <c r="B83" i="43"/>
  <c r="C83" i="43"/>
  <c r="B84" i="43"/>
  <c r="C84" i="43"/>
  <c r="B85" i="43"/>
  <c r="C85" i="43"/>
  <c r="B86" i="43"/>
  <c r="C86" i="43"/>
  <c r="B87" i="43"/>
  <c r="C87" i="43"/>
  <c r="B88" i="43"/>
  <c r="C88" i="43"/>
  <c r="B89" i="43"/>
  <c r="C89" i="43"/>
  <c r="B90" i="43"/>
  <c r="C90" i="43"/>
  <c r="B91" i="43"/>
  <c r="C91" i="43"/>
  <c r="B92" i="43"/>
  <c r="C92" i="43"/>
  <c r="B93" i="43"/>
  <c r="C93" i="43"/>
  <c r="B94" i="43"/>
  <c r="C94" i="43"/>
  <c r="B95" i="43"/>
  <c r="C95" i="43"/>
  <c r="B96" i="43"/>
  <c r="C96" i="43"/>
  <c r="B97" i="43"/>
  <c r="C97" i="43"/>
  <c r="B98" i="43"/>
  <c r="C98" i="43"/>
  <c r="B99" i="43"/>
  <c r="C99" i="43"/>
  <c r="B100" i="43"/>
  <c r="C100" i="43"/>
  <c r="B101" i="43"/>
  <c r="C101" i="43"/>
  <c r="B102" i="43"/>
  <c r="C102" i="43"/>
  <c r="B103" i="43"/>
  <c r="C103" i="43"/>
  <c r="B104" i="43"/>
  <c r="C104" i="43"/>
  <c r="B105" i="43"/>
  <c r="C105" i="43"/>
  <c r="B106" i="43"/>
  <c r="C106" i="43"/>
  <c r="B107" i="43"/>
  <c r="C107" i="43"/>
  <c r="B108" i="43"/>
  <c r="C108" i="43"/>
  <c r="B109" i="43"/>
  <c r="C109" i="43"/>
  <c r="B110" i="43"/>
  <c r="C110" i="43"/>
  <c r="B111" i="43"/>
  <c r="C111" i="43"/>
  <c r="B112" i="43"/>
  <c r="C112" i="43"/>
  <c r="B113" i="43"/>
  <c r="C113" i="43"/>
  <c r="B114" i="43"/>
  <c r="C114" i="43"/>
  <c r="B115" i="43"/>
  <c r="C115" i="43"/>
  <c r="B116" i="43"/>
  <c r="C116" i="43"/>
  <c r="B117" i="43"/>
  <c r="C117" i="43"/>
  <c r="B118" i="43"/>
  <c r="C118" i="43"/>
  <c r="B119" i="43"/>
  <c r="C119" i="43"/>
  <c r="B120" i="43"/>
  <c r="C120" i="43"/>
  <c r="B121" i="43"/>
  <c r="C121" i="43"/>
  <c r="B122" i="43"/>
  <c r="C122" i="43"/>
  <c r="B123" i="43"/>
  <c r="C123" i="43"/>
  <c r="B124" i="43"/>
  <c r="C124" i="43"/>
  <c r="B125" i="43"/>
  <c r="C125" i="43"/>
  <c r="B126" i="43"/>
  <c r="C126" i="43"/>
  <c r="B127" i="43"/>
  <c r="C127" i="43"/>
  <c r="B128" i="43"/>
  <c r="C128" i="43"/>
  <c r="B129" i="43"/>
  <c r="C129" i="43"/>
  <c r="B130" i="43"/>
  <c r="C130" i="43"/>
  <c r="B131" i="43"/>
  <c r="C131" i="43"/>
  <c r="B132" i="43"/>
  <c r="C132" i="43"/>
  <c r="B133" i="43"/>
  <c r="C133" i="43"/>
  <c r="B134" i="43"/>
  <c r="C134" i="43"/>
  <c r="B135" i="43"/>
  <c r="C135" i="43"/>
  <c r="B136" i="43"/>
  <c r="C136" i="43"/>
  <c r="B137" i="43"/>
  <c r="C137" i="43"/>
  <c r="B138" i="43"/>
  <c r="C138" i="43"/>
  <c r="B139" i="43"/>
  <c r="C139" i="43"/>
  <c r="B140" i="43"/>
  <c r="C140" i="43"/>
  <c r="B141" i="43"/>
  <c r="C141" i="43"/>
  <c r="B142" i="43"/>
  <c r="C142" i="43"/>
  <c r="B143" i="43"/>
  <c r="C143" i="43"/>
  <c r="B144" i="43"/>
  <c r="C144" i="43"/>
  <c r="B145" i="43"/>
  <c r="C145" i="43"/>
  <c r="B146" i="43"/>
  <c r="C146" i="43"/>
  <c r="B147" i="43"/>
  <c r="C147" i="43"/>
  <c r="B148" i="43"/>
  <c r="C148" i="43"/>
  <c r="B149" i="43"/>
  <c r="C149" i="43"/>
  <c r="B150" i="43"/>
  <c r="C150" i="43"/>
  <c r="B151" i="43"/>
  <c r="C151" i="43"/>
  <c r="B152" i="43"/>
  <c r="C152" i="43"/>
  <c r="B153" i="43"/>
  <c r="C153" i="43"/>
  <c r="B154" i="43"/>
  <c r="C154" i="43"/>
  <c r="B155" i="43"/>
  <c r="C155" i="43"/>
  <c r="B156" i="43"/>
  <c r="C156" i="43"/>
  <c r="B157" i="43"/>
  <c r="C157" i="43"/>
  <c r="B158" i="43"/>
  <c r="C158" i="43"/>
  <c r="B159" i="43"/>
  <c r="C159" i="43"/>
  <c r="B160" i="43"/>
  <c r="C160" i="43"/>
  <c r="B161" i="43"/>
  <c r="C161" i="43"/>
  <c r="B162" i="43"/>
  <c r="C162" i="43"/>
  <c r="B163" i="43"/>
  <c r="C163" i="43"/>
  <c r="B164" i="43"/>
  <c r="C164" i="43"/>
  <c r="B165" i="43"/>
  <c r="C165" i="43"/>
  <c r="B166" i="43"/>
  <c r="C166" i="43"/>
  <c r="B167" i="43"/>
  <c r="C167" i="43"/>
  <c r="B168" i="43"/>
  <c r="C168" i="43"/>
  <c r="B169" i="43"/>
  <c r="C169" i="43"/>
  <c r="B170" i="43"/>
  <c r="C170" i="43"/>
  <c r="B171" i="43"/>
  <c r="C171" i="43"/>
  <c r="B172" i="43"/>
  <c r="C172" i="43"/>
  <c r="B173" i="43"/>
  <c r="C173" i="43"/>
  <c r="B174" i="43"/>
  <c r="C174" i="43"/>
  <c r="B175" i="43"/>
  <c r="C175" i="43"/>
  <c r="B176" i="43"/>
  <c r="C176" i="43"/>
  <c r="B177" i="43"/>
  <c r="C177" i="43"/>
  <c r="B178" i="43"/>
  <c r="C178" i="43"/>
  <c r="B179" i="43"/>
  <c r="C179" i="43"/>
  <c r="B180" i="43"/>
  <c r="C180" i="43"/>
  <c r="B181" i="43"/>
  <c r="C181" i="43"/>
  <c r="B182" i="43"/>
  <c r="C182" i="43"/>
  <c r="B183" i="43"/>
  <c r="C183" i="43"/>
  <c r="B184" i="43"/>
  <c r="C184" i="43"/>
  <c r="B185" i="43"/>
  <c r="C185" i="43"/>
  <c r="B186" i="43"/>
  <c r="C186" i="43"/>
  <c r="B187" i="43"/>
  <c r="C187" i="43"/>
  <c r="B188" i="43"/>
  <c r="C188" i="43"/>
  <c r="B189" i="43"/>
  <c r="C189" i="43"/>
  <c r="B190" i="43"/>
  <c r="C190" i="43"/>
  <c r="B191" i="43"/>
  <c r="C191" i="43"/>
  <c r="B192" i="43"/>
  <c r="C192" i="43"/>
  <c r="B193" i="43"/>
  <c r="C193" i="43"/>
  <c r="B194" i="43"/>
  <c r="C194" i="43"/>
  <c r="B195" i="43"/>
  <c r="C195" i="43"/>
  <c r="B196" i="43"/>
  <c r="C196" i="43"/>
  <c r="B197" i="43"/>
  <c r="C197" i="43"/>
  <c r="B198" i="43"/>
  <c r="C198" i="43"/>
  <c r="B199" i="43"/>
  <c r="C199" i="43"/>
  <c r="B200" i="43"/>
  <c r="C200" i="43"/>
  <c r="B201" i="43"/>
  <c r="C201" i="43"/>
  <c r="B202" i="43"/>
  <c r="C202" i="43"/>
  <c r="B203" i="43"/>
  <c r="C203" i="43"/>
  <c r="B204" i="43"/>
  <c r="C204" i="43"/>
  <c r="B205" i="43"/>
  <c r="C205" i="43"/>
  <c r="B206" i="43"/>
  <c r="C206" i="43"/>
  <c r="B207" i="43"/>
  <c r="C207" i="43"/>
  <c r="B208" i="43"/>
  <c r="C208" i="43"/>
  <c r="B209" i="43"/>
  <c r="C209" i="43"/>
  <c r="B210" i="43"/>
  <c r="C210" i="43"/>
  <c r="B211" i="43"/>
  <c r="C211" i="43"/>
  <c r="B212" i="43"/>
  <c r="C212" i="43"/>
  <c r="B213" i="43"/>
  <c r="C213" i="43"/>
  <c r="B214" i="43"/>
  <c r="C214" i="43"/>
  <c r="B215" i="43"/>
  <c r="C215" i="43"/>
  <c r="B216" i="43"/>
  <c r="C216" i="43"/>
  <c r="B217" i="43"/>
  <c r="C217" i="43"/>
  <c r="B218" i="43"/>
  <c r="C218" i="43"/>
  <c r="B219" i="43"/>
  <c r="C219" i="43"/>
  <c r="B220" i="43"/>
  <c r="C220" i="43"/>
  <c r="B221" i="43"/>
  <c r="C221" i="43"/>
  <c r="B222" i="43"/>
  <c r="C222" i="43"/>
  <c r="B223" i="43"/>
  <c r="C223" i="43"/>
  <c r="B224" i="43"/>
  <c r="C224" i="43"/>
  <c r="B225" i="43"/>
  <c r="C225" i="43"/>
  <c r="B226" i="43"/>
  <c r="C226" i="43"/>
  <c r="B227" i="43"/>
  <c r="C227" i="43"/>
  <c r="B228" i="43"/>
  <c r="C228" i="43"/>
  <c r="B229" i="43"/>
  <c r="C229" i="43"/>
  <c r="B230" i="43"/>
  <c r="C230" i="43"/>
  <c r="B231" i="43"/>
  <c r="C231" i="43"/>
  <c r="B232" i="43"/>
  <c r="C232" i="43"/>
  <c r="B233" i="43"/>
  <c r="C233" i="43"/>
  <c r="B234" i="43"/>
  <c r="C234" i="43"/>
  <c r="B235" i="43"/>
  <c r="C235" i="43"/>
  <c r="B236" i="43"/>
  <c r="C236" i="43"/>
  <c r="B237" i="43"/>
  <c r="C237" i="43"/>
  <c r="B238" i="43"/>
  <c r="C238" i="43"/>
  <c r="B239" i="43"/>
  <c r="C239" i="43"/>
  <c r="B240" i="43"/>
  <c r="C240" i="43"/>
  <c r="B241" i="43"/>
  <c r="C241" i="43"/>
  <c r="B242" i="43"/>
  <c r="C242" i="43"/>
  <c r="B243" i="43"/>
  <c r="C243" i="43"/>
  <c r="B244" i="43"/>
  <c r="C244" i="43"/>
  <c r="B245" i="43"/>
  <c r="C245" i="43"/>
  <c r="B246" i="43"/>
  <c r="C246" i="43"/>
  <c r="B247" i="43"/>
  <c r="C247" i="43"/>
  <c r="B248" i="43"/>
  <c r="C248" i="43"/>
  <c r="B249" i="43"/>
  <c r="C249" i="43"/>
  <c r="B250" i="43"/>
  <c r="C250" i="43"/>
  <c r="B251" i="43"/>
  <c r="C251" i="43"/>
  <c r="B252" i="43"/>
  <c r="C252" i="43"/>
  <c r="B253" i="43"/>
  <c r="C253" i="43"/>
  <c r="B254" i="43"/>
  <c r="C254" i="43"/>
  <c r="B255" i="43"/>
  <c r="C255" i="43"/>
  <c r="B256" i="43"/>
  <c r="C256" i="43"/>
  <c r="B257" i="43"/>
  <c r="C257" i="43"/>
  <c r="B258" i="43"/>
  <c r="C258" i="43"/>
  <c r="B259" i="43"/>
  <c r="C259" i="43"/>
  <c r="B260" i="43"/>
  <c r="C260" i="43"/>
  <c r="B261" i="43"/>
  <c r="C261" i="43"/>
  <c r="B262" i="43"/>
  <c r="C262" i="43"/>
  <c r="B263" i="43"/>
  <c r="C263" i="43"/>
  <c r="B264" i="43"/>
  <c r="C264" i="43"/>
  <c r="B265" i="43"/>
  <c r="C265" i="43"/>
  <c r="B266" i="43"/>
  <c r="C266" i="43"/>
  <c r="B267" i="43"/>
  <c r="C267" i="43"/>
  <c r="B268" i="43"/>
  <c r="C268" i="43"/>
  <c r="B269" i="43"/>
  <c r="C269" i="43"/>
  <c r="B270" i="43"/>
  <c r="C270" i="43"/>
  <c r="B271" i="43"/>
  <c r="C271" i="43"/>
  <c r="B272" i="43"/>
  <c r="C272" i="43"/>
  <c r="B273" i="43"/>
  <c r="C273" i="43"/>
  <c r="B274" i="43"/>
  <c r="C274" i="43"/>
  <c r="B275" i="43"/>
  <c r="C275" i="43"/>
  <c r="B276" i="43"/>
  <c r="C276" i="43"/>
  <c r="B277" i="43"/>
  <c r="C277" i="43"/>
  <c r="B278" i="43"/>
  <c r="C278" i="43"/>
  <c r="B279" i="43"/>
  <c r="C279" i="43"/>
  <c r="B280" i="43"/>
  <c r="C280" i="43"/>
  <c r="B281" i="43"/>
  <c r="C281" i="43"/>
  <c r="B282" i="43"/>
  <c r="C282" i="43"/>
  <c r="B283" i="43"/>
  <c r="C283" i="43"/>
  <c r="B284" i="43"/>
  <c r="C284" i="43"/>
  <c r="B285" i="43"/>
  <c r="C285" i="43"/>
  <c r="B286" i="43"/>
  <c r="C286" i="43"/>
  <c r="B287" i="43"/>
  <c r="C287" i="43"/>
  <c r="B288" i="43"/>
  <c r="C288" i="43"/>
  <c r="B289" i="43"/>
  <c r="C289" i="43"/>
  <c r="B290" i="43"/>
  <c r="C290" i="43"/>
  <c r="B291" i="43"/>
  <c r="C291" i="43"/>
  <c r="B292" i="43"/>
  <c r="C292" i="43"/>
  <c r="B293" i="43"/>
  <c r="C293" i="43"/>
  <c r="B294" i="43"/>
  <c r="C294" i="43"/>
  <c r="B295" i="43"/>
  <c r="C295" i="43"/>
  <c r="B296" i="43"/>
  <c r="C296" i="43"/>
  <c r="B297" i="43"/>
  <c r="C297" i="43"/>
  <c r="B298" i="43"/>
  <c r="C298" i="43"/>
  <c r="B299" i="43"/>
  <c r="C299" i="43"/>
  <c r="B300" i="43"/>
  <c r="C300" i="43"/>
  <c r="B301" i="43"/>
  <c r="C301" i="43"/>
  <c r="B302" i="43"/>
  <c r="C302" i="43"/>
  <c r="B303" i="43"/>
  <c r="C303" i="43"/>
  <c r="B304" i="43"/>
  <c r="C304" i="43"/>
  <c r="B305" i="43"/>
  <c r="C305" i="43"/>
  <c r="B306" i="43"/>
  <c r="C306" i="43"/>
  <c r="B307" i="43"/>
  <c r="C307" i="43"/>
  <c r="B308" i="43"/>
  <c r="C308" i="43"/>
  <c r="B309" i="43"/>
  <c r="C309" i="43"/>
  <c r="B310" i="43"/>
  <c r="C310" i="43"/>
  <c r="B311" i="43"/>
  <c r="C311" i="43"/>
  <c r="B312" i="43"/>
  <c r="C312" i="43"/>
  <c r="B313" i="43"/>
  <c r="C313" i="43"/>
  <c r="B314" i="43"/>
  <c r="C314" i="43"/>
  <c r="B315" i="43"/>
  <c r="C315" i="43"/>
  <c r="B316" i="43"/>
  <c r="C316" i="43"/>
  <c r="B317" i="43"/>
  <c r="C317" i="43"/>
  <c r="B318" i="43"/>
  <c r="C318" i="43"/>
  <c r="B319" i="43"/>
  <c r="C319" i="43"/>
  <c r="B320" i="43"/>
  <c r="C320" i="43"/>
  <c r="B321" i="43"/>
  <c r="C321" i="43"/>
  <c r="B322" i="43"/>
  <c r="C322" i="43"/>
  <c r="B323" i="43"/>
  <c r="C323" i="43"/>
  <c r="B328" i="43"/>
  <c r="C328" i="43"/>
  <c r="B329" i="43"/>
  <c r="C329" i="43"/>
  <c r="B330" i="43"/>
  <c r="C330" i="43"/>
  <c r="B331" i="43"/>
  <c r="C331" i="43"/>
  <c r="B332" i="43"/>
  <c r="C332" i="43"/>
  <c r="B333" i="43"/>
  <c r="C333" i="43"/>
  <c r="B335" i="43"/>
  <c r="C335" i="43"/>
  <c r="B336" i="43"/>
  <c r="C336" i="43"/>
  <c r="B337" i="43"/>
  <c r="C337" i="43"/>
  <c r="B55" i="43"/>
  <c r="C55" i="43"/>
  <c r="C3" i="43" l="1"/>
  <c r="G52" i="43" s="1"/>
  <c r="I24" i="44"/>
  <c r="H24" i="44"/>
  <c r="G24" i="44"/>
  <c r="F24" i="44"/>
  <c r="E24" i="44"/>
  <c r="D24" i="44"/>
  <c r="C24" i="44"/>
  <c r="F28" i="43" l="1"/>
  <c r="F43" i="43"/>
  <c r="C49" i="43"/>
  <c r="E29" i="43"/>
  <c r="E40" i="43"/>
  <c r="H42" i="43"/>
  <c r="G23" i="43"/>
  <c r="E25" i="43"/>
  <c r="C31" i="43"/>
  <c r="D33" i="43"/>
  <c r="F42" i="43"/>
  <c r="F25" i="43"/>
  <c r="G43" i="43"/>
  <c r="D22" i="43"/>
  <c r="H33" i="43"/>
  <c r="G27" i="43"/>
  <c r="C24" i="43"/>
  <c r="G40" i="43"/>
  <c r="G50" i="43"/>
  <c r="F32" i="43"/>
  <c r="D26" i="43"/>
  <c r="G49" i="43"/>
  <c r="H28" i="43"/>
  <c r="E27" i="43"/>
  <c r="D43" i="43"/>
  <c r="C27" i="43"/>
  <c r="F39" i="43"/>
  <c r="D29" i="43"/>
  <c r="H45" i="43"/>
  <c r="F38" i="43"/>
  <c r="C42" i="43"/>
  <c r="E53" i="43"/>
  <c r="G39" i="43"/>
  <c r="G19" i="43"/>
  <c r="E52" i="43"/>
  <c r="D49" i="43"/>
  <c r="C44" i="43"/>
  <c r="C5" i="43"/>
  <c r="C12" i="43"/>
  <c r="G26" i="43"/>
  <c r="F23" i="43"/>
  <c r="E20" i="43"/>
  <c r="H19" i="43"/>
  <c r="H27" i="43"/>
  <c r="H18" i="43"/>
  <c r="G33" i="43"/>
  <c r="F18" i="43"/>
  <c r="D32" i="43"/>
  <c r="C22" i="43"/>
  <c r="F52" i="43"/>
  <c r="E30" i="43"/>
  <c r="C45" i="43"/>
  <c r="C20" i="43"/>
  <c r="G42" i="43"/>
  <c r="E32" i="43"/>
  <c r="H32" i="43"/>
  <c r="H49" i="43"/>
  <c r="E19" i="43"/>
  <c r="G32" i="43"/>
  <c r="D39" i="43"/>
  <c r="G31" i="43"/>
  <c r="F51" i="43"/>
  <c r="E45" i="43"/>
  <c r="D42" i="43"/>
  <c r="C40" i="43"/>
  <c r="C50" i="43"/>
  <c r="C8" i="43"/>
  <c r="G22" i="43"/>
  <c r="F19" i="43"/>
  <c r="D52" i="43"/>
  <c r="H31" i="43"/>
  <c r="H43" i="43"/>
  <c r="H22" i="43"/>
  <c r="G25" i="43"/>
  <c r="E50" i="43"/>
  <c r="D28" i="43"/>
  <c r="C11" i="43"/>
  <c r="F45" i="43"/>
  <c r="E26" i="43"/>
  <c r="C33" i="43"/>
  <c r="F44" i="43"/>
  <c r="F24" i="43"/>
  <c r="E41" i="43"/>
  <c r="E21" i="43"/>
  <c r="D38" i="43"/>
  <c r="D18" i="43"/>
  <c r="C32" i="43"/>
  <c r="C13" i="43"/>
  <c r="C43" i="43"/>
  <c r="C23" i="43"/>
  <c r="C29" i="43"/>
  <c r="G38" i="43"/>
  <c r="G18" i="43"/>
  <c r="F31" i="43"/>
  <c r="E51" i="43"/>
  <c r="E28" i="43"/>
  <c r="D45" i="43"/>
  <c r="D25" i="43"/>
  <c r="H50" i="43"/>
  <c r="H40" i="43"/>
  <c r="H25" i="43"/>
  <c r="H52" i="43"/>
  <c r="H26" i="43"/>
  <c r="G45" i="43"/>
  <c r="G21" i="43"/>
  <c r="F30" i="43"/>
  <c r="E39" i="43"/>
  <c r="D51" i="43"/>
  <c r="D24" i="43"/>
  <c r="C30" i="43"/>
  <c r="G28" i="43"/>
  <c r="F33" i="43"/>
  <c r="E49" i="43"/>
  <c r="E22" i="43"/>
  <c r="D23" i="43"/>
  <c r="C21" i="43"/>
  <c r="F40" i="43"/>
  <c r="F20" i="43"/>
  <c r="E33" i="43"/>
  <c r="D53" i="43"/>
  <c r="D30" i="43"/>
  <c r="C51" i="43"/>
  <c r="C28" i="43"/>
  <c r="C9" i="43"/>
  <c r="C39" i="43"/>
  <c r="C19" i="43"/>
  <c r="G53" i="43"/>
  <c r="B54" i="43" s="1"/>
  <c r="G30" i="43"/>
  <c r="F50" i="43"/>
  <c r="F27" i="43"/>
  <c r="E44" i="43"/>
  <c r="E24" i="43"/>
  <c r="D41" i="43"/>
  <c r="D21" i="43"/>
  <c r="H20" i="43"/>
  <c r="H51" i="43"/>
  <c r="H29" i="43"/>
  <c r="H23" i="43"/>
  <c r="H38" i="43"/>
  <c r="G41" i="43"/>
  <c r="F53" i="43"/>
  <c r="F22" i="43"/>
  <c r="E31" i="43"/>
  <c r="D44" i="43"/>
  <c r="C53" i="43"/>
  <c r="C26" i="43"/>
  <c r="G51" i="43"/>
  <c r="G20" i="43"/>
  <c r="F29" i="43"/>
  <c r="E42" i="43"/>
  <c r="D50" i="43"/>
  <c r="D19" i="43"/>
  <c r="C14" i="43"/>
  <c r="H24" i="43"/>
  <c r="H44" i="43"/>
  <c r="H21" i="43"/>
  <c r="H41" i="43"/>
  <c r="H39" i="43"/>
  <c r="H30" i="43"/>
  <c r="H53" i="43"/>
  <c r="G29" i="43"/>
  <c r="F49" i="43"/>
  <c r="F26" i="43"/>
  <c r="E43" i="43"/>
  <c r="E23" i="43"/>
  <c r="D40" i="43"/>
  <c r="D20" i="43"/>
  <c r="C38" i="43"/>
  <c r="C18" i="43"/>
  <c r="G44" i="43"/>
  <c r="G24" i="43"/>
  <c r="F41" i="43"/>
  <c r="F21" i="43"/>
  <c r="E38" i="43"/>
  <c r="E18" i="43"/>
  <c r="D27" i="43"/>
  <c r="C41" i="43"/>
  <c r="C10" i="43"/>
  <c r="D31" i="43"/>
  <c r="C52" i="43"/>
  <c r="C25" i="43"/>
  <c r="C6" i="43"/>
  <c r="I53" i="43"/>
  <c r="I49" i="43"/>
  <c r="I43" i="43"/>
  <c r="I39" i="43"/>
  <c r="I32" i="43"/>
  <c r="I28" i="43"/>
  <c r="I24" i="43"/>
  <c r="I20" i="43"/>
  <c r="I45" i="43"/>
  <c r="I42" i="43"/>
  <c r="I38" i="43"/>
  <c r="I31" i="43"/>
  <c r="I27" i="43"/>
  <c r="I23" i="43"/>
  <c r="I19" i="43"/>
  <c r="I41" i="43"/>
  <c r="I30" i="43"/>
  <c r="I26" i="43"/>
  <c r="I22" i="43"/>
  <c r="I44" i="43"/>
  <c r="I40" i="43"/>
  <c r="I33" i="43"/>
  <c r="I29" i="43"/>
  <c r="I25" i="43"/>
  <c r="I21" i="43"/>
  <c r="I18" i="43"/>
  <c r="I52" i="43"/>
  <c r="I51" i="43"/>
  <c r="I50" i="43"/>
  <c r="B34" i="43"/>
  <c r="G289" i="41"/>
  <c r="E289" i="41"/>
  <c r="D289" i="41"/>
  <c r="G288" i="41"/>
  <c r="E288" i="41"/>
  <c r="F288" i="41" s="1"/>
  <c r="D288" i="41"/>
  <c r="G287" i="41"/>
  <c r="G283" i="41" s="1"/>
  <c r="E287" i="41"/>
  <c r="F287" i="41" s="1"/>
  <c r="D287" i="41"/>
  <c r="G286" i="41"/>
  <c r="E286" i="41"/>
  <c r="D286" i="41"/>
  <c r="G285" i="41"/>
  <c r="E285" i="41"/>
  <c r="D285" i="41"/>
  <c r="G284" i="41"/>
  <c r="E284" i="41"/>
  <c r="F284" i="41" s="1"/>
  <c r="D284" i="41"/>
  <c r="F286" i="41" l="1"/>
  <c r="F289" i="41"/>
  <c r="F285" i="41"/>
  <c r="D283" i="41"/>
  <c r="E283" i="41"/>
  <c r="F283" i="41" s="1"/>
  <c r="D290" i="40" l="1"/>
  <c r="D289" i="40"/>
  <c r="D288" i="40"/>
  <c r="D287" i="40"/>
  <c r="D286" i="40"/>
  <c r="D285" i="40"/>
  <c r="D284" i="40" s="1"/>
  <c r="G299" i="39" l="1"/>
  <c r="G298" i="39"/>
  <c r="G297" i="39"/>
  <c r="G296" i="39"/>
  <c r="G295" i="39"/>
  <c r="J289" i="39"/>
  <c r="H289" i="39"/>
  <c r="G289" i="39"/>
  <c r="F289" i="39"/>
  <c r="K288" i="39"/>
  <c r="J288" i="39"/>
  <c r="H288" i="39"/>
  <c r="F288" i="39"/>
  <c r="G288" i="39" s="1"/>
  <c r="K287" i="39"/>
  <c r="J287" i="39"/>
  <c r="H287" i="39"/>
  <c r="F287" i="39"/>
  <c r="G287" i="39" s="1"/>
  <c r="K286" i="39"/>
  <c r="J286" i="39"/>
  <c r="H286" i="39"/>
  <c r="F286" i="39"/>
  <c r="G286" i="39" s="1"/>
  <c r="J285" i="39"/>
  <c r="I285" i="39"/>
  <c r="H285" i="39"/>
  <c r="J284" i="39"/>
  <c r="H284" i="39"/>
  <c r="F284" i="39"/>
  <c r="G284" i="39" s="1"/>
  <c r="J283" i="39"/>
  <c r="I283" i="39"/>
  <c r="H283" i="39"/>
  <c r="G281" i="39"/>
  <c r="G280" i="39"/>
  <c r="G279" i="39"/>
  <c r="G278" i="39"/>
  <c r="G277" i="39"/>
  <c r="G276" i="39"/>
  <c r="G275" i="39"/>
  <c r="G274" i="39"/>
  <c r="G273" i="39"/>
  <c r="G272" i="39"/>
  <c r="G271" i="39"/>
  <c r="G270" i="39"/>
  <c r="G269" i="39"/>
  <c r="G268" i="39"/>
  <c r="G267" i="39"/>
  <c r="G266" i="39"/>
  <c r="G265" i="39"/>
  <c r="G264" i="39"/>
  <c r="G263" i="39"/>
  <c r="G262" i="39"/>
  <c r="G261" i="39"/>
  <c r="G260" i="39"/>
  <c r="G259" i="39"/>
  <c r="G258" i="39"/>
  <c r="G257" i="39"/>
  <c r="G256" i="39"/>
  <c r="G255" i="39"/>
  <c r="G254" i="39"/>
  <c r="G253" i="39"/>
  <c r="G252" i="39"/>
  <c r="G251" i="39"/>
  <c r="G250" i="39"/>
  <c r="G249" i="39"/>
  <c r="G248" i="39"/>
  <c r="G247" i="39"/>
  <c r="G246" i="39"/>
  <c r="G245" i="39"/>
  <c r="G244" i="39"/>
  <c r="G243" i="39"/>
  <c r="G242" i="39"/>
  <c r="G241" i="39"/>
  <c r="G240" i="39"/>
  <c r="G239" i="39"/>
  <c r="G238" i="39"/>
  <c r="G237" i="39"/>
  <c r="G236" i="39"/>
  <c r="G235" i="39"/>
  <c r="G234" i="39"/>
  <c r="G233" i="39"/>
  <c r="G232" i="39"/>
  <c r="G231" i="39"/>
  <c r="G230" i="39"/>
  <c r="G229" i="39"/>
  <c r="G228" i="39"/>
  <c r="G227" i="39"/>
  <c r="G226" i="39"/>
  <c r="G225" i="39"/>
  <c r="G224" i="39"/>
  <c r="G223" i="39"/>
  <c r="G222" i="39"/>
  <c r="G221" i="39"/>
  <c r="G220" i="39"/>
  <c r="G219" i="39"/>
  <c r="G218" i="39"/>
  <c r="G217" i="39"/>
  <c r="G216" i="39"/>
  <c r="G215" i="39"/>
  <c r="G214" i="39"/>
  <c r="G213" i="39"/>
  <c r="G212" i="39"/>
  <c r="G211" i="39"/>
  <c r="G210" i="39"/>
  <c r="G209" i="39"/>
  <c r="G208" i="39"/>
  <c r="G207" i="39"/>
  <c r="G206" i="39"/>
  <c r="G205" i="39"/>
  <c r="G204" i="39"/>
  <c r="G203" i="39"/>
  <c r="G202" i="39"/>
  <c r="G201" i="39"/>
  <c r="G200" i="39"/>
  <c r="G199" i="39"/>
  <c r="G198" i="39"/>
  <c r="G197" i="39"/>
  <c r="G196" i="39"/>
  <c r="G195" i="39"/>
  <c r="G194" i="39"/>
  <c r="G193" i="39"/>
  <c r="G192" i="39"/>
  <c r="G191" i="39"/>
  <c r="G190" i="39"/>
  <c r="G189" i="39"/>
  <c r="G188" i="39"/>
  <c r="G187" i="39"/>
  <c r="G186" i="39"/>
  <c r="G185" i="39"/>
  <c r="G184" i="39"/>
  <c r="G183" i="39"/>
  <c r="G182" i="39"/>
  <c r="G181" i="39"/>
  <c r="G180" i="39"/>
  <c r="G179" i="39"/>
  <c r="G178" i="39"/>
  <c r="G177" i="39"/>
  <c r="G176" i="39"/>
  <c r="G175" i="39"/>
  <c r="G174" i="39"/>
  <c r="G173" i="39"/>
  <c r="G172" i="39"/>
  <c r="G171" i="39"/>
  <c r="G170" i="39"/>
  <c r="G169" i="39"/>
  <c r="G168" i="39"/>
  <c r="G167" i="39"/>
  <c r="G166" i="39"/>
  <c r="G165" i="39"/>
  <c r="G164" i="39"/>
  <c r="G163" i="39"/>
  <c r="G162" i="39"/>
  <c r="G161" i="39"/>
  <c r="G160" i="39"/>
  <c r="G159" i="39"/>
  <c r="G158" i="39"/>
  <c r="G157" i="39"/>
  <c r="G156" i="39"/>
  <c r="G155" i="39"/>
  <c r="G154" i="39"/>
  <c r="G153" i="39"/>
  <c r="G152" i="39"/>
  <c r="G151" i="39"/>
  <c r="G150" i="39"/>
  <c r="G149" i="39"/>
  <c r="G148" i="39"/>
  <c r="G147" i="39"/>
  <c r="G146" i="39"/>
  <c r="G145" i="39"/>
  <c r="G144" i="39"/>
  <c r="G143" i="39"/>
  <c r="G142" i="39"/>
  <c r="G141" i="39"/>
  <c r="G140" i="39"/>
  <c r="G139" i="39"/>
  <c r="G138" i="39"/>
  <c r="G137" i="39"/>
  <c r="G136" i="39"/>
  <c r="G135" i="39"/>
  <c r="G134" i="39"/>
  <c r="G133" i="39"/>
  <c r="G132" i="39"/>
  <c r="G131" i="39"/>
  <c r="G130" i="39"/>
  <c r="G129" i="39"/>
  <c r="G128" i="39"/>
  <c r="G127" i="39"/>
  <c r="G126" i="39"/>
  <c r="G125" i="39"/>
  <c r="G124" i="39"/>
  <c r="G123" i="39"/>
  <c r="G122" i="39"/>
  <c r="G121" i="39"/>
  <c r="G120" i="39"/>
  <c r="G119" i="39"/>
  <c r="G118" i="39"/>
  <c r="G117" i="39"/>
  <c r="G116" i="39"/>
  <c r="G115" i="39"/>
  <c r="G114" i="39"/>
  <c r="G113" i="39"/>
  <c r="G112" i="39"/>
  <c r="G111" i="39"/>
  <c r="G110" i="39"/>
  <c r="G106" i="39"/>
  <c r="G105" i="39"/>
  <c r="G104" i="39"/>
  <c r="G103" i="39"/>
  <c r="G102" i="39"/>
  <c r="G101" i="39"/>
  <c r="G100" i="39"/>
  <c r="G95" i="39"/>
  <c r="G94" i="39"/>
  <c r="G93" i="39"/>
  <c r="F92" i="39"/>
  <c r="F285" i="39" s="1"/>
  <c r="G91" i="39"/>
  <c r="G90" i="39"/>
  <c r="G89" i="39"/>
  <c r="G88" i="39"/>
  <c r="G87" i="39"/>
  <c r="G86" i="39"/>
  <c r="G85" i="39"/>
  <c r="G84" i="39"/>
  <c r="G83" i="39"/>
  <c r="G82" i="39"/>
  <c r="G81" i="39"/>
  <c r="G80" i="39"/>
  <c r="G79" i="39"/>
  <c r="G78" i="39"/>
  <c r="G77" i="39"/>
  <c r="G76" i="39"/>
  <c r="G75" i="39"/>
  <c r="G74" i="39"/>
  <c r="G73" i="39"/>
  <c r="G72" i="39"/>
  <c r="G71" i="39"/>
  <c r="G70" i="39"/>
  <c r="G69" i="39"/>
  <c r="G68" i="39"/>
  <c r="G67"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G10" i="39"/>
  <c r="G9" i="39"/>
  <c r="G8" i="39"/>
  <c r="G7" i="39"/>
  <c r="G6" i="39"/>
  <c r="G5" i="39"/>
  <c r="G4" i="39"/>
  <c r="C7" i="43" s="1"/>
  <c r="F283" i="39" l="1"/>
  <c r="G283" i="39" s="1"/>
  <c r="G92" i="39"/>
  <c r="G285" i="39" s="1"/>
  <c r="G288" i="31"/>
  <c r="G287" i="31"/>
  <c r="F281" i="31"/>
  <c r="F280" i="31"/>
  <c r="F279" i="31"/>
  <c r="F277" i="31"/>
  <c r="F276"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1" i="31"/>
  <c r="G120" i="31"/>
  <c r="G119" i="31"/>
  <c r="G118" i="31"/>
  <c r="G117" i="31"/>
  <c r="G116" i="31"/>
  <c r="G115" i="31"/>
  <c r="G114" i="31"/>
  <c r="G113" i="31"/>
  <c r="G112" i="31"/>
  <c r="G111" i="31"/>
  <c r="G110" i="31"/>
  <c r="G109" i="31"/>
  <c r="G108" i="31"/>
  <c r="G107" i="31"/>
  <c r="G104" i="31"/>
  <c r="G103" i="31"/>
  <c r="G102" i="31"/>
  <c r="G101" i="31"/>
  <c r="G100" i="31"/>
  <c r="G99" i="31"/>
  <c r="G98" i="31"/>
  <c r="G93" i="31"/>
  <c r="G92" i="31"/>
  <c r="G91" i="31"/>
  <c r="G90" i="31"/>
  <c r="F90" i="31"/>
  <c r="F278" i="31" s="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G271" i="22" l="1"/>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8" i="22"/>
  <c r="G117" i="22"/>
  <c r="G116" i="22"/>
  <c r="G115" i="22"/>
  <c r="G114" i="22"/>
  <c r="G113" i="22"/>
  <c r="G112" i="22"/>
  <c r="G111" i="22"/>
  <c r="G110" i="22"/>
  <c r="G109" i="22"/>
  <c r="G108" i="22"/>
  <c r="G107" i="22"/>
  <c r="G106" i="22"/>
  <c r="G105" i="22"/>
  <c r="G104" i="22"/>
  <c r="G103" i="22"/>
  <c r="G100" i="22"/>
  <c r="G99" i="22"/>
  <c r="G98" i="22"/>
  <c r="G97" i="22"/>
  <c r="G96" i="22"/>
  <c r="G95" i="22"/>
  <c r="G94" i="22"/>
  <c r="G92" i="22"/>
  <c r="G91" i="22"/>
  <c r="G90" i="22"/>
  <c r="G89" i="22"/>
  <c r="F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G294" i="22" l="1"/>
  <c r="G293" i="22"/>
  <c r="G292" i="22"/>
  <c r="G291" i="22"/>
  <c r="G286" i="22"/>
  <c r="G285" i="22"/>
  <c r="G284" i="22"/>
  <c r="J278" i="22"/>
  <c r="H278" i="22"/>
  <c r="F278" i="22"/>
  <c r="G278" i="22" s="1"/>
  <c r="K277" i="22"/>
  <c r="J277" i="22"/>
  <c r="H277" i="22"/>
  <c r="F277" i="22"/>
  <c r="G277" i="22" s="1"/>
  <c r="K276" i="22"/>
  <c r="J276" i="22"/>
  <c r="H276" i="22"/>
  <c r="F276" i="22"/>
  <c r="G276" i="22" s="1"/>
  <c r="K275" i="22"/>
  <c r="J275" i="22"/>
  <c r="I275" i="22"/>
  <c r="H275" i="22"/>
  <c r="K274" i="22"/>
  <c r="J274" i="22"/>
  <c r="H274" i="22"/>
  <c r="F274" i="22"/>
  <c r="G274" i="22" s="1"/>
  <c r="K273" i="22"/>
  <c r="J273" i="22"/>
  <c r="I273" i="22"/>
  <c r="H273" i="22"/>
  <c r="F273" i="22"/>
  <c r="G273" i="22" s="1"/>
  <c r="F275" i="22"/>
  <c r="G275" i="22"/>
  <c r="G278" i="29" l="1"/>
  <c r="E278" i="29"/>
  <c r="F278" i="29" s="1"/>
  <c r="D278" i="29"/>
  <c r="G277" i="29"/>
  <c r="E277" i="29"/>
  <c r="F277" i="29" s="1"/>
  <c r="D277" i="29"/>
  <c r="G276" i="29"/>
  <c r="E276" i="29"/>
  <c r="D276" i="29"/>
  <c r="G275" i="29"/>
  <c r="E275" i="29"/>
  <c r="D275" i="29"/>
  <c r="G274" i="29"/>
  <c r="E274" i="29"/>
  <c r="D274" i="29"/>
  <c r="D273" i="29" l="1"/>
  <c r="F276" i="29"/>
  <c r="E273" i="29"/>
  <c r="G273" i="29"/>
  <c r="F275" i="29"/>
  <c r="F274" i="29"/>
  <c r="F273" i="29" l="1"/>
  <c r="D279" i="28"/>
  <c r="D278" i="28"/>
  <c r="D277" i="28"/>
  <c r="D276" i="28"/>
  <c r="D275" i="28"/>
  <c r="D274" i="28" l="1"/>
  <c r="CV24" i="27"/>
  <c r="JI2" i="7" l="1"/>
  <c r="JH2" i="7"/>
  <c r="JG2" i="7"/>
  <c r="JF2" i="7"/>
  <c r="JE2" i="7"/>
  <c r="JD2" i="7"/>
  <c r="JC2" i="7"/>
  <c r="JB2" i="7"/>
  <c r="JA2" i="7"/>
  <c r="IZ2" i="7"/>
  <c r="IY2" i="7"/>
  <c r="IX2" i="7"/>
  <c r="IW2" i="7"/>
  <c r="IV2" i="7"/>
  <c r="IU2" i="7"/>
  <c r="IT2" i="7"/>
  <c r="IS2" i="7"/>
  <c r="IR2" i="7"/>
  <c r="IQ2" i="7"/>
  <c r="IP2" i="7"/>
  <c r="IO2" i="7"/>
  <c r="IN2" i="7"/>
  <c r="IM2" i="7"/>
  <c r="IL2" i="7"/>
  <c r="IK2" i="7"/>
  <c r="IJ2" i="7"/>
  <c r="II2" i="7"/>
  <c r="IH2" i="7"/>
  <c r="IG2" i="7"/>
  <c r="IF2" i="7"/>
  <c r="IE2" i="7"/>
  <c r="ID2" i="7"/>
  <c r="IC2" i="7"/>
  <c r="IB2" i="7"/>
  <c r="IA2" i="7"/>
  <c r="HZ2" i="7"/>
  <c r="HY2" i="7"/>
  <c r="HX2" i="7"/>
  <c r="HW2" i="7"/>
  <c r="HV2" i="7"/>
  <c r="HU2" i="7"/>
  <c r="HT2" i="7"/>
  <c r="HS2" i="7"/>
  <c r="HR2" i="7"/>
  <c r="HQ2" i="7"/>
  <c r="HP2" i="7"/>
  <c r="HO2" i="7"/>
  <c r="HN2" i="7"/>
  <c r="HM2" i="7"/>
  <c r="HL2" i="7"/>
  <c r="HK2" i="7"/>
  <c r="HJ2" i="7"/>
  <c r="HI2" i="7"/>
  <c r="HH2" i="7"/>
  <c r="HG2" i="7"/>
  <c r="HF2" i="7"/>
  <c r="HE2" i="7"/>
  <c r="HD2" i="7"/>
  <c r="HC2" i="7"/>
  <c r="HB2" i="7"/>
  <c r="HA2" i="7"/>
  <c r="GZ2" i="7"/>
  <c r="GY2" i="7"/>
  <c r="GX2" i="7"/>
  <c r="GW2" i="7"/>
  <c r="GV2" i="7"/>
  <c r="GU2" i="7"/>
  <c r="GT2" i="7"/>
  <c r="GS2" i="7"/>
  <c r="GR2" i="7"/>
  <c r="GQ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J2" i="7"/>
  <c r="FI2" i="7"/>
  <c r="FH2" i="7"/>
  <c r="FG2" i="7"/>
  <c r="FF2" i="7"/>
  <c r="FE2" i="7"/>
  <c r="FD2" i="7"/>
  <c r="FC2" i="7"/>
  <c r="FB2" i="7"/>
  <c r="FA2" i="7"/>
  <c r="EZ2" i="7"/>
  <c r="EY2" i="7"/>
  <c r="EX2" i="7"/>
  <c r="EW2" i="7"/>
  <c r="EV2" i="7"/>
  <c r="EU2" i="7"/>
  <c r="ET2" i="7"/>
  <c r="ES2" i="7"/>
  <c r="ER2" i="7"/>
  <c r="EQ2" i="7"/>
  <c r="EP2" i="7"/>
  <c r="EO2" i="7"/>
  <c r="EN2" i="7"/>
  <c r="EM2" i="7"/>
  <c r="EL2" i="7"/>
  <c r="EK2" i="7"/>
  <c r="EJ2" i="7"/>
  <c r="EI2" i="7"/>
  <c r="EH2" i="7"/>
  <c r="EG2" i="7"/>
  <c r="EF2" i="7"/>
  <c r="EE2" i="7"/>
  <c r="ED2" i="7"/>
  <c r="EC2" i="7"/>
  <c r="EB2" i="7"/>
  <c r="EA2" i="7"/>
  <c r="DZ2" i="7"/>
  <c r="DY2" i="7"/>
  <c r="DX2" i="7"/>
  <c r="DW2" i="7"/>
  <c r="DV2" i="7"/>
  <c r="DU2" i="7"/>
  <c r="DT2" i="7"/>
  <c r="DS2" i="7"/>
  <c r="DR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G282" i="24"/>
  <c r="E282" i="24"/>
  <c r="F282" i="24" s="1"/>
  <c r="D282" i="24"/>
  <c r="G281" i="24"/>
  <c r="E281" i="24"/>
  <c r="F281" i="24" s="1"/>
  <c r="D281" i="24"/>
  <c r="G280" i="24"/>
  <c r="E280" i="24"/>
  <c r="F280" i="24" s="1"/>
  <c r="D280" i="24"/>
  <c r="G279" i="24"/>
  <c r="E279" i="24"/>
  <c r="D279" i="24"/>
  <c r="G278" i="24"/>
  <c r="G277" i="24" s="1"/>
  <c r="E278" i="24"/>
  <c r="D278" i="24"/>
  <c r="F278" i="24" l="1"/>
  <c r="E277" i="24"/>
  <c r="D277" i="24"/>
  <c r="F277" i="24" s="1"/>
  <c r="F279" i="24"/>
  <c r="D278" i="23"/>
  <c r="E257" i="16" l="1"/>
  <c r="D257" i="16"/>
  <c r="E88" i="16"/>
  <c r="D88" i="16"/>
  <c r="F59"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北口 純平</author>
  </authors>
  <commentList>
    <comment ref="J27" authorId="0" shapeId="0" xr:uid="{00000000-0006-0000-0900-000001000000}">
      <text>
        <r>
          <rPr>
            <b/>
            <sz val="9"/>
            <color indexed="81"/>
            <rFont val="MS P ゴシック"/>
            <family val="3"/>
            <charset val="128"/>
          </rPr>
          <t>北口 純平:</t>
        </r>
        <r>
          <rPr>
            <sz val="9"/>
            <color indexed="81"/>
            <rFont val="MS P ゴシック"/>
            <family val="3"/>
            <charset val="128"/>
          </rPr>
          <t xml:space="preserve">
</t>
        </r>
        <r>
          <rPr>
            <sz val="18"/>
            <color indexed="81"/>
            <rFont val="MS P ゴシック"/>
            <family val="3"/>
            <charset val="128"/>
          </rPr>
          <t>AM更新対象</t>
        </r>
      </text>
    </comment>
  </commentList>
</comments>
</file>

<file path=xl/sharedStrings.xml><?xml version="1.0" encoding="utf-8"?>
<sst xmlns="http://schemas.openxmlformats.org/spreadsheetml/2006/main" count="27296" uniqueCount="3983">
  <si>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</si>
  <si>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</si>
  <si>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</si>
  <si>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</si>
  <si>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</si>
  <si>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</si>
  <si>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</si>
  <si>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</si>
  <si>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</si>
  <si>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</si>
  <si>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</si>
  <si>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</si>
  <si>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</si>
  <si>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</si>
  <si>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</si>
  <si>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</si>
  <si>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</si>
  <si>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</si>
  <si>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</si>
  <si>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</si>
  <si>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</si>
  <si>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</si>
  <si>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</si>
  <si>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</si>
  <si>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</si>
  <si>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</si>
  <si>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</si>
  <si>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</si>
  <si>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</si>
  <si>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</si>
  <si>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</si>
  <si>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</si>
  <si>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</si>
  <si>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</si>
  <si>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</si>
  <si>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</si>
  <si>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</si>
  <si>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</si>
  <si>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</si>
  <si>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</si>
  <si>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</si>
  <si>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</si>
  <si>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</si>
  <si>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</si>
  <si>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</si>
  <si>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</si>
  <si>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</si>
  <si>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</si>
  <si>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</si>
  <si>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</si>
  <si>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</si>
  <si>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</si>
  <si>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</si>
  <si>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</si>
  <si>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</si>
  <si>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</si>
  <si>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</si>
  <si>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</si>
  <si>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</si>
  <si>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</si>
  <si>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</si>
  <si>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</si>
  <si>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</si>
  <si>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</si>
  <si>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</si>
  <si>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</si>
  <si>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</si>
  <si>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</si>
  <si>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</si>
  <si>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</si>
  <si>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</si>
  <si>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</si>
  <si>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</si>
  <si>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</si>
  <si>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</si>
  <si>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</si>
  <si>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</si>
  <si>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</si>
  <si>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</si>
  <si>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</si>
  <si>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</si>
  <si>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</si>
  <si>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</si>
  <si>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</si>
  <si>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</si>
  <si>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</si>
  <si>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</si>
  <si>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</si>
  <si>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</si>
  <si>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</si>
  <si>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</si>
  <si>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</si>
  <si>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</si>
  <si>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</si>
  <si>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</si>
  <si>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</si>
  <si>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</si>
  <si>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</si>
  <si>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</si>
  <si>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</si>
  <si>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</si>
  <si>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</si>
  <si>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</si>
  <si>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</si>
  <si>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</si>
  <si>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</si>
  <si>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</si>
  <si>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</si>
  <si>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</si>
  <si>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</si>
  <si>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</si>
  <si>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</si>
  <si>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</si>
  <si>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</si>
  <si>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</si>
  <si>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</si>
  <si>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</si>
  <si>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</si>
  <si>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</si>
  <si>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</si>
  <si>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</si>
  <si>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</si>
  <si>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</si>
  <si>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</si>
  <si>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</si>
  <si>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</si>
  <si>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</si>
  <si>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</si>
  <si>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</si>
  <si>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</si>
  <si>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</si>
  <si>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</si>
  <si>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</si>
  <si>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</si>
  <si>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</si>
  <si>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</si>
  <si>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</si>
  <si>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</si>
  <si>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</si>
  <si>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</si>
  <si>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</si>
  <si>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</si>
  <si>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</si>
  <si>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</si>
  <si>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</si>
  <si>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</si>
  <si>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</si>
  <si>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</si>
  <si>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</si>
  <si>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</si>
  <si>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</si>
  <si>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</si>
  <si>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</si>
  <si>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</si>
  <si>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</si>
  <si>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</si>
  <si>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</si>
  <si>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</si>
  <si>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</si>
  <si>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</si>
  <si>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</si>
  <si>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</si>
  <si>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</si>
  <si>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</si>
  <si>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</si>
  <si>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</si>
  <si>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</si>
  <si>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</si>
  <si>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</si>
  <si>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</si>
  <si>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</si>
  <si>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</si>
  <si>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</si>
  <si>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</si>
  <si>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</si>
  <si>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</si>
  <si>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</si>
  <si>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</si>
  <si>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</si>
  <si>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</si>
  <si>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</si>
  <si>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</si>
  <si>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</si>
  <si>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</si>
  <si>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</si>
  <si>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</si>
  <si>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</si>
  <si>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</si>
  <si>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</si>
  <si>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</si>
  <si>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</si>
  <si>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</si>
  <si>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</si>
  <si>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</si>
  <si>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</si>
  <si>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</si>
  <si>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</si>
  <si>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</si>
  <si>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</si>
  <si>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</si>
  <si>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</si>
  <si>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</si>
  <si>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</si>
  <si>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</si>
  <si>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</si>
  <si>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</si>
  <si>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</si>
  <si>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</si>
  <si>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</si>
  <si>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</si>
  <si>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</si>
  <si>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</si>
  <si>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</si>
  <si>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</si>
  <si>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</si>
  <si>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</si>
  <si>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</si>
  <si>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</si>
  <si>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</si>
  <si>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</si>
  <si>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</si>
  <si>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</si>
  <si>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</si>
  <si>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</si>
  <si>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</si>
  <si>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</si>
  <si>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</si>
  <si>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</si>
  <si>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</si>
  <si>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</si>
  <si>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</si>
  <si>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</si>
  <si>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</si>
  <si>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</si>
  <si>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</si>
  <si>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</si>
  <si>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</si>
  <si>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</si>
  <si>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</si>
  <si>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</si>
  <si>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</si>
  <si>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</si>
  <si>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</si>
  <si>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</si>
  <si>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</si>
  <si>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</si>
  <si>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</si>
  <si>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</si>
  <si>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</si>
  <si>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</si>
  <si>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</si>
  <si>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</si>
  <si>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</si>
  <si>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</si>
  <si>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</si>
  <si>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</si>
  <si>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</si>
  <si>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</si>
  <si>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</si>
  <si>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</si>
  <si>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</si>
  <si>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</si>
  <si>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</si>
  <si>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</si>
  <si>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</si>
  <si>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</si>
  <si>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</si>
  <si>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</si>
  <si>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</si>
  <si>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</si>
  <si>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</si>
  <si>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</si>
  <si>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</si>
  <si>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</si>
  <si>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</si>
  <si>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</si>
  <si>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</si>
  <si>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</si>
  <si>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</si>
  <si>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</si>
  <si>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</si>
  <si>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</si>
  <si>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</si>
  <si>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</si>
  <si>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</si>
  <si>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</si>
  <si>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</si>
  <si>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</si>
  <si>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</si>
  <si>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</si>
  <si>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</si>
  <si>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</si>
  <si>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</si>
  <si>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</si>
  <si>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</si>
  <si>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</si>
  <si>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</si>
  <si>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</si>
  <si>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</si>
  <si>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</si>
  <si>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</si>
  <si>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</si>
  <si>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</si>
  <si>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</si>
  <si>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</si>
  <si>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</si>
  <si>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</si>
  <si>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</si>
  <si>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</si>
  <si>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</si>
  <si>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</si>
  <si>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</si>
  <si>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</si>
  <si>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</si>
  <si>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</si>
  <si>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</si>
  <si>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</si>
  <si>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</si>
  <si>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</si>
  <si>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</si>
  <si>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</si>
  <si>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</si>
  <si>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</si>
  <si>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</si>
  <si>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</si>
  <si>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</si>
  <si>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</si>
  <si>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</si>
  <si>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</si>
  <si>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</si>
  <si>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</si>
  <si>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</si>
  <si>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</si>
  <si>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</si>
  <si>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</si>
  <si>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</si>
  <si>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</si>
  <si>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</si>
  <si>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</si>
  <si>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</si>
  <si>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</si>
  <si>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</si>
  <si>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</si>
  <si>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</si>
  <si>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</si>
  <si>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</si>
  <si>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</si>
  <si>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</si>
  <si>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</si>
  <si>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</si>
  <si>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</si>
  <si>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</si>
  <si>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</si>
  <si>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</si>
  <si>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</si>
  <si>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</si>
  <si>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</si>
  <si>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</si>
  <si>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</si>
  <si>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</si>
  <si>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</si>
  <si>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</si>
  <si>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</si>
  <si>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</si>
  <si>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</si>
  <si>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</si>
  <si>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</si>
  <si>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</si>
  <si>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</si>
  <si>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</si>
  <si>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</si>
  <si>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</si>
  <si>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</si>
  <si>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</si>
  <si>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</si>
  <si>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</si>
  <si>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</si>
  <si>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</si>
  <si>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</si>
  <si>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</si>
  <si>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</si>
  <si>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</si>
  <si>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</si>
  <si>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</si>
  <si>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</si>
  <si>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</si>
  <si>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</si>
  <si>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</si>
  <si>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</si>
  <si>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</si>
  <si>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</si>
  <si>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</si>
  <si>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</si>
  <si>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</si>
  <si>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</si>
  <si>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</si>
  <si>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</si>
  <si>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</si>
  <si>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</si>
  <si>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</si>
  <si>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</si>
  <si>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</si>
  <si>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</si>
  <si>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</si>
  <si>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</si>
  <si>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</si>
  <si>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</si>
  <si>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</si>
  <si>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</si>
  <si>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</si>
  <si>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</si>
  <si>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</si>
  <si>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</si>
  <si>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</si>
  <si>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</si>
  <si>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</si>
  <si>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</si>
  <si>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</si>
  <si>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</si>
  <si>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</si>
  <si>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</si>
  <si>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</si>
  <si>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</si>
  <si>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</si>
  <si>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</si>
  <si>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</si>
  <si>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</si>
  <si>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</si>
  <si>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</si>
  <si>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</si>
  <si>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</si>
  <si>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</si>
  <si>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</si>
  <si>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</si>
  <si>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</si>
  <si>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</si>
  <si>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</si>
  <si>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</si>
  <si>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</si>
  <si>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</si>
  <si>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</si>
  <si>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</si>
  <si>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</si>
  <si>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</si>
  <si>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</si>
  <si>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</si>
  <si>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</si>
  <si>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</si>
  <si>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</si>
  <si>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</si>
  <si>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</si>
  <si>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</si>
  <si>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</si>
  <si>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</si>
  <si>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</si>
  <si>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</si>
  <si>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</si>
  <si>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</si>
  <si>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</si>
  <si>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</si>
  <si>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</si>
  <si>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</si>
  <si>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</si>
  <si>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</si>
  <si>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</si>
  <si>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</si>
  <si>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</si>
  <si>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</si>
  <si>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</si>
  <si>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</si>
  <si>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</si>
  <si>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</si>
  <si>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</si>
  <si>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</si>
  <si>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</si>
  <si>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</si>
  <si>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</si>
  <si>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</si>
  <si>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</si>
  <si>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</si>
  <si>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</si>
  <si>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</si>
  <si>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</si>
  <si>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</si>
  <si>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</si>
  <si>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</si>
  <si>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</si>
  <si>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</si>
  <si>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</si>
  <si>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</si>
  <si>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</si>
  <si>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</si>
  <si>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</si>
  <si>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</si>
  <si>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</si>
  <si>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</si>
  <si>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</si>
  <si>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</si>
  <si>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</si>
  <si>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</si>
  <si>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</si>
  <si>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</si>
  <si>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</si>
  <si>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</si>
  <si>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</si>
  <si>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</si>
  <si>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</si>
  <si>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</si>
  <si>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</si>
  <si>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</si>
  <si>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</si>
  <si>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</si>
  <si>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</si>
  <si>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</si>
  <si>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</si>
  <si>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</si>
  <si>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</si>
  <si>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</si>
  <si>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</si>
  <si>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</si>
  <si>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</si>
  <si>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</si>
  <si>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</si>
  <si>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</si>
  <si>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</si>
  <si>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</si>
  <si>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</si>
  <si>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</si>
  <si>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</si>
  <si>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</si>
  <si>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</si>
  <si>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</si>
  <si>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</si>
  <si>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</si>
  <si>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</si>
  <si>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</si>
  <si>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</si>
  <si>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</si>
  <si>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</si>
  <si>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</si>
  <si>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</si>
  <si>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</si>
  <si>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</si>
  <si>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</si>
  <si>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</si>
  <si>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</si>
  <si>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</si>
  <si>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</si>
  <si>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</si>
  <si>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</si>
  <si>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</si>
  <si>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</si>
  <si>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</si>
  <si>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</si>
  <si>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</si>
  <si>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</si>
  <si>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</si>
  <si>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</si>
  <si>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</si>
  <si>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</si>
  <si>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</si>
  <si>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</si>
  <si>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</si>
  <si>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</si>
  <si>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</si>
  <si>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</si>
  <si>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</si>
  <si>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</si>
  <si>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</si>
  <si>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</si>
  <si>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</si>
  <si>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</si>
  <si>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</si>
  <si>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</si>
  <si>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</si>
  <si>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</si>
  <si>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</si>
  <si>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</si>
  <si>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</si>
  <si>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</si>
  <si>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</si>
  <si>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</si>
  <si>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</si>
  <si>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</si>
  <si>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</si>
  <si>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</si>
  <si>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</si>
  <si>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</si>
  <si>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</si>
  <si>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</si>
  <si>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</si>
  <si>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</si>
  <si>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</si>
  <si>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</si>
  <si>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</si>
  <si>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</si>
  <si>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</si>
  <si>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</si>
  <si>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</si>
  <si>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</si>
  <si>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</si>
  <si>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</si>
  <si>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</si>
  <si>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</si>
  <si>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</si>
  <si>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</si>
  <si>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</si>
  <si>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</si>
  <si>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</si>
  <si>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</si>
  <si>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</si>
  <si>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</si>
  <si>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</si>
  <si>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</si>
  <si>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</si>
  <si>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</si>
  <si>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</si>
  <si>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</si>
  <si>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</si>
  <si>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</si>
  <si>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</si>
  <si>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</si>
  <si>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</si>
  <si>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</si>
  <si>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</si>
  <si>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</si>
  <si>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</si>
  <si>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</si>
  <si>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</si>
  <si>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</si>
  <si>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</si>
  <si>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</si>
  <si>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</si>
  <si>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</si>
  <si>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</si>
  <si>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</si>
  <si>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</si>
  <si>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</si>
  <si>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</si>
  <si>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</si>
  <si>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</si>
  <si>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</si>
  <si>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</si>
  <si>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</si>
  <si>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</si>
  <si>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</si>
  <si>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</si>
  <si>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</si>
  <si>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</si>
  <si>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</si>
  <si>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</si>
  <si>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</si>
  <si>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</si>
  <si>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</si>
  <si>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</si>
  <si>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</si>
  <si>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</si>
  <si>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</si>
  <si>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</si>
  <si>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</si>
  <si>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</si>
  <si>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</si>
  <si>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</si>
  <si>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</si>
  <si>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</si>
  <si>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</si>
  <si>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</si>
  <si>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</si>
  <si>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</si>
  <si>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</si>
  <si>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</si>
  <si>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</si>
  <si>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</si>
  <si>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</si>
  <si>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</si>
  <si>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</si>
  <si>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</si>
  <si>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</si>
  <si>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</si>
  <si>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</si>
  <si>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</si>
  <si>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</si>
  <si>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</si>
  <si>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</si>
  <si>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</si>
  <si>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</si>
  <si>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</si>
  <si>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</si>
  <si>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</si>
  <si>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</si>
  <si>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</si>
  <si>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</si>
  <si>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</si>
  <si>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</si>
  <si>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</si>
  <si>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</si>
  <si>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</si>
  <si>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</si>
  <si>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</si>
  <si>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</si>
  <si>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</si>
  <si>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</si>
  <si>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</si>
  <si>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</si>
  <si>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</si>
  <si>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</si>
  <si>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</si>
  <si>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</si>
  <si>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</si>
  <si>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</si>
  <si>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</si>
  <si>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</si>
  <si>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</si>
  <si>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</si>
  <si>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</si>
  <si>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</si>
  <si>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</si>
  <si>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</si>
  <si>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</si>
  <si>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</si>
  <si>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</si>
  <si>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</si>
  <si>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</si>
  <si>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</si>
  <si>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</si>
  <si>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</si>
  <si>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</si>
  <si>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</si>
  <si>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</si>
  <si>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</si>
  <si>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</si>
  <si>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</si>
  <si>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</si>
  <si>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</si>
  <si>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</si>
  <si>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</si>
  <si>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</si>
  <si>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</si>
  <si>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</si>
  <si>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</si>
  <si>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</si>
  <si>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</si>
  <si>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</si>
  <si>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</si>
  <si>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</si>
  <si>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</si>
  <si>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</si>
  <si>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</si>
  <si>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</si>
  <si>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</si>
  <si>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</si>
  <si>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</si>
  <si>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</si>
  <si>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</si>
  <si>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</si>
  <si>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</si>
  <si>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</si>
  <si>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</si>
  <si>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</si>
  <si>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</si>
  <si>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</si>
  <si>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</si>
  <si>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</si>
  <si>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</si>
  <si>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</si>
  <si>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</si>
  <si>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</si>
  <si>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</si>
  <si>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</si>
  <si>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</si>
  <si>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</si>
  <si>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</si>
  <si>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</si>
  <si>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</si>
  <si>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</si>
  <si>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</si>
  <si>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</si>
  <si>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</si>
  <si>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</si>
  <si>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</si>
  <si>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</si>
  <si>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</si>
  <si>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</si>
  <si>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</si>
  <si>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</si>
  <si>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</si>
  <si>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</si>
  <si>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</si>
  <si>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</si>
  <si>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</si>
  <si>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</si>
  <si>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第1期の営業日数</t>
    <rPh sb="0" eb="1">
      <t>ダイ</t>
    </rPh>
    <rPh sb="2" eb="3">
      <t>キ</t>
    </rPh>
    <rPh sb="4" eb="6">
      <t>エイギョウ</t>
    </rPh>
    <rPh sb="6" eb="8">
      <t>ニッスウ</t>
    </rPh>
    <phoneticPr fontId="2"/>
  </si>
  <si>
    <t>賃貸面積</t>
    <rPh sb="0" eb="2">
      <t>チンタイ</t>
    </rPh>
    <rPh sb="2" eb="4">
      <t>メンセキ</t>
    </rPh>
    <phoneticPr fontId="2"/>
  </si>
  <si>
    <t>稼働率</t>
    <rPh sb="0" eb="2">
      <t>カドウ</t>
    </rPh>
    <rPh sb="2" eb="3">
      <t>リツ</t>
    </rPh>
    <phoneticPr fontId="2"/>
  </si>
  <si>
    <t>（%）</t>
    <phoneticPr fontId="2"/>
  </si>
  <si>
    <t>テナント数</t>
    <rPh sb="4" eb="5">
      <t>カズ</t>
    </rPh>
    <phoneticPr fontId="2"/>
  </si>
  <si>
    <t>ポートフォリオ合計</t>
    <rPh sb="7" eb="9">
      <t>ゴウケイ</t>
    </rPh>
    <phoneticPr fontId="0"/>
  </si>
  <si>
    <t>portfolio</t>
  </si>
  <si>
    <t>PM会社</t>
    <rPh sb="2" eb="4">
      <t>ガイシャ</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</si>
  <si>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</si>
  <si>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</si>
  <si>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</si>
  <si>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</si>
  <si>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株式会社ザイマックスアルファ</t>
  </si>
  <si>
    <t>株式会社第一ビルディング</t>
  </si>
  <si>
    <t>株式会社ジオ・アカマツ</t>
  </si>
  <si>
    <t>株式会社REI</t>
  </si>
  <si>
    <t>株式会社類設計室</t>
  </si>
  <si>
    <t>株式会社藤井ビル</t>
  </si>
  <si>
    <t>株式会社日動</t>
  </si>
  <si>
    <t>株式会社タカラ</t>
  </si>
  <si>
    <t>株式会社長谷工ライブネット</t>
  </si>
  <si>
    <t>三和エステート株式会社</t>
  </si>
  <si>
    <t>-</t>
    <phoneticPr fontId="2"/>
  </si>
  <si>
    <t>敷地面積</t>
    <rPh sb="0" eb="2">
      <t>シキチ</t>
    </rPh>
    <rPh sb="2" eb="4">
      <t>メンセキ</t>
    </rPh>
    <phoneticPr fontId="2"/>
  </si>
  <si>
    <t>延床面積</t>
    <rPh sb="0" eb="1">
      <t>ノ</t>
    </rPh>
    <rPh sb="1" eb="4">
      <t>ユカメンセキ</t>
    </rPh>
    <phoneticPr fontId="24"/>
  </si>
  <si>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</si>
  <si>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</si>
  <si>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</si>
  <si>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</si>
  <si>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</si>
  <si>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</si>
  <si>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</si>
  <si>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（百万円）</t>
    <rPh sb="1" eb="3">
      <t>ヒャクマン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</si>
  <si>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</si>
  <si>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</si>
  <si>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</si>
  <si>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</si>
  <si>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</si>
  <si>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</si>
  <si>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</si>
  <si>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</si>
  <si>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</si>
  <si>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</si>
  <si>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</si>
  <si>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</si>
  <si>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</si>
  <si>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</si>
  <si>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</si>
  <si>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</si>
  <si>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</si>
  <si>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</si>
  <si>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</si>
  <si>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</si>
  <si>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</si>
  <si>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</si>
  <si>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</si>
  <si>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</si>
  <si>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</si>
  <si>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東京都中央区日本橋本町二丁目7番1号</t>
  </si>
  <si>
    <t>東京都品川区東品川二丁目5番8号</t>
  </si>
  <si>
    <t>東京都渋谷区代々木二丁目4番9号</t>
  </si>
  <si>
    <t>東京都港区芝四丁目2番3号</t>
  </si>
  <si>
    <t>東京都千代田区神田駿河台二丁目5番12号</t>
  </si>
  <si>
    <t>東京都品川区西五反田一丁目1番8号</t>
  </si>
  <si>
    <t>東京都世田谷区北沢二丁目20番17号</t>
  </si>
  <si>
    <t>東京都新宿区歌舞伎町一丁目1番17号</t>
  </si>
  <si>
    <t>東京都町田市原町田六丁目9番19号</t>
  </si>
  <si>
    <t>東京都府中市宮西町一丁目27番地1</t>
  </si>
  <si>
    <t>東京都渋谷区渋谷三丁目27番11号</t>
  </si>
  <si>
    <t>神奈川県横浜市青葉区青葉台一丁目6番地14</t>
  </si>
  <si>
    <t>東京都目黒区鷹番一丁目4番7号</t>
  </si>
  <si>
    <t>大阪府大阪市西淀川区大和田二丁目2番43号</t>
  </si>
  <si>
    <t>千葉県浦安市千鳥11番地4</t>
  </si>
  <si>
    <t>埼玉県川越市南台一丁目10番地15</t>
  </si>
  <si>
    <t>神奈川県相模原市中央区田名3700番地</t>
  </si>
  <si>
    <t>東京都八王子市石川町2969番地16</t>
  </si>
  <si>
    <t>千葉県船橋市潮見町14番地</t>
  </si>
  <si>
    <t>埼玉県羽生市川崎一丁目216番地10</t>
  </si>
  <si>
    <t>埼玉県川口市領家五丁目3番1号</t>
  </si>
  <si>
    <t>埼玉県川口市領家五丁目1番57号</t>
  </si>
  <si>
    <t>群馬県太田市東新町837番地1</t>
  </si>
  <si>
    <t>群馬県邑楽郡千代田町大字舞木3012番地2</t>
  </si>
  <si>
    <t>東京都港区三田五丁目12番7号</t>
  </si>
  <si>
    <t>東京都江東区富岡二丁目3番1号</t>
  </si>
  <si>
    <t>東京都品川区東大井五丁目10番10号</t>
  </si>
  <si>
    <t>東京都杉並区西荻北三丁目6番9号</t>
  </si>
  <si>
    <t>東京都墨田区太平四丁目7番12号</t>
  </si>
  <si>
    <t>東京都荒川区荒川三丁目73番5号</t>
  </si>
  <si>
    <t>期末鑑定価格</t>
    <rPh sb="2" eb="4">
      <t>カンテイ</t>
    </rPh>
    <phoneticPr fontId="24"/>
  </si>
  <si>
    <t>長期修繕費用</t>
    <rPh sb="0" eb="2">
      <t>チョウキ</t>
    </rPh>
    <rPh sb="2" eb="4">
      <t>シュウゼン</t>
    </rPh>
    <rPh sb="4" eb="6">
      <t>ヒヨウ</t>
    </rPh>
    <phoneticPr fontId="2"/>
  </si>
  <si>
    <t>（百万円）（注）</t>
    <rPh sb="1" eb="4">
      <t>ヒャクマンエン</t>
    </rPh>
    <rPh sb="6" eb="7">
      <t>チュウ</t>
    </rPh>
    <phoneticPr fontId="2"/>
  </si>
  <si>
    <t>NOF品川港南ビル</t>
  </si>
  <si>
    <t>NOF南新宿ビル</t>
  </si>
  <si>
    <t>セントラル新富町ビル</t>
  </si>
  <si>
    <t>東宝江戸川橋ビル</t>
  </si>
  <si>
    <t>東信目黒ビル</t>
  </si>
  <si>
    <t>横浜大通り公園ビル</t>
  </si>
  <si>
    <t>JCB札幌東ビル</t>
  </si>
  <si>
    <t>PMO日本橋本町</t>
    <phoneticPr fontId="0"/>
  </si>
  <si>
    <t>Of-T-041</t>
  </si>
  <si>
    <t>PMO田町</t>
    <rPh sb="3" eb="5">
      <t>タマチ</t>
    </rPh>
    <phoneticPr fontId="0"/>
  </si>
  <si>
    <t>野村不動産株式会社</t>
    <rPh sb="0" eb="2">
      <t>ノムラ</t>
    </rPh>
    <rPh sb="2" eb="5">
      <t>フドウサン</t>
    </rPh>
    <rPh sb="5" eb="7">
      <t>カブシキ</t>
    </rPh>
    <rPh sb="7" eb="9">
      <t>ガイシャ</t>
    </rPh>
    <phoneticPr fontId="29"/>
  </si>
  <si>
    <t>Of-T-042</t>
  </si>
  <si>
    <t>PMO銀座八丁目</t>
    <rPh sb="3" eb="5">
      <t>ギンザ</t>
    </rPh>
    <rPh sb="5" eb="8">
      <t>ハッチョウメ</t>
    </rPh>
    <phoneticPr fontId="0"/>
  </si>
  <si>
    <t>Of-T-043</t>
  </si>
  <si>
    <t>PMO芝公園</t>
    <rPh sb="3" eb="6">
      <t>シバコウエン</t>
    </rPh>
    <phoneticPr fontId="0"/>
  </si>
  <si>
    <t>相模原大野台ロジスティクスセンター</t>
    <rPh sb="0" eb="3">
      <t>サガミハラ</t>
    </rPh>
    <phoneticPr fontId="23"/>
  </si>
  <si>
    <t>枚方樟葉ロジスティクスセンター</t>
    <rPh sb="0" eb="2">
      <t>ヒラカタ</t>
    </rPh>
    <rPh sb="2" eb="4">
      <t>クズハ</t>
    </rPh>
    <phoneticPr fontId="23"/>
  </si>
  <si>
    <t>プラウドフラット代々木上原</t>
    <phoneticPr fontId="24"/>
  </si>
  <si>
    <t>プライムアーバン田町</t>
    <phoneticPr fontId="23"/>
  </si>
  <si>
    <t>プライムアーバン中目黒</t>
    <phoneticPr fontId="23"/>
  </si>
  <si>
    <t>プライムアーバン日本橋横山町</t>
    <phoneticPr fontId="23"/>
  </si>
  <si>
    <t>プライムアーバン西早稲田</t>
    <phoneticPr fontId="23"/>
  </si>
  <si>
    <t>プライムアーバン品川西</t>
    <phoneticPr fontId="23"/>
  </si>
  <si>
    <t>プライムアーバン大森</t>
    <phoneticPr fontId="23"/>
  </si>
  <si>
    <t>プライムアーバン西荻窪Ⅱ</t>
    <phoneticPr fontId="23"/>
  </si>
  <si>
    <t>プライムアーバン駒込</t>
    <phoneticPr fontId="23"/>
  </si>
  <si>
    <t>プライムアーバン住吉</t>
    <phoneticPr fontId="23"/>
  </si>
  <si>
    <t>プライムアーバン錦糸公園</t>
    <phoneticPr fontId="23"/>
  </si>
  <si>
    <t>プライムアーバン葛西Ⅱ</t>
    <phoneticPr fontId="23"/>
  </si>
  <si>
    <t>プライムアーバン板橋区役所前</t>
    <phoneticPr fontId="23"/>
  </si>
  <si>
    <t>プライムアーバン武蔵野ヒルズ</t>
    <phoneticPr fontId="23"/>
  </si>
  <si>
    <t>Ａ棟：58
Ｂ棟：34</t>
    <rPh sb="1" eb="2">
      <t>トウ</t>
    </rPh>
    <rPh sb="7" eb="8">
      <t>トウ</t>
    </rPh>
    <phoneticPr fontId="3"/>
  </si>
  <si>
    <t>A棟：8.18
B棟：4.98</t>
    <rPh sb="1" eb="2">
      <t>トウ</t>
    </rPh>
    <rPh sb="9" eb="10">
      <t>トウ</t>
    </rPh>
    <phoneticPr fontId="22"/>
  </si>
  <si>
    <t>プライムアーバン久米川</t>
    <phoneticPr fontId="23"/>
  </si>
  <si>
    <t>プライムアーバン鶴見寺谷</t>
    <phoneticPr fontId="23"/>
  </si>
  <si>
    <t>プライムアーバン行徳Ⅰ</t>
    <phoneticPr fontId="23"/>
  </si>
  <si>
    <t>プライムアーバン行徳Ⅲ</t>
    <phoneticPr fontId="23"/>
  </si>
  <si>
    <t>プライムアーバン川口</t>
    <phoneticPr fontId="23"/>
  </si>
  <si>
    <t>Rs-T-115</t>
  </si>
  <si>
    <t>プラウドフラット五橋</t>
    <phoneticPr fontId="23"/>
  </si>
  <si>
    <t>プラウドフラット新大阪</t>
    <phoneticPr fontId="23"/>
  </si>
  <si>
    <t>プライムアーバン北11条</t>
    <phoneticPr fontId="23"/>
  </si>
  <si>
    <t>プライムアーバン大通東</t>
    <phoneticPr fontId="23"/>
  </si>
  <si>
    <t>プライムアーバン札幌医大前</t>
    <phoneticPr fontId="23"/>
  </si>
  <si>
    <t>プライムアーバン北3条通</t>
    <phoneticPr fontId="23"/>
  </si>
  <si>
    <t>プライムアーバン葵</t>
    <phoneticPr fontId="23"/>
  </si>
  <si>
    <t>プライムアーバン鶴舞</t>
    <phoneticPr fontId="23"/>
  </si>
  <si>
    <t>プライムアーバン江坂Ⅱ</t>
    <phoneticPr fontId="23"/>
  </si>
  <si>
    <t>プライムアーバン玉造</t>
    <phoneticPr fontId="23"/>
  </si>
  <si>
    <t>プライムアーバン香椎</t>
    <phoneticPr fontId="23"/>
  </si>
  <si>
    <t>プライムアーバン千早</t>
    <phoneticPr fontId="23"/>
  </si>
  <si>
    <t>Rs-S-035</t>
  </si>
  <si>
    <t>Ot-T-001</t>
    <phoneticPr fontId="29"/>
  </si>
  <si>
    <t>了德寺大学新浦安キャンパス（底地）</t>
    <rPh sb="0" eb="1">
      <t>リョウ</t>
    </rPh>
    <rPh sb="1" eb="2">
      <t>トク</t>
    </rPh>
    <rPh sb="2" eb="3">
      <t>テラ</t>
    </rPh>
    <rPh sb="3" eb="5">
      <t>ダイガク</t>
    </rPh>
    <rPh sb="5" eb="8">
      <t>シンウラヤス</t>
    </rPh>
    <rPh sb="14" eb="15">
      <t>ソコ</t>
    </rPh>
    <rPh sb="15" eb="16">
      <t>チ</t>
    </rPh>
    <phoneticPr fontId="29"/>
  </si>
  <si>
    <t>-</t>
    <phoneticPr fontId="24"/>
  </si>
  <si>
    <t>その他合計</t>
    <rPh sb="2" eb="3">
      <t>タ</t>
    </rPh>
    <rPh sb="3" eb="5">
      <t>ゴウケイ</t>
    </rPh>
    <phoneticPr fontId="29"/>
  </si>
  <si>
    <t>野村不動産天王洲ビル</t>
    <rPh sb="0" eb="2">
      <t>ノムラ</t>
    </rPh>
    <rPh sb="2" eb="5">
      <t>フドウサン</t>
    </rPh>
    <rPh sb="5" eb="8">
      <t>テンノウズ</t>
    </rPh>
    <phoneticPr fontId="34"/>
  </si>
  <si>
    <t>NOF日本橋本町ビル</t>
    <rPh sb="3" eb="6">
      <t>ニホンバシ</t>
    </rPh>
    <rPh sb="6" eb="8">
      <t>ホンマチ</t>
    </rPh>
    <phoneticPr fontId="34"/>
  </si>
  <si>
    <t>西新宿昭和ビル</t>
    <rPh sb="0" eb="3">
      <t>ニシシンジュク</t>
    </rPh>
    <rPh sb="3" eb="5">
      <t>ショウワ</t>
    </rPh>
    <phoneticPr fontId="34"/>
  </si>
  <si>
    <t>岩本町東洋ビル</t>
    <rPh sb="0" eb="2">
      <t>イワモト</t>
    </rPh>
    <rPh sb="2" eb="3">
      <t>チョウ</t>
    </rPh>
    <rPh sb="3" eb="5">
      <t>トウヨウ</t>
    </rPh>
    <phoneticPr fontId="34"/>
  </si>
  <si>
    <t>野村不動産東日本橋ビル</t>
    <phoneticPr fontId="0"/>
  </si>
  <si>
    <t>PMO秋葉原</t>
    <rPh sb="3" eb="6">
      <t>アキハバラ</t>
    </rPh>
    <phoneticPr fontId="34"/>
  </si>
  <si>
    <t>八丁堀ＮＦビル</t>
    <rPh sb="0" eb="3">
      <t>ハッチョウボリ</t>
    </rPh>
    <phoneticPr fontId="34"/>
  </si>
  <si>
    <t>PMO八丁堀</t>
    <rPh sb="3" eb="6">
      <t>ハッチョウボリ</t>
    </rPh>
    <phoneticPr fontId="34"/>
  </si>
  <si>
    <t>PMO東日本橋</t>
    <rPh sb="3" eb="4">
      <t>ヒガシ</t>
    </rPh>
    <rPh sb="4" eb="7">
      <t>ニホンバシ</t>
    </rPh>
    <phoneticPr fontId="34"/>
  </si>
  <si>
    <t>野村不動産上野ビル</t>
    <phoneticPr fontId="0"/>
  </si>
  <si>
    <t>ファーレ立川センタースクエア</t>
    <rPh sb="4" eb="6">
      <t>タチカワ</t>
    </rPh>
    <phoneticPr fontId="34"/>
  </si>
  <si>
    <t>NOF新横浜ビル</t>
    <phoneticPr fontId="0"/>
  </si>
  <si>
    <t>PMO田町</t>
    <rPh sb="3" eb="5">
      <t>タマチ</t>
    </rPh>
    <phoneticPr fontId="34"/>
  </si>
  <si>
    <t>東京都港区芝五丁目31番17号</t>
    <rPh sb="0" eb="3">
      <t>トウキョウト</t>
    </rPh>
    <rPh sb="3" eb="5">
      <t>ミナトク</t>
    </rPh>
    <rPh sb="5" eb="6">
      <t>シバ</t>
    </rPh>
    <rPh sb="6" eb="9">
      <t>５チョウメ</t>
    </rPh>
    <rPh sb="11" eb="12">
      <t>バン</t>
    </rPh>
    <rPh sb="14" eb="15">
      <t>ゴウ</t>
    </rPh>
    <phoneticPr fontId="24"/>
  </si>
  <si>
    <t>野村不動産株式会社</t>
    <rPh sb="0" eb="2">
      <t>ノムラ</t>
    </rPh>
    <rPh sb="2" eb="5">
      <t>フドウサン</t>
    </rPh>
    <rPh sb="5" eb="7">
      <t>カブシキ</t>
    </rPh>
    <rPh sb="7" eb="9">
      <t>ガイシャ</t>
    </rPh>
    <phoneticPr fontId="34"/>
  </si>
  <si>
    <t>東京都中央区銀座八丁目12番8号</t>
    <rPh sb="0" eb="3">
      <t>トウキョウト</t>
    </rPh>
    <rPh sb="3" eb="6">
      <t>チュウオウク</t>
    </rPh>
    <rPh sb="6" eb="8">
      <t>ギンザ</t>
    </rPh>
    <rPh sb="8" eb="11">
      <t>ハッチョウメ</t>
    </rPh>
    <rPh sb="13" eb="14">
      <t>バン</t>
    </rPh>
    <rPh sb="15" eb="16">
      <t>ゴウ</t>
    </rPh>
    <phoneticPr fontId="24"/>
  </si>
  <si>
    <t>PMO芝公園</t>
    <rPh sb="3" eb="6">
      <t>シバコウエン</t>
    </rPh>
    <phoneticPr fontId="34"/>
  </si>
  <si>
    <t>東京都港区芝公園一丁目2番1号</t>
    <rPh sb="0" eb="3">
      <t>トウキョウト</t>
    </rPh>
    <rPh sb="3" eb="5">
      <t>ミナトク</t>
    </rPh>
    <rPh sb="5" eb="8">
      <t>シバコウエン</t>
    </rPh>
    <rPh sb="8" eb="11">
      <t>１チョウメ</t>
    </rPh>
    <rPh sb="12" eb="13">
      <t>バン</t>
    </rPh>
    <rPh sb="14" eb="15">
      <t>ゴウ</t>
    </rPh>
    <phoneticPr fontId="24"/>
  </si>
  <si>
    <t>NOF宇都宮ビル</t>
    <rPh sb="3" eb="6">
      <t>ウツノミヤ</t>
    </rPh>
    <phoneticPr fontId="34"/>
  </si>
  <si>
    <t>SORA新大阪21</t>
    <rPh sb="4" eb="7">
      <t>シンオオサカ</t>
    </rPh>
    <phoneticPr fontId="34"/>
  </si>
  <si>
    <t>野村不動産西梅田ビル</t>
    <rPh sb="0" eb="2">
      <t>ノムラ</t>
    </rPh>
    <rPh sb="2" eb="5">
      <t>フドウサン</t>
    </rPh>
    <rPh sb="5" eb="6">
      <t>ニシ</t>
    </rPh>
    <rPh sb="6" eb="8">
      <t>ウメダ</t>
    </rPh>
    <phoneticPr fontId="34"/>
  </si>
  <si>
    <t>野村不動産四ツ橋ビル</t>
    <rPh sb="0" eb="2">
      <t>ノムラ</t>
    </rPh>
    <rPh sb="2" eb="5">
      <t>フドウサン</t>
    </rPh>
    <rPh sb="5" eb="6">
      <t>ヨ</t>
    </rPh>
    <rPh sb="7" eb="8">
      <t>バシ</t>
    </rPh>
    <phoneticPr fontId="34"/>
  </si>
  <si>
    <t>野村不動産広島ビル</t>
    <rPh sb="0" eb="2">
      <t>ノムラ</t>
    </rPh>
    <rPh sb="2" eb="5">
      <t>フドウサン</t>
    </rPh>
    <rPh sb="5" eb="7">
      <t>ヒロシマ</t>
    </rPh>
    <phoneticPr fontId="34"/>
  </si>
  <si>
    <t>大阪府枚方市招提田近一丁目7番地</t>
    <rPh sb="0" eb="3">
      <t>オオサカフ</t>
    </rPh>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</si>
  <si>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</si>
  <si>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</si>
  <si>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</si>
  <si>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</si>
  <si>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</si>
  <si>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</si>
  <si>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プライムアーバン代々木</t>
    <phoneticPr fontId="24"/>
  </si>
  <si>
    <t>プライムアーバン番町</t>
    <phoneticPr fontId="24"/>
  </si>
  <si>
    <t>プライムアーバン洗足</t>
    <phoneticPr fontId="24"/>
  </si>
  <si>
    <t>プライムアーバン目黒大橋ヒルズ</t>
    <phoneticPr fontId="24"/>
  </si>
  <si>
    <t>プライムアーバン長原上池台</t>
    <rPh sb="8" eb="10">
      <t>ナガハラ</t>
    </rPh>
    <rPh sb="10" eb="13">
      <t>カミイケダイ</t>
    </rPh>
    <phoneticPr fontId="24"/>
  </si>
  <si>
    <t>プライムアーバン目黒三田</t>
    <rPh sb="8" eb="10">
      <t>メグロ</t>
    </rPh>
    <rPh sb="10" eb="12">
      <t>ミタ</t>
    </rPh>
    <phoneticPr fontId="23"/>
  </si>
  <si>
    <t>東京都目黒区三田二丁目7番9号</t>
    <rPh sb="8" eb="9">
      <t>２</t>
    </rPh>
    <phoneticPr fontId="24"/>
  </si>
  <si>
    <t>愛知県名古屋市東区葵三丁目9番8号</t>
    <rPh sb="10" eb="11">
      <t>３</t>
    </rPh>
    <phoneticPr fontId="24"/>
  </si>
  <si>
    <t>Lg-S-005</t>
  </si>
  <si>
    <t>Ot-T-001</t>
  </si>
  <si>
    <t>第2期（自：2016年3月1日　至：2016年8月31日）</t>
    <rPh sb="0" eb="1">
      <t>ダイ</t>
    </rPh>
    <phoneticPr fontId="2"/>
  </si>
  <si>
    <t>ポートフォリオ合計</t>
    <rPh sb="7" eb="9">
      <t>ゴウケイ</t>
    </rPh>
    <phoneticPr fontId="36"/>
  </si>
  <si>
    <t>オフィス合計</t>
    <rPh sb="4" eb="6">
      <t>ゴウケイ</t>
    </rPh>
    <phoneticPr fontId="26"/>
  </si>
  <si>
    <t>商業施設合計</t>
    <rPh sb="0" eb="2">
      <t>ショウギョウ</t>
    </rPh>
    <rPh sb="2" eb="4">
      <t>シセツ</t>
    </rPh>
    <rPh sb="4" eb="6">
      <t>ゴウケイ</t>
    </rPh>
    <phoneticPr fontId="26"/>
  </si>
  <si>
    <t>物流施設合計</t>
    <rPh sb="0" eb="2">
      <t>ブツリュウ</t>
    </rPh>
    <rPh sb="2" eb="4">
      <t>シセツ</t>
    </rPh>
    <rPh sb="4" eb="6">
      <t>ゴウケイ</t>
    </rPh>
    <phoneticPr fontId="26"/>
  </si>
  <si>
    <t>居住用施設合計</t>
    <rPh sb="0" eb="3">
      <t>キョジュウヨウ</t>
    </rPh>
    <rPh sb="3" eb="5">
      <t>シセツ</t>
    </rPh>
    <rPh sb="5" eb="7">
      <t>ゴウケイ</t>
    </rPh>
    <phoneticPr fontId="26"/>
  </si>
  <si>
    <t>その他合計</t>
    <rPh sb="2" eb="3">
      <t>タ</t>
    </rPh>
    <rPh sb="3" eb="5">
      <t>ゴウケイ</t>
    </rPh>
    <phoneticPr fontId="26"/>
  </si>
  <si>
    <t>新宿野村ビル</t>
    <rPh sb="0" eb="2">
      <t>シンジュク</t>
    </rPh>
    <rPh sb="2" eb="4">
      <t>ノムラ</t>
    </rPh>
    <phoneticPr fontId="35"/>
  </si>
  <si>
    <t>野村不動産天王洲ビル</t>
    <rPh sb="0" eb="2">
      <t>ノムラ</t>
    </rPh>
    <rPh sb="2" eb="5">
      <t>フドウサン</t>
    </rPh>
    <rPh sb="5" eb="8">
      <t>テンノウズ</t>
    </rPh>
    <phoneticPr fontId="35"/>
  </si>
  <si>
    <t>麹町ミレニアムガーデン</t>
    <rPh sb="0" eb="2">
      <t>コウジマチ</t>
    </rPh>
    <phoneticPr fontId="35"/>
  </si>
  <si>
    <t>天王洲パークサイドビル</t>
    <rPh sb="0" eb="3">
      <t>テンノウズ</t>
    </rPh>
    <phoneticPr fontId="35"/>
  </si>
  <si>
    <t>NOF新宿南口ビル</t>
    <rPh sb="3" eb="5">
      <t>シンジュク</t>
    </rPh>
    <rPh sb="5" eb="7">
      <t>ミナミグチ</t>
    </rPh>
    <phoneticPr fontId="35"/>
  </si>
  <si>
    <t>NOF渋谷公園通りビル</t>
    <rPh sb="3" eb="5">
      <t>シブヤ</t>
    </rPh>
    <rPh sb="5" eb="7">
      <t>コウエン</t>
    </rPh>
    <rPh sb="7" eb="8">
      <t>ドオ</t>
    </rPh>
    <phoneticPr fontId="35"/>
  </si>
  <si>
    <t>NOF芝ビル</t>
    <rPh sb="3" eb="4">
      <t>シバ</t>
    </rPh>
    <phoneticPr fontId="35"/>
  </si>
  <si>
    <t>西新宿昭和ビル</t>
    <rPh sb="0" eb="3">
      <t>ニシシンジュク</t>
    </rPh>
    <rPh sb="3" eb="5">
      <t>ショウワ</t>
    </rPh>
    <phoneticPr fontId="35"/>
  </si>
  <si>
    <t>野村不動産渋谷道玄坂ビル</t>
    <rPh sb="0" eb="2">
      <t>ノムラ</t>
    </rPh>
    <rPh sb="2" eb="5">
      <t>フドウサン</t>
    </rPh>
    <rPh sb="5" eb="7">
      <t>シブヤ</t>
    </rPh>
    <rPh sb="7" eb="10">
      <t>ドウゲンザカ</t>
    </rPh>
    <phoneticPr fontId="35"/>
  </si>
  <si>
    <t>NOF溜池ビル</t>
    <rPh sb="3" eb="5">
      <t>タメイケ</t>
    </rPh>
    <phoneticPr fontId="35"/>
  </si>
  <si>
    <t>岩本町東洋ビル</t>
    <rPh sb="0" eb="2">
      <t>イワモト</t>
    </rPh>
    <rPh sb="2" eb="3">
      <t>チョウ</t>
    </rPh>
    <rPh sb="3" eb="5">
      <t>トウヨウ</t>
    </rPh>
    <phoneticPr fontId="35"/>
  </si>
  <si>
    <t>NOF駿河台プラザビル</t>
    <rPh sb="3" eb="6">
      <t>スルガダイ</t>
    </rPh>
    <phoneticPr fontId="35"/>
  </si>
  <si>
    <t>PMO日本橋茅場町</t>
    <rPh sb="6" eb="9">
      <t>カヤバチョウ</t>
    </rPh>
    <phoneticPr fontId="35"/>
  </si>
  <si>
    <t>大手町建物五反田ビル</t>
    <rPh sb="0" eb="3">
      <t>オオテマチ</t>
    </rPh>
    <rPh sb="3" eb="5">
      <t>タテモノ</t>
    </rPh>
    <rPh sb="5" eb="8">
      <t>ゴタンダ</t>
    </rPh>
    <phoneticPr fontId="35"/>
  </si>
  <si>
    <t>PMO秋葉原</t>
    <rPh sb="3" eb="6">
      <t>アキハバラ</t>
    </rPh>
    <phoneticPr fontId="35"/>
  </si>
  <si>
    <t>八丁堀ＮＦビル</t>
    <rPh sb="0" eb="3">
      <t>ハッチョウボリ</t>
    </rPh>
    <phoneticPr fontId="35"/>
  </si>
  <si>
    <t>NOF神田岩本町ビル</t>
    <rPh sb="3" eb="5">
      <t>カンダ</t>
    </rPh>
    <rPh sb="5" eb="8">
      <t>イワモトチョウ</t>
    </rPh>
    <phoneticPr fontId="35"/>
  </si>
  <si>
    <t>NOF高輪ビル</t>
    <rPh sb="3" eb="5">
      <t>タカナワ</t>
    </rPh>
    <phoneticPr fontId="35"/>
  </si>
  <si>
    <t>PMO八丁堀</t>
    <rPh sb="3" eb="6">
      <t>ハッチョウボリ</t>
    </rPh>
    <phoneticPr fontId="35"/>
  </si>
  <si>
    <t>PMO日本橋大伝馬町</t>
    <rPh sb="6" eb="7">
      <t>オオ</t>
    </rPh>
    <rPh sb="7" eb="10">
      <t>デンマチョウ</t>
    </rPh>
    <phoneticPr fontId="35"/>
  </si>
  <si>
    <t>PMO東日本橋</t>
    <rPh sb="3" eb="4">
      <t>ヒガシ</t>
    </rPh>
    <rPh sb="4" eb="7">
      <t>ニホンバシ</t>
    </rPh>
    <phoneticPr fontId="35"/>
  </si>
  <si>
    <t>NF本郷ビル</t>
    <rPh sb="2" eb="4">
      <t>ホンゴウ</t>
    </rPh>
    <phoneticPr fontId="35"/>
  </si>
  <si>
    <t>NOF吉祥寺本町ビル</t>
    <rPh sb="3" eb="6">
      <t>キチジョウジ</t>
    </rPh>
    <phoneticPr fontId="35"/>
  </si>
  <si>
    <t>ファーレ立川センタｰスクエア</t>
    <rPh sb="4" eb="6">
      <t>タチカワ</t>
    </rPh>
    <phoneticPr fontId="35"/>
  </si>
  <si>
    <t>NOF川崎東口ビル</t>
    <rPh sb="3" eb="5">
      <t>カワサキ</t>
    </rPh>
    <rPh sb="5" eb="7">
      <t>ヒガシグチ</t>
    </rPh>
    <phoneticPr fontId="35"/>
  </si>
  <si>
    <t>NOF横浜西口ビル</t>
    <rPh sb="3" eb="5">
      <t>ヨコハマ</t>
    </rPh>
    <rPh sb="5" eb="7">
      <t>ニシグチ</t>
    </rPh>
    <phoneticPr fontId="35"/>
  </si>
  <si>
    <t>PMO田町</t>
    <rPh sb="3" eb="5">
      <t>タマチ</t>
    </rPh>
    <phoneticPr fontId="26"/>
  </si>
  <si>
    <t>PMO銀座八丁目</t>
    <rPh sb="3" eb="5">
      <t>ギンザ</t>
    </rPh>
    <rPh sb="5" eb="8">
      <t>ハッチョウメ</t>
    </rPh>
    <phoneticPr fontId="26"/>
  </si>
  <si>
    <t>PMO芝公園</t>
    <rPh sb="3" eb="6">
      <t>シバコウエン</t>
    </rPh>
    <phoneticPr fontId="26"/>
  </si>
  <si>
    <t>札幌ノースプラザ</t>
    <rPh sb="0" eb="2">
      <t>サッポロ</t>
    </rPh>
    <phoneticPr fontId="35"/>
  </si>
  <si>
    <t>NOF仙台青葉通りビル</t>
    <rPh sb="3" eb="5">
      <t>センダイ</t>
    </rPh>
    <rPh sb="5" eb="7">
      <t>アオバ</t>
    </rPh>
    <rPh sb="7" eb="8">
      <t>ドオ</t>
    </rPh>
    <phoneticPr fontId="35"/>
  </si>
  <si>
    <t>NOF宇都宮ビル</t>
    <rPh sb="3" eb="6">
      <t>ウツノミヤ</t>
    </rPh>
    <phoneticPr fontId="35"/>
  </si>
  <si>
    <t>NOF名古屋伏見ビル</t>
    <rPh sb="3" eb="6">
      <t>ナゴヤ</t>
    </rPh>
    <rPh sb="6" eb="8">
      <t>フシミ</t>
    </rPh>
    <phoneticPr fontId="35"/>
  </si>
  <si>
    <t>NOF名古屋柳橋ビル</t>
    <rPh sb="3" eb="6">
      <t>ナゴヤ</t>
    </rPh>
    <rPh sb="6" eb="8">
      <t>ヤナギバシ</t>
    </rPh>
    <phoneticPr fontId="35"/>
  </si>
  <si>
    <t>オムロン京都センタービル</t>
    <rPh sb="4" eb="6">
      <t>キョウト</t>
    </rPh>
    <phoneticPr fontId="35"/>
  </si>
  <si>
    <t>SORA新大阪21</t>
    <rPh sb="4" eb="7">
      <t>シンオオサカ</t>
    </rPh>
    <phoneticPr fontId="35"/>
  </si>
  <si>
    <t>野村不動産大阪ビル</t>
    <rPh sb="0" eb="2">
      <t>ノムラ</t>
    </rPh>
    <rPh sb="2" eb="5">
      <t>フドウサン</t>
    </rPh>
    <rPh sb="5" eb="7">
      <t>オオサカ</t>
    </rPh>
    <phoneticPr fontId="35"/>
  </si>
  <si>
    <t>野村不動産西梅田ビル</t>
    <rPh sb="0" eb="2">
      <t>ノムラ</t>
    </rPh>
    <rPh sb="2" eb="5">
      <t>フドウサン</t>
    </rPh>
    <rPh sb="5" eb="6">
      <t>ニシ</t>
    </rPh>
    <rPh sb="6" eb="8">
      <t>ウメダ</t>
    </rPh>
    <phoneticPr fontId="35"/>
  </si>
  <si>
    <t>野村不動産四ツ橋ビル</t>
    <rPh sb="0" eb="2">
      <t>ノムラ</t>
    </rPh>
    <rPh sb="2" eb="5">
      <t>フドウサン</t>
    </rPh>
    <rPh sb="5" eb="6">
      <t>ヨ</t>
    </rPh>
    <rPh sb="7" eb="8">
      <t>バシ</t>
    </rPh>
    <phoneticPr fontId="35"/>
  </si>
  <si>
    <t>野村不動産広島ビル</t>
    <rPh sb="0" eb="2">
      <t>ノムラ</t>
    </rPh>
    <rPh sb="2" eb="5">
      <t>フドウサン</t>
    </rPh>
    <rPh sb="5" eb="7">
      <t>ヒロシマ</t>
    </rPh>
    <phoneticPr fontId="35"/>
  </si>
  <si>
    <t>NOF博多駅前ビル</t>
    <rPh sb="3" eb="5">
      <t>ハカタ</t>
    </rPh>
    <rPh sb="5" eb="7">
      <t>エキマエ</t>
    </rPh>
    <phoneticPr fontId="35"/>
  </si>
  <si>
    <t>ユニバーサル・シティウォーク大阪</t>
    <rPh sb="14" eb="16">
      <t>オオサカ</t>
    </rPh>
    <phoneticPr fontId="37"/>
  </si>
  <si>
    <t xml:space="preserve">相模原大野台ロジスティクスセンター </t>
    <rPh sb="0" eb="3">
      <t>サガミハラ</t>
    </rPh>
    <phoneticPr fontId="37"/>
  </si>
  <si>
    <t xml:space="preserve">枚方樟葉ロジスティクスセンター </t>
    <rPh sb="0" eb="2">
      <t>ヒラカタ</t>
    </rPh>
    <rPh sb="2" eb="4">
      <t>クズハ</t>
    </rPh>
    <phoneticPr fontId="26"/>
  </si>
  <si>
    <t>プライムアーバン長原上池台</t>
    <rPh sb="8" eb="10">
      <t>ナガハラ</t>
    </rPh>
    <rPh sb="10" eb="13">
      <t>カミイケダイ</t>
    </rPh>
    <phoneticPr fontId="37"/>
  </si>
  <si>
    <t>プライムアーバン目黒三田</t>
    <rPh sb="8" eb="12">
      <t>メグロミタ</t>
    </rPh>
    <phoneticPr fontId="26"/>
  </si>
  <si>
    <t>プライムアーバン千種</t>
    <rPh sb="8" eb="10">
      <t>チクサ</t>
    </rPh>
    <phoneticPr fontId="26"/>
  </si>
  <si>
    <t>了德寺大学新浦安キャンパス（底地）</t>
    <rPh sb="0" eb="1">
      <t>リョウ</t>
    </rPh>
    <rPh sb="1" eb="2">
      <t>トク</t>
    </rPh>
    <rPh sb="2" eb="3">
      <t>ジ</t>
    </rPh>
    <rPh sb="3" eb="5">
      <t>ダイガク</t>
    </rPh>
    <rPh sb="5" eb="8">
      <t>シンウラヤス</t>
    </rPh>
    <rPh sb="14" eb="15">
      <t>ソコ</t>
    </rPh>
    <rPh sb="15" eb="16">
      <t>チ</t>
    </rPh>
    <phoneticPr fontId="26"/>
  </si>
  <si>
    <t>ﾌﾟﾛﾊﾟﾃｨ･ﾏﾈｼﾞﾒﾝﾄ報酬</t>
    <phoneticPr fontId="2"/>
  </si>
  <si>
    <t>水道光熱費</t>
    <phoneticPr fontId="2"/>
  </si>
  <si>
    <t>直接還元
利回り</t>
    <phoneticPr fontId="2"/>
  </si>
  <si>
    <t>最終還元
利回り</t>
    <phoneticPr fontId="2"/>
  </si>
  <si>
    <t>(%)</t>
    <phoneticPr fontId="2"/>
  </si>
  <si>
    <t>セコムメディカルビル</t>
    <phoneticPr fontId="0"/>
  </si>
  <si>
    <t>野村不動産上野ビル</t>
    <phoneticPr fontId="0"/>
  </si>
  <si>
    <t>NOFテクノポートカマタセンタービル</t>
    <phoneticPr fontId="0"/>
  </si>
  <si>
    <t>クリスタルパークビル</t>
    <phoneticPr fontId="0"/>
  </si>
  <si>
    <t>野村不動産札幌ビル</t>
    <phoneticPr fontId="0"/>
  </si>
  <si>
    <t>NOF天神南ビル</t>
    <phoneticPr fontId="0"/>
  </si>
  <si>
    <t>横須賀モアーズシティ</t>
    <phoneticPr fontId="0"/>
  </si>
  <si>
    <t>川崎モアーズ</t>
    <phoneticPr fontId="0"/>
  </si>
  <si>
    <t>EQUINIA池袋</t>
    <phoneticPr fontId="0"/>
  </si>
  <si>
    <t>ニトリ幕張店</t>
    <phoneticPr fontId="0"/>
  </si>
  <si>
    <t>FESTA SQUARE</t>
    <phoneticPr fontId="0"/>
  </si>
  <si>
    <t>駿台あざみ野校</t>
    <phoneticPr fontId="0"/>
  </si>
  <si>
    <t>メガロス神奈川店</t>
    <phoneticPr fontId="0"/>
  </si>
  <si>
    <t>-</t>
    <phoneticPr fontId="28"/>
  </si>
  <si>
    <t>一般財団法人日本不動産研究所</t>
    <phoneticPr fontId="23"/>
  </si>
  <si>
    <t>三菱自動車　調布店</t>
    <phoneticPr fontId="0"/>
  </si>
  <si>
    <t>大和不動産鑑定株式会社</t>
    <phoneticPr fontId="24"/>
  </si>
  <si>
    <t>三菱自動車　練馬店</t>
    <phoneticPr fontId="0"/>
  </si>
  <si>
    <t>一般財団法人日本不動産研究所</t>
    <phoneticPr fontId="24"/>
  </si>
  <si>
    <t>三菱自動車　高井戸店</t>
    <phoneticPr fontId="0"/>
  </si>
  <si>
    <t>三菱自動車　東久留米店</t>
    <phoneticPr fontId="0"/>
  </si>
  <si>
    <t>三菱自動車　杉並店</t>
    <phoneticPr fontId="0"/>
  </si>
  <si>
    <t>三菱自動車　東大和店</t>
    <phoneticPr fontId="0"/>
  </si>
  <si>
    <t>三菱自動車　川越店</t>
    <phoneticPr fontId="0"/>
  </si>
  <si>
    <t>三菱自動車　狭山店</t>
    <phoneticPr fontId="0"/>
  </si>
  <si>
    <t>GEMS市ヶ谷</t>
    <phoneticPr fontId="0"/>
  </si>
  <si>
    <t>イズミヤ千里丘店</t>
    <phoneticPr fontId="0"/>
  </si>
  <si>
    <t>イズミヤ八尾店</t>
    <phoneticPr fontId="0"/>
  </si>
  <si>
    <t xml:space="preserve">一番町stear </t>
    <phoneticPr fontId="0"/>
  </si>
  <si>
    <t xml:space="preserve">Landport浦安 </t>
    <phoneticPr fontId="0"/>
  </si>
  <si>
    <t xml:space="preserve">Landport浦安 </t>
    <phoneticPr fontId="0"/>
  </si>
  <si>
    <t>株式会社谷澤総合鑑定所</t>
    <phoneticPr fontId="24"/>
  </si>
  <si>
    <t xml:space="preserve">Landport板橋 </t>
    <phoneticPr fontId="23"/>
  </si>
  <si>
    <t xml:space="preserve">Landport川越 </t>
    <phoneticPr fontId="0"/>
  </si>
  <si>
    <t xml:space="preserve">Landport川越 </t>
    <phoneticPr fontId="0"/>
  </si>
  <si>
    <t>一般財団法人日本不動産研究所</t>
    <phoneticPr fontId="24"/>
  </si>
  <si>
    <t xml:space="preserve">Landport厚木 </t>
    <phoneticPr fontId="23"/>
  </si>
  <si>
    <t xml:space="preserve">相模原田名ロジスティクスセンター </t>
    <phoneticPr fontId="0"/>
  </si>
  <si>
    <t xml:space="preserve">相模原田名ロジスティクスセンター </t>
    <phoneticPr fontId="0"/>
  </si>
  <si>
    <t>大和不動産鑑定株式会社</t>
    <phoneticPr fontId="24"/>
  </si>
  <si>
    <t xml:space="preserve">Landport八王子 </t>
    <phoneticPr fontId="0"/>
  </si>
  <si>
    <t xml:space="preserve">Landport八王子 </t>
    <phoneticPr fontId="0"/>
  </si>
  <si>
    <t xml:space="preserve">Landport春日部 </t>
    <phoneticPr fontId="23"/>
  </si>
  <si>
    <t xml:space="preserve">船橋ロジスティクスセンター </t>
    <phoneticPr fontId="0"/>
  </si>
  <si>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</si>
  <si>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</si>
  <si>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</si>
  <si>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</si>
  <si>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</si>
  <si>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</si>
  <si>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川口ロジスティクスセンターA棟 </t>
    <phoneticPr fontId="0"/>
  </si>
  <si>
    <t xml:space="preserve">厚木南ロジスティクスセンターA棟 </t>
    <phoneticPr fontId="23"/>
  </si>
  <si>
    <t>川口領家ロジスティクスセンター</t>
    <phoneticPr fontId="0"/>
  </si>
  <si>
    <t>川口領家ロジスティクスセンター</t>
    <phoneticPr fontId="0"/>
  </si>
  <si>
    <t>森井総合鑑定株式会社</t>
    <phoneticPr fontId="24"/>
  </si>
  <si>
    <t xml:space="preserve">太田新田ロジスティクスセンター </t>
    <phoneticPr fontId="23"/>
  </si>
  <si>
    <t>Lg-S-002</t>
    <phoneticPr fontId="28"/>
  </si>
  <si>
    <t xml:space="preserve">太田東新町ロジスティクスセンター </t>
    <phoneticPr fontId="0"/>
  </si>
  <si>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</si>
  <si>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</si>
  <si>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</si>
  <si>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</si>
  <si>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 xml:space="preserve">千代田町ロジスティクスセンター </t>
    <phoneticPr fontId="0"/>
  </si>
  <si>
    <t>Lg-S-005</t>
    <phoneticPr fontId="28"/>
  </si>
  <si>
    <t xml:space="preserve">枚方樟葉ロジスティクスセンター </t>
    <rPh sb="0" eb="2">
      <t>ヒラカタ</t>
    </rPh>
    <rPh sb="2" eb="4">
      <t>クズハ</t>
    </rPh>
    <phoneticPr fontId="23"/>
  </si>
  <si>
    <t>Rs-T-001</t>
    <phoneticPr fontId="28"/>
  </si>
  <si>
    <t>プラウドフラット白金高輪</t>
    <phoneticPr fontId="0"/>
  </si>
  <si>
    <t>プラウドフラット白金高輪</t>
    <phoneticPr fontId="0"/>
  </si>
  <si>
    <t>プラウドフラット初台</t>
    <phoneticPr fontId="0"/>
  </si>
  <si>
    <t>プラウドフラット初台</t>
    <phoneticPr fontId="0"/>
  </si>
  <si>
    <t>プラウドフラット渋谷桜丘</t>
    <phoneticPr fontId="24"/>
  </si>
  <si>
    <t>プラウドフラット学芸大学</t>
    <phoneticPr fontId="0"/>
  </si>
  <si>
    <t>プラウドフラット学芸大学</t>
    <phoneticPr fontId="0"/>
  </si>
  <si>
    <t>プラウドフラット目黒行人坂</t>
    <phoneticPr fontId="24"/>
  </si>
  <si>
    <t>プラウドフラット隅田リバーサイド</t>
    <phoneticPr fontId="0"/>
  </si>
  <si>
    <t>プラウドフラット隅田リバーサイド</t>
    <phoneticPr fontId="0"/>
  </si>
  <si>
    <t>プラウドフラット神楽坂</t>
    <phoneticPr fontId="24"/>
  </si>
  <si>
    <t>プラウドフラット早稲田</t>
    <phoneticPr fontId="0"/>
  </si>
  <si>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</si>
  <si>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</si>
  <si>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</si>
  <si>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</si>
  <si>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</si>
  <si>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</si>
  <si>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</si>
  <si>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プラウドフラット横浜</t>
    <phoneticPr fontId="0"/>
  </si>
  <si>
    <t>プラウドフラット鶴見Ⅱ</t>
    <phoneticPr fontId="0"/>
  </si>
  <si>
    <t>株式会社中央不動産鑑定所</t>
    <phoneticPr fontId="24"/>
  </si>
  <si>
    <t>プライムアーバン赤坂</t>
    <phoneticPr fontId="0"/>
  </si>
  <si>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</si>
  <si>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</si>
  <si>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</si>
  <si>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</si>
  <si>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</si>
  <si>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</si>
  <si>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</si>
  <si>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</si>
  <si>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</si>
  <si>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</si>
  <si>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</si>
  <si>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</si>
  <si>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</si>
  <si>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</si>
  <si>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プライムアーバン日本橋浜町</t>
    <phoneticPr fontId="0"/>
  </si>
  <si>
    <t>プライムアーバン本郷壱岐坂</t>
    <phoneticPr fontId="24"/>
  </si>
  <si>
    <t>プライムアーバン白山</t>
    <phoneticPr fontId="0"/>
  </si>
  <si>
    <t>プライムアーバン四谷外苑東</t>
    <phoneticPr fontId="24"/>
  </si>
  <si>
    <t>プライムアーバン西新宿Ⅰ</t>
    <phoneticPr fontId="0"/>
  </si>
  <si>
    <t>プライムアーバン西新宿Ⅱ</t>
    <phoneticPr fontId="24"/>
  </si>
  <si>
    <t>プライムアーバン新宿内藤町</t>
    <phoneticPr fontId="0"/>
  </si>
  <si>
    <t>プライムアーバン新宿落合</t>
    <phoneticPr fontId="0"/>
  </si>
  <si>
    <t>プライムアーバン目白</t>
    <phoneticPr fontId="24"/>
  </si>
  <si>
    <t>プライムアーバン神楽坂</t>
    <phoneticPr fontId="0"/>
  </si>
  <si>
    <t>プライムアーバン三軒茶屋Ⅲ</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</si>
  <si>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</si>
  <si>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</si>
  <si>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</si>
  <si>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</si>
  <si>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</si>
  <si>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</si>
  <si>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</si>
  <si>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プライムアーバン用賀</t>
    <phoneticPr fontId="0"/>
  </si>
  <si>
    <t>プライムアーバン大崎</t>
    <phoneticPr fontId="0"/>
  </si>
  <si>
    <t>プライムアーバン大井町Ⅱ</t>
    <phoneticPr fontId="24"/>
  </si>
  <si>
    <t>プライムアーバン雪谷</t>
    <phoneticPr fontId="0"/>
  </si>
  <si>
    <t>プライムアーバン田園調布南</t>
    <phoneticPr fontId="0"/>
  </si>
  <si>
    <t>プライムアーバン中野上高田</t>
    <phoneticPr fontId="0"/>
  </si>
  <si>
    <t>プライムアーバン高井戸</t>
    <phoneticPr fontId="24"/>
  </si>
  <si>
    <t>プライムアーバン西荻窪</t>
    <phoneticPr fontId="0"/>
  </si>
  <si>
    <t>プライムアーバン大塚</t>
    <phoneticPr fontId="0"/>
  </si>
  <si>
    <t>プライムアーバン池袋</t>
    <phoneticPr fontId="0"/>
  </si>
  <si>
    <t>プライムアーバン門前仲町</t>
    <phoneticPr fontId="24"/>
  </si>
  <si>
    <t>プライムアーバン亀戸</t>
    <phoneticPr fontId="0"/>
  </si>
  <si>
    <t>プライムアーバン向島</t>
    <phoneticPr fontId="0"/>
  </si>
  <si>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</si>
  <si>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</si>
  <si>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</si>
  <si>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</si>
  <si>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プライムアーバン浅草</t>
    <phoneticPr fontId="0"/>
  </si>
  <si>
    <t>プライムアーバン町屋サウスコート</t>
    <phoneticPr fontId="24"/>
  </si>
  <si>
    <t>プライムアーバン武蔵小金井</t>
    <phoneticPr fontId="0"/>
  </si>
  <si>
    <t>プライムアーバン小金井本町</t>
    <phoneticPr fontId="0"/>
  </si>
  <si>
    <t>プライムアーバン武蔵小杉comodo</t>
    <phoneticPr fontId="0"/>
  </si>
  <si>
    <t>プライムアーバン川崎</t>
    <phoneticPr fontId="24"/>
  </si>
  <si>
    <t>プライムアーバン新百合ヶ丘</t>
    <phoneticPr fontId="0"/>
  </si>
  <si>
    <t>プライムアーバン浦安</t>
    <phoneticPr fontId="0"/>
  </si>
  <si>
    <t>プライムアーバン行徳Ⅱ</t>
    <phoneticPr fontId="0"/>
  </si>
  <si>
    <t>プライムアーバン行徳駅前</t>
    <phoneticPr fontId="24"/>
  </si>
  <si>
    <t>プライムアーバン行徳駅前Ⅱ</t>
    <phoneticPr fontId="0"/>
  </si>
  <si>
    <t>プライムアーバン西船橋</t>
    <phoneticPr fontId="0"/>
  </si>
  <si>
    <t>プラウドフラット八丁堀</t>
    <phoneticPr fontId="0"/>
  </si>
  <si>
    <t>プラウドフラット板橋本町</t>
    <phoneticPr fontId="24"/>
  </si>
  <si>
    <t>プライムアーバン目黒三田</t>
    <rPh sb="8" eb="10">
      <t>メグロ</t>
    </rPh>
    <rPh sb="10" eb="12">
      <t>ミタ</t>
    </rPh>
    <phoneticPr fontId="0"/>
  </si>
  <si>
    <t>プラウドフラット河原町</t>
    <phoneticPr fontId="0"/>
  </si>
  <si>
    <t>プライムアーバン北14条</t>
    <phoneticPr fontId="0"/>
  </si>
  <si>
    <t>プライムアーバン大通公園Ⅰ</t>
    <phoneticPr fontId="24"/>
  </si>
  <si>
    <t>プライムアーバン大通公園Ⅱ</t>
    <phoneticPr fontId="0"/>
  </si>
  <si>
    <t>プライムアーバン宮の沢</t>
    <phoneticPr fontId="0"/>
  </si>
  <si>
    <t>プライムアーバン知事公館</t>
    <phoneticPr fontId="0"/>
  </si>
  <si>
    <t>プライムアーバン円山</t>
    <phoneticPr fontId="24"/>
  </si>
  <si>
    <t>プライムアーバン北24条</t>
    <phoneticPr fontId="0"/>
  </si>
  <si>
    <t>プライムアーバン札幌リバーフロント</t>
    <phoneticPr fontId="0"/>
  </si>
  <si>
    <t>プライムアーバン長町一丁目</t>
    <phoneticPr fontId="0"/>
  </si>
  <si>
    <t>プライムアーバン八乙女中央</t>
    <phoneticPr fontId="24"/>
  </si>
  <si>
    <t>プライムアーバン堤通雨宮</t>
    <phoneticPr fontId="0"/>
  </si>
  <si>
    <t>プライムアーバン金山</t>
    <phoneticPr fontId="0"/>
  </si>
  <si>
    <t>プライムアーバン上前津</t>
    <phoneticPr fontId="0"/>
  </si>
  <si>
    <t>プライムアーバン泉</t>
    <phoneticPr fontId="24"/>
  </si>
  <si>
    <t>プライムアーバン江坂Ⅰ</t>
    <phoneticPr fontId="0"/>
  </si>
  <si>
    <t>プライムアーバン江坂Ⅲ</t>
    <phoneticPr fontId="0"/>
  </si>
  <si>
    <t>プライムアーバン堺筋本町</t>
    <phoneticPr fontId="0"/>
  </si>
  <si>
    <t>プライムアーバン博多</t>
    <phoneticPr fontId="24"/>
  </si>
  <si>
    <t>プライムアーバン薬院南</t>
    <phoneticPr fontId="0"/>
  </si>
  <si>
    <t>プライムアーバン博多東</t>
    <phoneticPr fontId="0"/>
  </si>
  <si>
    <t>プライムアーバン千種</t>
    <rPh sb="8" eb="10">
      <t>チクサ</t>
    </rPh>
    <phoneticPr fontId="0"/>
  </si>
  <si>
    <t>了德寺大学新浦安キャンパス（底地）</t>
    <rPh sb="0" eb="1">
      <t>リョウ</t>
    </rPh>
    <rPh sb="1" eb="2">
      <t>トク</t>
    </rPh>
    <rPh sb="2" eb="3">
      <t>テラ</t>
    </rPh>
    <rPh sb="3" eb="5">
      <t>ダイガク</t>
    </rPh>
    <rPh sb="5" eb="8">
      <t>シンウラヤス</t>
    </rPh>
    <rPh sb="14" eb="15">
      <t>ソコ</t>
    </rPh>
    <rPh sb="15" eb="16">
      <t>チ</t>
    </rPh>
    <phoneticPr fontId="24"/>
  </si>
  <si>
    <t>-</t>
    <phoneticPr fontId="28"/>
  </si>
  <si>
    <t>その他合計</t>
    <rPh sb="2" eb="3">
      <t>タ</t>
    </rPh>
    <rPh sb="3" eb="5">
      <t>ゴウケイ</t>
    </rPh>
    <phoneticPr fontId="28"/>
  </si>
  <si>
    <t>（注1）「イズミヤ千里丘店」の割引率は、価格時点後1年から7年については5.1％、8年から11年については5.5％です。</t>
    <rPh sb="1" eb="2">
      <t>チュウ</t>
    </rPh>
    <phoneticPr fontId="2"/>
  </si>
  <si>
    <t>（注2）「イズミヤ八尾店」の割引率は、価格時点後1年から7年については5.4％、8年から11年については5.8％です。</t>
    <rPh sb="1" eb="2">
      <t>チュウ</t>
    </rPh>
    <phoneticPr fontId="2"/>
  </si>
  <si>
    <t>（注3）「イズミヤ小林店」の割引率は、価格時点後1年から10年については5.4％、11年については5.8％です。</t>
    <rPh sb="1" eb="2">
      <t>チュウ</t>
    </rPh>
    <phoneticPr fontId="2"/>
  </si>
  <si>
    <t>（注4）「一番町stear」の割引率は、価格時点後1年については4.6％、2年から10年については4.7％、11年については4.8％です。</t>
    <rPh sb="1" eb="2">
      <t>チュウ</t>
    </rPh>
    <phoneticPr fontId="2"/>
  </si>
  <si>
    <t>（注5）「Landport浦安」の割引率は、価格時点後1年から3年については4.3％、4年から11年については4.4％です。</t>
    <rPh sb="1" eb="2">
      <t>チュウ</t>
    </rPh>
    <phoneticPr fontId="2"/>
  </si>
  <si>
    <t>（注6）「Landport板橋」の割引率は、価格時点後1年から2年については4.3％、3年から11年については4.5％です。</t>
    <rPh sb="1" eb="2">
      <t>チュウ</t>
    </rPh>
    <rPh sb="32" eb="33">
      <t>ネン</t>
    </rPh>
    <phoneticPr fontId="2"/>
  </si>
  <si>
    <t>（注7）「Landport厚木」の割引率は、価格時点後1年から4年については4.6％、5年から11年については4.7％です。</t>
    <rPh sb="1" eb="2">
      <t>チュウ</t>
    </rPh>
    <rPh sb="32" eb="33">
      <t>ネン</t>
    </rPh>
    <phoneticPr fontId="2"/>
  </si>
  <si>
    <t>（注8）「厚木南ロジスティクスセンターB棟」の割引率は、価格時点後1年から6年については4.6％、7年から11年については4.8％です。</t>
    <rPh sb="1" eb="2">
      <t>チュウ</t>
    </rPh>
    <phoneticPr fontId="2"/>
  </si>
  <si>
    <t>（注9）「厚木南ロジスティクスセンターA棟」の割引率は、価格時点後1年から7年については4.6％、8年から11年については4.8％です。</t>
    <rPh sb="1" eb="2">
      <t>チュウ</t>
    </rPh>
    <phoneticPr fontId="2"/>
  </si>
  <si>
    <t xml:space="preserve">厚木南ロジスティクスセンターA棟 </t>
    <phoneticPr fontId="23"/>
  </si>
  <si>
    <t>Lg-S-002</t>
    <phoneticPr fontId="28"/>
  </si>
  <si>
    <t>Lg-S-004</t>
    <phoneticPr fontId="28"/>
  </si>
  <si>
    <t>Lg-S-005</t>
    <phoneticPr fontId="28"/>
  </si>
  <si>
    <t>Rs-T-001</t>
    <phoneticPr fontId="28"/>
  </si>
  <si>
    <t>プラウドフラット代々木上原</t>
    <phoneticPr fontId="24"/>
  </si>
  <si>
    <t>プラウドフラット渋谷桜丘</t>
    <phoneticPr fontId="24"/>
  </si>
  <si>
    <t>Ot-T-001</t>
    <phoneticPr fontId="29"/>
  </si>
  <si>
    <t>-</t>
    <phoneticPr fontId="2"/>
  </si>
  <si>
    <t>第2期の営業日数</t>
    <rPh sb="0" eb="1">
      <t>ダイ</t>
    </rPh>
    <rPh sb="2" eb="3">
      <t>キ</t>
    </rPh>
    <rPh sb="4" eb="6">
      <t>エイギョウ</t>
    </rPh>
    <rPh sb="6" eb="8">
      <t>ニッスウ</t>
    </rPh>
    <phoneticPr fontId="2"/>
  </si>
  <si>
    <t>-</t>
    <phoneticPr fontId="24"/>
  </si>
  <si>
    <t>-</t>
    <phoneticPr fontId="28"/>
  </si>
  <si>
    <t>-</t>
    <phoneticPr fontId="2"/>
  </si>
  <si>
    <t>プラウドフラット新宿河田町</t>
    <phoneticPr fontId="24"/>
  </si>
  <si>
    <t>プラウドフラット三軒茶屋</t>
    <phoneticPr fontId="0"/>
  </si>
  <si>
    <t>プラウドフラット蒲田</t>
    <phoneticPr fontId="24"/>
  </si>
  <si>
    <t>プラウドフラット蒲田Ⅱ</t>
    <phoneticPr fontId="0"/>
  </si>
  <si>
    <t>プラウドフラット新大塚</t>
    <phoneticPr fontId="24"/>
  </si>
  <si>
    <t>プラウドフラット清澄白河</t>
    <phoneticPr fontId="0"/>
  </si>
  <si>
    <t>プラウドフラット門前仲町Ⅱ</t>
    <phoneticPr fontId="24"/>
  </si>
  <si>
    <t>プラウドフラット門前仲町Ⅰ</t>
    <phoneticPr fontId="0"/>
  </si>
  <si>
    <t>プラウドフラット富士見台</t>
    <phoneticPr fontId="24"/>
  </si>
  <si>
    <t>プラウドフラット浅草駒形</t>
    <phoneticPr fontId="0"/>
  </si>
  <si>
    <t>プラウドフラット横浜</t>
    <phoneticPr fontId="24"/>
  </si>
  <si>
    <t>プラウドフラット上大岡</t>
    <phoneticPr fontId="0"/>
  </si>
  <si>
    <t>プライムアーバン麻布十番</t>
    <phoneticPr fontId="0"/>
  </si>
  <si>
    <t>プライムアーバン赤坂</t>
    <phoneticPr fontId="24"/>
  </si>
  <si>
    <t>プライムアーバン田町</t>
    <phoneticPr fontId="0"/>
  </si>
  <si>
    <t>プライムアーバン代々木</t>
    <phoneticPr fontId="0"/>
  </si>
  <si>
    <t>プライムアーバン恵比寿Ⅱ</t>
    <phoneticPr fontId="24"/>
  </si>
  <si>
    <t>プライムアーバン番町</t>
    <phoneticPr fontId="0"/>
  </si>
  <si>
    <t>プライムアーバン千代田富士見</t>
    <phoneticPr fontId="24"/>
  </si>
  <si>
    <t>プライムアーバン飯田橋</t>
    <phoneticPr fontId="0"/>
  </si>
  <si>
    <t>プライムアーバン恵比寿</t>
    <phoneticPr fontId="24"/>
  </si>
  <si>
    <t>プライムアーバン中目黒</t>
    <phoneticPr fontId="0"/>
  </si>
  <si>
    <t>プライムアーバン学芸大学</t>
    <phoneticPr fontId="24"/>
  </si>
  <si>
    <t>プライムアーバン洗足</t>
    <phoneticPr fontId="0"/>
  </si>
  <si>
    <t>プライムアーバン目黒リバーサイド</t>
    <phoneticPr fontId="24"/>
  </si>
  <si>
    <t>プライムアーバン目黒大橋ヒルズ</t>
    <phoneticPr fontId="0"/>
  </si>
  <si>
    <t>プライムアーバン目黒青葉台</t>
    <phoneticPr fontId="24"/>
  </si>
  <si>
    <t>プライムアーバン中目黒Ⅱ</t>
    <phoneticPr fontId="24"/>
  </si>
  <si>
    <t>プライムアーバン勝どき</t>
    <phoneticPr fontId="0"/>
  </si>
  <si>
    <t>プライムアーバン新川</t>
    <phoneticPr fontId="24"/>
  </si>
  <si>
    <t>プライムアーバン日本橋横山町</t>
    <phoneticPr fontId="0"/>
  </si>
  <si>
    <t>プライムアーバン日本橋浜町</t>
    <phoneticPr fontId="24"/>
  </si>
  <si>
    <t>プライムアーバン本郷壱岐坂</t>
    <phoneticPr fontId="0"/>
  </si>
  <si>
    <t>プライムアーバン白山</t>
    <phoneticPr fontId="24"/>
  </si>
  <si>
    <t>プライムアーバン四谷外苑東</t>
    <phoneticPr fontId="0"/>
  </si>
  <si>
    <t>プライムアーバン西新宿Ⅱ</t>
    <phoneticPr fontId="0"/>
  </si>
  <si>
    <t>プライムアーバン新宿内藤町</t>
    <phoneticPr fontId="24"/>
  </si>
  <si>
    <t>プライムアーバン西早稲田</t>
    <phoneticPr fontId="0"/>
  </si>
  <si>
    <t>プライムアーバン目白</t>
    <phoneticPr fontId="0"/>
  </si>
  <si>
    <t>プライムアーバン三軒茶屋</t>
    <phoneticPr fontId="0"/>
  </si>
  <si>
    <t>プライムアーバン南烏山</t>
    <phoneticPr fontId="24"/>
  </si>
  <si>
    <t>プライムアーバン烏山ガレリア</t>
    <phoneticPr fontId="0"/>
  </si>
  <si>
    <t>プライムアーバン烏山コート</t>
    <phoneticPr fontId="24"/>
  </si>
  <si>
    <t>プライムアーバン千歳船橋</t>
    <phoneticPr fontId="0"/>
  </si>
  <si>
    <t>プライムアーバン品川西</t>
    <phoneticPr fontId="0"/>
  </si>
  <si>
    <t>プライムアーバン大井町Ⅱ</t>
    <phoneticPr fontId="0"/>
  </si>
  <si>
    <t>プライムアーバン雪谷</t>
    <phoneticPr fontId="24"/>
  </si>
  <si>
    <t>プライムアーバン大森</t>
    <phoneticPr fontId="0"/>
  </si>
  <si>
    <t>プライムアーバン長原上池台</t>
    <rPh sb="8" eb="10">
      <t>ナガハラ</t>
    </rPh>
    <rPh sb="10" eb="13">
      <t>カミイケダイ</t>
    </rPh>
    <phoneticPr fontId="0"/>
  </si>
  <si>
    <t>プライムアーバン中野上高田</t>
    <phoneticPr fontId="24"/>
  </si>
  <si>
    <t>プライムアーバン高井戸</t>
    <phoneticPr fontId="0"/>
  </si>
  <si>
    <t>プライムアーバン西荻窪</t>
    <phoneticPr fontId="24"/>
  </si>
  <si>
    <t>プライムアーバン西荻窪Ⅱ</t>
    <phoneticPr fontId="0"/>
  </si>
  <si>
    <t>プライムアーバン大塚</t>
    <phoneticPr fontId="24"/>
  </si>
  <si>
    <t>プライムアーバン駒込</t>
    <phoneticPr fontId="0"/>
  </si>
  <si>
    <t>プライムアーバン池袋</t>
    <phoneticPr fontId="24"/>
  </si>
  <si>
    <t>プライムアーバン門前仲町</t>
    <phoneticPr fontId="0"/>
  </si>
  <si>
    <t>プライムアーバン亀戸</t>
    <phoneticPr fontId="24"/>
  </si>
  <si>
    <t>プライムアーバン住吉</t>
    <phoneticPr fontId="0"/>
  </si>
  <si>
    <t>プライムアーバン向島</t>
    <phoneticPr fontId="24"/>
  </si>
  <si>
    <t>プライムアーバン錦糸公園</t>
    <phoneticPr fontId="0"/>
  </si>
  <si>
    <t>プライムアーバン錦糸町</t>
    <phoneticPr fontId="24"/>
  </si>
  <si>
    <t>プライムアーバン平井</t>
    <phoneticPr fontId="0"/>
  </si>
  <si>
    <t>プライムアーバン葛西</t>
    <phoneticPr fontId="24"/>
  </si>
  <si>
    <t>プライムアーバン葛西Ⅱ</t>
    <phoneticPr fontId="0"/>
  </si>
  <si>
    <t>プライムアーバン葛西イースト</t>
    <phoneticPr fontId="24"/>
  </si>
  <si>
    <t>プライムアーバン板橋区役所前</t>
    <phoneticPr fontId="0"/>
  </si>
  <si>
    <t>プライムアーバン浅草</t>
    <phoneticPr fontId="24"/>
  </si>
  <si>
    <t>プライムアーバン町屋サウスコート</t>
    <phoneticPr fontId="0"/>
  </si>
  <si>
    <t>プライムアーバン武蔵野ヒルズ</t>
    <phoneticPr fontId="0"/>
  </si>
  <si>
    <t>プライムアーバン久米川</t>
    <phoneticPr fontId="0"/>
  </si>
  <si>
    <t>プライムアーバン武蔵小杉comodo</t>
    <phoneticPr fontId="24"/>
  </si>
  <si>
    <t>プライムアーバン川崎</t>
    <phoneticPr fontId="0"/>
  </si>
  <si>
    <t>プライムアーバン鶴見寺谷</t>
    <phoneticPr fontId="0"/>
  </si>
  <si>
    <t>プライムアーバン浦安</t>
    <phoneticPr fontId="24"/>
  </si>
  <si>
    <t>プライムアーバン行徳Ⅰ</t>
    <phoneticPr fontId="0"/>
  </si>
  <si>
    <t>プライムアーバン行徳Ⅱ</t>
    <phoneticPr fontId="24"/>
  </si>
  <si>
    <t>プライムアーバン行徳駅前</t>
    <phoneticPr fontId="0"/>
  </si>
  <si>
    <t>プライムアーバン行徳駅前Ⅱ</t>
    <phoneticPr fontId="24"/>
  </si>
  <si>
    <t>プライムアーバン行徳Ⅲ</t>
    <phoneticPr fontId="0"/>
  </si>
  <si>
    <t>プライムアーバン西船橋</t>
    <phoneticPr fontId="24"/>
  </si>
  <si>
    <t>プライムアーバン川口</t>
    <phoneticPr fontId="0"/>
  </si>
  <si>
    <t>プラウドフラット八丁堀</t>
    <phoneticPr fontId="24"/>
  </si>
  <si>
    <t>プラウドフラット板橋本町</t>
    <phoneticPr fontId="0"/>
  </si>
  <si>
    <t>プライムアーバン目黒三田</t>
    <rPh sb="8" eb="12">
      <t>メグロミタ</t>
    </rPh>
    <phoneticPr fontId="24"/>
  </si>
  <si>
    <t>プラウドフラット五橋</t>
    <phoneticPr fontId="0"/>
  </si>
  <si>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</si>
  <si>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</si>
  <si>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</si>
  <si>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</si>
  <si>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</si>
  <si>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</si>
  <si>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</si>
  <si>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</si>
  <si>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</si>
  <si>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</si>
  <si>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</si>
  <si>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</si>
  <si>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</si>
  <si>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</si>
  <si>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</si>
  <si>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</si>
  <si>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</si>
  <si>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</si>
  <si>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</si>
  <si>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</si>
  <si>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</si>
  <si>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</si>
  <si>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</si>
  <si>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</si>
  <si>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</si>
  <si>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</si>
  <si>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</si>
  <si>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</si>
  <si>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</si>
  <si>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</si>
  <si>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</si>
  <si>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5.1/5.5(注1)
34</t>
    <phoneticPr fontId="2"/>
  </si>
  <si>
    <t>野村不動産吉祥寺ビル</t>
    <phoneticPr fontId="23"/>
  </si>
  <si>
    <t xml:space="preserve">5.4/5.8(注2)
</t>
    <phoneticPr fontId="2"/>
  </si>
  <si>
    <t>5.4/5.8(注3)</t>
    <phoneticPr fontId="2"/>
  </si>
  <si>
    <t xml:space="preserve">4.6/4.7/4.8(注4)
</t>
    <phoneticPr fontId="2"/>
  </si>
  <si>
    <t>4.3/4.4(注5)</t>
    <phoneticPr fontId="2"/>
  </si>
  <si>
    <t>4.3/4.5(注6)</t>
    <phoneticPr fontId="2"/>
  </si>
  <si>
    <t>4.6/4.7(注7)</t>
    <phoneticPr fontId="2"/>
  </si>
  <si>
    <t>4.6/4.8(注8)</t>
    <phoneticPr fontId="2"/>
  </si>
  <si>
    <t xml:space="preserve">4.6/4.8(注9)
</t>
    <phoneticPr fontId="2"/>
  </si>
  <si>
    <t>プライムアーバン千種</t>
    <rPh sb="8" eb="10">
      <t>チクサ</t>
    </rPh>
    <phoneticPr fontId="34"/>
  </si>
  <si>
    <t>了德寺大学新浦安キャンパス（底地）</t>
    <rPh sb="0" eb="1">
      <t>リョウ</t>
    </rPh>
    <rPh sb="1" eb="2">
      <t>トク</t>
    </rPh>
    <rPh sb="2" eb="3">
      <t>テラ</t>
    </rPh>
    <rPh sb="3" eb="5">
      <t>ダイガク</t>
    </rPh>
    <rPh sb="5" eb="8">
      <t>シンウラヤス</t>
    </rPh>
    <rPh sb="14" eb="15">
      <t>ソコ</t>
    </rPh>
    <rPh sb="15" eb="16">
      <t>チ</t>
    </rPh>
    <phoneticPr fontId="0"/>
  </si>
  <si>
    <t>（注2）</t>
  </si>
  <si>
    <t>NOF日本橋本町ビル（注1）</t>
    <rPh sb="3" eb="6">
      <t>ニホンバシ</t>
    </rPh>
    <rPh sb="6" eb="8">
      <t>ホンマチ</t>
    </rPh>
    <phoneticPr fontId="35"/>
  </si>
  <si>
    <t>Of-T-044</t>
  </si>
  <si>
    <t>Of-T-045</t>
  </si>
  <si>
    <t>Of-T-046</t>
  </si>
  <si>
    <t>Of-T-047</t>
  </si>
  <si>
    <t>Of-T-048</t>
  </si>
  <si>
    <t>Of-T-049</t>
  </si>
  <si>
    <t>Of-T-050</t>
  </si>
  <si>
    <t>Of-T-051</t>
  </si>
  <si>
    <t>Of-T-052</t>
  </si>
  <si>
    <t>Of-T-053</t>
  </si>
  <si>
    <t>日本電気本社ビル</t>
    <rPh sb="0" eb="8">
      <t>ニホンデンキホンシャ</t>
    </rPh>
    <phoneticPr fontId="31"/>
  </si>
  <si>
    <t>晴海アイランド トリトンスクエア オフィスタワーY</t>
  </si>
  <si>
    <t>赤坂王子ビル</t>
  </si>
  <si>
    <t>神田錦町三丁目ビルディング</t>
    <rPh sb="0" eb="13">
      <t>ニシキチョウサンチョウメ</t>
    </rPh>
    <phoneticPr fontId="31"/>
  </si>
  <si>
    <t>晴海アイランド トリトンスクエア オフィスタワーZ</t>
  </si>
  <si>
    <t>新川中央ビル</t>
    <rPh sb="0" eb="6">
      <t>シンカワチュウオウ</t>
    </rPh>
    <phoneticPr fontId="31"/>
  </si>
  <si>
    <t>新宿EASTビル</t>
    <rPh sb="0" eb="8">
      <t>シンジュク</t>
    </rPh>
    <phoneticPr fontId="31"/>
  </si>
  <si>
    <t>芝公園ビル</t>
    <rPh sb="0" eb="5">
      <t>シバコウエン</t>
    </rPh>
    <phoneticPr fontId="31"/>
  </si>
  <si>
    <t>銀座王子ビル</t>
    <rPh sb="0" eb="6">
      <t>ギンザオウジ</t>
    </rPh>
    <phoneticPr fontId="31"/>
  </si>
  <si>
    <t>ファーレイーストビル</t>
  </si>
  <si>
    <t>Rt-T-033</t>
  </si>
  <si>
    <t>Rt-T-034</t>
  </si>
  <si>
    <t>Rt-T-035</t>
  </si>
  <si>
    <t>相模原ショッピングセンター</t>
  </si>
  <si>
    <t>武蔵浦和ショッピングスクエア</t>
  </si>
  <si>
    <t>イトーヨーカドー東習志野店</t>
  </si>
  <si>
    <t>Rt-S-008</t>
  </si>
  <si>
    <t>メルビル</t>
  </si>
  <si>
    <t>Lg-T-016</t>
  </si>
  <si>
    <t>Landport柏沼南Ⅱ</t>
    <rPh sb="8" eb="9">
      <t>カシワ</t>
    </rPh>
    <rPh sb="9" eb="11">
      <t>ショウナン</t>
    </rPh>
    <phoneticPr fontId="0"/>
  </si>
  <si>
    <t>Rs-T-116</t>
  </si>
  <si>
    <t>Rs-T-117</t>
  </si>
  <si>
    <t>Rs-T-118</t>
  </si>
  <si>
    <t>Rs-T-119</t>
  </si>
  <si>
    <t>Rs-T-120</t>
  </si>
  <si>
    <t>深沢ハウスHI棟</t>
  </si>
  <si>
    <t>プライムアーバン豊洲</t>
  </si>
  <si>
    <t>プライムアーバン日本橋茅場町</t>
  </si>
  <si>
    <t>プライムアーバン用賀Ⅱ</t>
  </si>
  <si>
    <t>プライムアーバン武蔵小金井Ⅱ</t>
  </si>
  <si>
    <t>第3期（自：2016年9月1日　至：2017年2月28日）</t>
    <rPh sb="0" eb="1">
      <t>ダイ</t>
    </rPh>
    <phoneticPr fontId="2"/>
  </si>
  <si>
    <t>Rt-S-008</t>
    <phoneticPr fontId="2"/>
  </si>
  <si>
    <t>日本電気本社ビル</t>
    <rPh sb="0" eb="8">
      <t>ニホンデンキホンシャ</t>
    </rPh>
    <phoneticPr fontId="0"/>
  </si>
  <si>
    <t>神田錦町三丁目ビルディング</t>
    <rPh sb="0" eb="13">
      <t>ニシキチョウサンチョウメ</t>
    </rPh>
    <phoneticPr fontId="0"/>
  </si>
  <si>
    <t>新川中央ビル</t>
    <rPh sb="0" eb="6">
      <t>シンカワチュウオウ</t>
    </rPh>
    <phoneticPr fontId="0"/>
  </si>
  <si>
    <t>新宿EASTビル</t>
    <rPh sb="0" eb="8">
      <t>シンジュク</t>
    </rPh>
    <phoneticPr fontId="0"/>
  </si>
  <si>
    <t>芝公園ビル</t>
    <rPh sb="0" eb="5">
      <t>シバコウエン</t>
    </rPh>
    <phoneticPr fontId="0"/>
  </si>
  <si>
    <t>銀座王子ビル</t>
    <rPh sb="0" eb="6">
      <t>ギンザオウジ</t>
    </rPh>
    <phoneticPr fontId="0"/>
  </si>
  <si>
    <t>ユニバーサル・シティウォーク大阪</t>
    <rPh sb="14" eb="16">
      <t>オオサカ</t>
    </rPh>
    <phoneticPr fontId="0"/>
  </si>
  <si>
    <t>Landport柏沼南Ⅱ</t>
    <rPh sb="8" eb="9">
      <t>カシワ</t>
    </rPh>
    <rPh sb="9" eb="11">
      <t>ショウナン</t>
    </rPh>
    <phoneticPr fontId="23"/>
  </si>
  <si>
    <t xml:space="preserve">枚方樟葉ロジスティクスセンター </t>
    <rPh sb="0" eb="2">
      <t>ヒラカタ</t>
    </rPh>
    <rPh sb="2" eb="4">
      <t>クズハ</t>
    </rPh>
    <phoneticPr fontId="0"/>
  </si>
  <si>
    <t>プライムアーバン目黒三田</t>
    <rPh sb="8" eb="12">
      <t>メグロミタ</t>
    </rPh>
    <phoneticPr fontId="0"/>
  </si>
  <si>
    <t>三菱自動車　世田谷店</t>
    <phoneticPr fontId="23"/>
  </si>
  <si>
    <t>三菱自動車　元住吉店</t>
    <phoneticPr fontId="23"/>
  </si>
  <si>
    <t>三菱自動車　江戸川店</t>
    <phoneticPr fontId="23"/>
  </si>
  <si>
    <t>追加取得価格
又は一部売却価格</t>
    <rPh sb="0" eb="2">
      <t>ツイカ</t>
    </rPh>
    <rPh sb="2" eb="4">
      <t>シュトク</t>
    </rPh>
    <rPh sb="4" eb="6">
      <t>カカク</t>
    </rPh>
    <rPh sb="7" eb="8">
      <t>マタ</t>
    </rPh>
    <rPh sb="9" eb="11">
      <t>イチブ</t>
    </rPh>
    <rPh sb="11" eb="13">
      <t>バイキャク</t>
    </rPh>
    <rPh sb="13" eb="15">
      <t>カカク</t>
    </rPh>
    <phoneticPr fontId="2"/>
  </si>
  <si>
    <t>-</t>
    <phoneticPr fontId="24"/>
  </si>
  <si>
    <t>NMF新宿南口ビル</t>
    <rPh sb="3" eb="5">
      <t>シンジュク</t>
    </rPh>
    <rPh sb="5" eb="7">
      <t>ミナミグチ</t>
    </rPh>
    <phoneticPr fontId="34"/>
  </si>
  <si>
    <t>NMF渋谷公園通りビル</t>
    <rPh sb="3" eb="5">
      <t>シブヤ</t>
    </rPh>
    <rPh sb="5" eb="7">
      <t>コウエン</t>
    </rPh>
    <rPh sb="7" eb="8">
      <t>ドオ</t>
    </rPh>
    <phoneticPr fontId="0"/>
  </si>
  <si>
    <t>NMF芝ビル</t>
    <rPh sb="3" eb="4">
      <t>シバ</t>
    </rPh>
    <phoneticPr fontId="34"/>
  </si>
  <si>
    <t>NMF駿河台ビル</t>
    <rPh sb="3" eb="6">
      <t>スルガダイ</t>
    </rPh>
    <phoneticPr fontId="34"/>
  </si>
  <si>
    <t>NMF五反田駅前ビル</t>
    <rPh sb="3" eb="6">
      <t>ゴタンダ</t>
    </rPh>
    <rPh sb="6" eb="8">
      <t>エキマエ</t>
    </rPh>
    <phoneticPr fontId="34"/>
  </si>
  <si>
    <t>NMF神田岩本町ビル</t>
    <rPh sb="3" eb="5">
      <t>カンダ</t>
    </rPh>
    <rPh sb="5" eb="8">
      <t>イワモトチョウ</t>
    </rPh>
    <phoneticPr fontId="34"/>
  </si>
  <si>
    <t>NMF高輪ビル</t>
    <rPh sb="3" eb="5">
      <t>タカナワ</t>
    </rPh>
    <phoneticPr fontId="0"/>
  </si>
  <si>
    <t>NMF吉祥寺本町ビル</t>
    <rPh sb="3" eb="6">
      <t>キチジョウジ</t>
    </rPh>
    <phoneticPr fontId="34"/>
  </si>
  <si>
    <t>NMF川崎東口ビル</t>
    <rPh sb="3" eb="5">
      <t>カワサキ</t>
    </rPh>
    <rPh sb="5" eb="7">
      <t>ヒガシグチ</t>
    </rPh>
    <phoneticPr fontId="0"/>
  </si>
  <si>
    <t>NMF横浜西口ビル</t>
    <rPh sb="3" eb="5">
      <t>ヨコハマ</t>
    </rPh>
    <rPh sb="5" eb="7">
      <t>ニシグチ</t>
    </rPh>
    <phoneticPr fontId="34"/>
  </si>
  <si>
    <t>NMF新横浜ビル</t>
    <phoneticPr fontId="0"/>
  </si>
  <si>
    <t>東京都港区芝五丁目7番1号</t>
    <rPh sb="0" eb="3">
      <t>トウキョウト</t>
    </rPh>
    <rPh sb="3" eb="5">
      <t>ミナトク</t>
    </rPh>
    <rPh sb="5" eb="6">
      <t>シバ</t>
    </rPh>
    <phoneticPr fontId="2"/>
  </si>
  <si>
    <t>東京都中央区晴海一丁目8番11号</t>
    <rPh sb="0" eb="3">
      <t>トウキョウト</t>
    </rPh>
    <rPh sb="3" eb="6">
      <t>チュウオウク</t>
    </rPh>
    <rPh sb="6" eb="8">
      <t>ハルミ</t>
    </rPh>
    <rPh sb="8" eb="11">
      <t>イッチョウメ</t>
    </rPh>
    <rPh sb="12" eb="13">
      <t>バン</t>
    </rPh>
    <rPh sb="15" eb="16">
      <t>ゴウ</t>
    </rPh>
    <phoneticPr fontId="2"/>
  </si>
  <si>
    <t>東京都港区赤坂八丁目1番22号</t>
    <rPh sb="7" eb="8">
      <t>ハチ</t>
    </rPh>
    <phoneticPr fontId="2"/>
  </si>
  <si>
    <t>王子不動産株式会社</t>
    <rPh sb="0" eb="2">
      <t>オウジ</t>
    </rPh>
    <rPh sb="2" eb="5">
      <t>フドウサン</t>
    </rPh>
    <rPh sb="5" eb="7">
      <t>カブシキ</t>
    </rPh>
    <rPh sb="7" eb="9">
      <t>カイシャ</t>
    </rPh>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</si>
  <si>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</si>
  <si>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東京都中央区新川一丁目17番24号</t>
    <rPh sb="0" eb="3">
      <t>トウキョウト</t>
    </rPh>
    <rPh sb="3" eb="6">
      <t>チュウオウク</t>
    </rPh>
    <rPh sb="6" eb="8">
      <t>シンカワ</t>
    </rPh>
    <rPh sb="8" eb="11">
      <t>イッチョウメ</t>
    </rPh>
    <rPh sb="13" eb="14">
      <t>バン</t>
    </rPh>
    <rPh sb="16" eb="17">
      <t>ゴウ</t>
    </rPh>
    <phoneticPr fontId="2"/>
  </si>
  <si>
    <t>東京都新宿区富久町10番5号</t>
    <rPh sb="13" eb="14">
      <t>ゴウ</t>
    </rPh>
    <phoneticPr fontId="2"/>
  </si>
  <si>
    <t>イースト不動産株式会社</t>
    <rPh sb="4" eb="7">
      <t>フドウサン</t>
    </rPh>
    <rPh sb="7" eb="9">
      <t>カブシキ</t>
    </rPh>
    <rPh sb="9" eb="11">
      <t>ガイシャ</t>
    </rPh>
    <phoneticPr fontId="2"/>
  </si>
  <si>
    <t>東京都中央区銀座四丁目9番8号</t>
    <rPh sb="8" eb="9">
      <t>ヨン</t>
    </rPh>
    <phoneticPr fontId="2"/>
  </si>
  <si>
    <t>新日鉄興和不動産株式会社</t>
    <rPh sb="0" eb="3">
      <t>シンニッテツ</t>
    </rPh>
    <rPh sb="3" eb="5">
      <t>コウワ</t>
    </rPh>
    <rPh sb="5" eb="8">
      <t>フドウサン</t>
    </rPh>
    <rPh sb="8" eb="10">
      <t>カブシキ</t>
    </rPh>
    <rPh sb="10" eb="12">
      <t>カイシャ</t>
    </rPh>
    <phoneticPr fontId="2"/>
  </si>
  <si>
    <t>NMF仙台青葉通りビル</t>
    <rPh sb="3" eb="5">
      <t>センダイ</t>
    </rPh>
    <rPh sb="5" eb="7">
      <t>アオバ</t>
    </rPh>
    <rPh sb="7" eb="8">
      <t>ドオ</t>
    </rPh>
    <phoneticPr fontId="34"/>
  </si>
  <si>
    <t>NMF名古屋伏見ビル</t>
    <rPh sb="3" eb="6">
      <t>ナゴヤ</t>
    </rPh>
    <rPh sb="6" eb="8">
      <t>フシミ</t>
    </rPh>
    <phoneticPr fontId="0"/>
  </si>
  <si>
    <t>NMF名古屋柳橋ビル</t>
    <rPh sb="3" eb="6">
      <t>ナゴヤ</t>
    </rPh>
    <rPh sb="6" eb="8">
      <t>ヤナギバシ</t>
    </rPh>
    <phoneticPr fontId="34"/>
  </si>
  <si>
    <t>NMF博多駅前ビル</t>
    <rPh sb="3" eb="5">
      <t>ハカタ</t>
    </rPh>
    <rPh sb="5" eb="7">
      <t>エキマエ</t>
    </rPh>
    <phoneticPr fontId="0"/>
  </si>
  <si>
    <t>東京都調布市富士見町二丁目12番地2</t>
    <rPh sb="16" eb="17">
      <t>チ</t>
    </rPh>
    <phoneticPr fontId="24"/>
  </si>
  <si>
    <t>株式会社ジオ・アカマツ
東京建物株式会社</t>
    <rPh sb="12" eb="14">
      <t>トウキョウ</t>
    </rPh>
    <rPh sb="14" eb="16">
      <t>タテモノ</t>
    </rPh>
    <rPh sb="16" eb="20">
      <t>カブシキガイシャ</t>
    </rPh>
    <phoneticPr fontId="34"/>
  </si>
  <si>
    <t>新築：1980年１月
増築：2005年7月</t>
    <rPh sb="0" eb="2">
      <t>シンチク</t>
    </rPh>
    <rPh sb="11" eb="13">
      <t>ゾウチク</t>
    </rPh>
    <phoneticPr fontId="2"/>
  </si>
  <si>
    <t>プラウドフラット初台</t>
    <phoneticPr fontId="24"/>
  </si>
  <si>
    <t>プラウドフラット学芸大学</t>
    <phoneticPr fontId="24"/>
  </si>
  <si>
    <t>プラウドフラット隅田リバーサイド</t>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</si>
  <si>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</si>
  <si>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</si>
  <si>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</si>
  <si>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</si>
  <si>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</si>
  <si>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</si>
  <si>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プライムアーバン田町</t>
    <phoneticPr fontId="24"/>
  </si>
  <si>
    <t>プライムアーバン代々木</t>
    <phoneticPr fontId="24"/>
  </si>
  <si>
    <t>プライムアーバン番町</t>
    <phoneticPr fontId="24"/>
  </si>
  <si>
    <t>プライムアーバン中目黒</t>
    <phoneticPr fontId="24"/>
  </si>
  <si>
    <t>プライムアーバン洗足</t>
    <phoneticPr fontId="24"/>
  </si>
  <si>
    <t>プライムアーバン目黒大橋ヒルズ</t>
    <phoneticPr fontId="24"/>
  </si>
  <si>
    <t>プライムアーバン学芸大学Ⅱ</t>
    <phoneticPr fontId="24"/>
  </si>
  <si>
    <t>プライムアーバン日本橋横山町</t>
    <phoneticPr fontId="24"/>
  </si>
  <si>
    <t>プライムアーバン本郷壱岐坂</t>
    <phoneticPr fontId="24"/>
  </si>
  <si>
    <t>プライムアーバン四谷外苑東</t>
    <phoneticPr fontId="24"/>
  </si>
  <si>
    <t>プライムアーバン西早稲田</t>
    <phoneticPr fontId="24"/>
  </si>
  <si>
    <t>プライムアーバン目白</t>
    <phoneticPr fontId="24"/>
  </si>
  <si>
    <t>プライムアーバン三軒茶屋Ⅲ</t>
    <phoneticPr fontId="24"/>
  </si>
  <si>
    <t>プライムアーバン三軒茶屋</t>
    <phoneticPr fontId="24"/>
  </si>
  <si>
    <t>プライムアーバン烏山ガレリア</t>
    <phoneticPr fontId="24"/>
  </si>
  <si>
    <t>プライムアーバン千歳船橋</t>
    <phoneticPr fontId="24"/>
  </si>
  <si>
    <t>プライムアーバン品川西</t>
    <phoneticPr fontId="24"/>
  </si>
  <si>
    <t>プライムアーバン大森</t>
    <phoneticPr fontId="24"/>
  </si>
  <si>
    <t>プライムアーバン高井戸</t>
    <phoneticPr fontId="24"/>
  </si>
  <si>
    <t>プライムアーバン西荻窪Ⅱ</t>
    <phoneticPr fontId="23"/>
  </si>
  <si>
    <t>プライムアーバン駒込</t>
    <phoneticPr fontId="24"/>
  </si>
  <si>
    <t>プライムアーバン門前仲町</t>
    <phoneticPr fontId="24"/>
  </si>
  <si>
    <t>プライムアーバン住吉</t>
    <phoneticPr fontId="24"/>
  </si>
  <si>
    <t>プライムアーバン錦糸公園</t>
    <phoneticPr fontId="23"/>
  </si>
  <si>
    <t>プライムアーバン平井</t>
    <phoneticPr fontId="24"/>
  </si>
  <si>
    <t>プライムアーバン葛西Ⅱ</t>
    <phoneticPr fontId="24"/>
  </si>
  <si>
    <t>プライムアーバン板橋区役所前</t>
    <phoneticPr fontId="24"/>
  </si>
  <si>
    <t>プライムアーバン武蔵野ヒルズ</t>
    <phoneticPr fontId="24"/>
  </si>
  <si>
    <t>プライムアーバン久米川</t>
    <phoneticPr fontId="24"/>
  </si>
  <si>
    <t>プライムアーバン川崎</t>
    <phoneticPr fontId="24"/>
  </si>
  <si>
    <t>プライムアーバン鶴見寺谷</t>
    <phoneticPr fontId="23"/>
  </si>
  <si>
    <t>プライムアーバン行徳Ⅰ</t>
    <phoneticPr fontId="24"/>
  </si>
  <si>
    <t>プライムアーバン行徳駅前</t>
    <phoneticPr fontId="24"/>
  </si>
  <si>
    <t>プライムアーバン行徳Ⅲ</t>
    <phoneticPr fontId="24"/>
  </si>
  <si>
    <t>プライムアーバン川口</t>
    <phoneticPr fontId="23"/>
  </si>
  <si>
    <t>プラウドフラット板橋本町</t>
    <phoneticPr fontId="24"/>
  </si>
  <si>
    <t>東京都世田谷区深沢二丁目1番2号</t>
    <rPh sb="0" eb="3">
      <t>トウキョウト</t>
    </rPh>
    <rPh sb="13" eb="14">
      <t>バン</t>
    </rPh>
    <rPh sb="15" eb="16">
      <t>ゴウ</t>
    </rPh>
    <phoneticPr fontId="2"/>
  </si>
  <si>
    <t>プライムアーバン円山</t>
    <phoneticPr fontId="24"/>
  </si>
  <si>
    <t>プライムアーバン札幌医大前</t>
    <phoneticPr fontId="23"/>
  </si>
  <si>
    <t>プライムアーバン八乙女中央</t>
    <phoneticPr fontId="24"/>
  </si>
  <si>
    <t>プライムアーバン鶴舞</t>
    <phoneticPr fontId="23"/>
  </si>
  <si>
    <t>プライムアーバン泉</t>
    <phoneticPr fontId="24"/>
  </si>
  <si>
    <t>プライムアーバン江坂Ⅱ</t>
    <phoneticPr fontId="23"/>
  </si>
  <si>
    <t>プライムアーバン千早</t>
    <phoneticPr fontId="23"/>
  </si>
  <si>
    <t>Ot-T-001</t>
    <phoneticPr fontId="29"/>
  </si>
  <si>
    <t>-</t>
    <phoneticPr fontId="2"/>
  </si>
  <si>
    <t>（注）建物状況評価報告書における長期的修繕費用予測（12年間）の合計金額（百万円未満を切り捨てています。）を記載しています。</t>
    <rPh sb="1" eb="2">
      <t>チュウ</t>
    </rPh>
    <rPh sb="3" eb="5">
      <t>タテモノ</t>
    </rPh>
    <rPh sb="5" eb="7">
      <t>ジョウキョウ</t>
    </rPh>
    <rPh sb="7" eb="9">
      <t>ヒョウカ</t>
    </rPh>
    <rPh sb="9" eb="11">
      <t>ホウコク</t>
    </rPh>
    <rPh sb="11" eb="12">
      <t>ショ</t>
    </rPh>
    <rPh sb="16" eb="19">
      <t>チョウキテキ</t>
    </rPh>
    <rPh sb="19" eb="21">
      <t>シュウゼン</t>
    </rPh>
    <rPh sb="21" eb="23">
      <t>ヒヨウ</t>
    </rPh>
    <rPh sb="23" eb="25">
      <t>ヨソク</t>
    </rPh>
    <rPh sb="28" eb="30">
      <t>ネンカン</t>
    </rPh>
    <rPh sb="32" eb="34">
      <t>ゴウケイ</t>
    </rPh>
    <rPh sb="34" eb="36">
      <t>キンガク</t>
    </rPh>
    <rPh sb="37" eb="40">
      <t>ヒャクマンエン</t>
    </rPh>
    <rPh sb="40" eb="42">
      <t>ミマン</t>
    </rPh>
    <rPh sb="43" eb="44">
      <t>キ</t>
    </rPh>
    <rPh sb="45" eb="46">
      <t>ス</t>
    </rPh>
    <rPh sb="54" eb="56">
      <t>キサイ</t>
    </rPh>
    <phoneticPr fontId="2"/>
  </si>
  <si>
    <t>NMF新宿南口ビル</t>
    <rPh sb="3" eb="5">
      <t>シンジュク</t>
    </rPh>
    <rPh sb="5" eb="7">
      <t>ミナミグチ</t>
    </rPh>
    <phoneticPr fontId="0"/>
  </si>
  <si>
    <t>NMF芝ビル</t>
    <rPh sb="3" eb="4">
      <t>シバ</t>
    </rPh>
    <phoneticPr fontId="0"/>
  </si>
  <si>
    <t>NMF駿河台ビル</t>
    <rPh sb="3" eb="6">
      <t>スルガダイ</t>
    </rPh>
    <phoneticPr fontId="0"/>
  </si>
  <si>
    <t>NMF五反田駅前ビル</t>
    <rPh sb="3" eb="6">
      <t>ゴタンダ</t>
    </rPh>
    <rPh sb="6" eb="8">
      <t>エキマエ</t>
    </rPh>
    <phoneticPr fontId="0"/>
  </si>
  <si>
    <t>NMF神田岩本町ビル</t>
    <rPh sb="3" eb="5">
      <t>カンダ</t>
    </rPh>
    <rPh sb="5" eb="8">
      <t>イワモトチョウ</t>
    </rPh>
    <phoneticPr fontId="0"/>
  </si>
  <si>
    <t>NMF吉祥寺本町ビル</t>
    <rPh sb="3" eb="6">
      <t>キチジョウジ</t>
    </rPh>
    <phoneticPr fontId="0"/>
  </si>
  <si>
    <t>NMF横浜西口ビル</t>
    <rPh sb="3" eb="5">
      <t>ヨコハマ</t>
    </rPh>
    <rPh sb="5" eb="7">
      <t>ニシグチ</t>
    </rPh>
    <phoneticPr fontId="0"/>
  </si>
  <si>
    <t>NMF新横浜ビル</t>
    <phoneticPr fontId="0"/>
  </si>
  <si>
    <t>NMF仙台青葉通りビル</t>
    <rPh sb="3" eb="5">
      <t>センダイ</t>
    </rPh>
    <rPh sb="5" eb="7">
      <t>アオバ</t>
    </rPh>
    <rPh sb="7" eb="8">
      <t>ドオ</t>
    </rPh>
    <phoneticPr fontId="0"/>
  </si>
  <si>
    <t>NMF名古屋柳橋ビル</t>
    <rPh sb="3" eb="6">
      <t>ナゴヤ</t>
    </rPh>
    <rPh sb="6" eb="8">
      <t>ヤナギバシ</t>
    </rPh>
    <phoneticPr fontId="0"/>
  </si>
  <si>
    <t>NMF天神南ビル</t>
    <phoneticPr fontId="0"/>
  </si>
  <si>
    <t xml:space="preserve">Morisia 津田沼 </t>
    <phoneticPr fontId="23"/>
  </si>
  <si>
    <t>Recipe SHIMOKITA</t>
    <phoneticPr fontId="23"/>
  </si>
  <si>
    <t>三菱自動車　関町店</t>
    <phoneticPr fontId="23"/>
  </si>
  <si>
    <t>一般財団法人日本不動産研究所</t>
    <phoneticPr fontId="2"/>
  </si>
  <si>
    <t>株式会社谷澤総合鑑定所</t>
    <phoneticPr fontId="2"/>
  </si>
  <si>
    <t>日本ヴァリュアーズ株式会社</t>
    <phoneticPr fontId="2"/>
  </si>
  <si>
    <t>5.0/5.4(注1)
34</t>
    <phoneticPr fontId="2"/>
  </si>
  <si>
    <t xml:space="preserve">5.3/5.7(注2)
</t>
    <phoneticPr fontId="2"/>
  </si>
  <si>
    <t>5.3/5.7(注3)</t>
    <phoneticPr fontId="2"/>
  </si>
  <si>
    <t xml:space="preserve">4.5/4.6/4.7(注4)
</t>
    <phoneticPr fontId="2"/>
  </si>
  <si>
    <t>4.2/4.3(注5)</t>
    <phoneticPr fontId="2"/>
  </si>
  <si>
    <t>4.2/4.4(注6)</t>
    <phoneticPr fontId="2"/>
  </si>
  <si>
    <t xml:space="preserve">Landport川越 </t>
    <phoneticPr fontId="0"/>
  </si>
  <si>
    <t xml:space="preserve">Landport厚木 </t>
    <phoneticPr fontId="23"/>
  </si>
  <si>
    <t>4.5/4.6(注7)</t>
    <phoneticPr fontId="2"/>
  </si>
  <si>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</si>
  <si>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</si>
  <si>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</si>
  <si>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</si>
  <si>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</si>
  <si>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4.5/4.7(注8)</t>
    <phoneticPr fontId="2"/>
  </si>
  <si>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</si>
  <si>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</si>
  <si>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</si>
  <si>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</si>
  <si>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4.5/4.7(注9)</t>
    <phoneticPr fontId="2"/>
  </si>
  <si>
    <t>川口領家ロジスティクスセンター</t>
    <phoneticPr fontId="0"/>
  </si>
  <si>
    <t>川口領家ロジスティクスセンター</t>
    <phoneticPr fontId="0"/>
  </si>
  <si>
    <t>日本ヴァリュアーズ株式会社</t>
    <phoneticPr fontId="2"/>
  </si>
  <si>
    <t xml:space="preserve">太田新田ロジスティクスセンター </t>
    <phoneticPr fontId="23"/>
  </si>
  <si>
    <t>Lg-S-002</t>
    <phoneticPr fontId="28"/>
  </si>
  <si>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</si>
  <si>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</si>
  <si>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</si>
  <si>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</si>
  <si>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Lg-S-005</t>
    <phoneticPr fontId="28"/>
  </si>
  <si>
    <t>Rs-T-001</t>
    <phoneticPr fontId="28"/>
  </si>
  <si>
    <t>プラウドフラット白金高輪</t>
    <phoneticPr fontId="0"/>
  </si>
  <si>
    <t>大和不動産鑑定株式会社</t>
    <phoneticPr fontId="24"/>
  </si>
  <si>
    <t>プラウドフラット代々木上原</t>
    <phoneticPr fontId="24"/>
  </si>
  <si>
    <t>プラウドフラット初台</t>
    <phoneticPr fontId="0"/>
  </si>
  <si>
    <t>プラウドフラット渋谷桜丘</t>
    <phoneticPr fontId="24"/>
  </si>
  <si>
    <t>プラウドフラット学芸大学</t>
    <phoneticPr fontId="0"/>
  </si>
  <si>
    <t>プラウドフラット目黒行人坂</t>
    <phoneticPr fontId="24"/>
  </si>
  <si>
    <t>プラウドフラット隅田リバーサイド</t>
    <phoneticPr fontId="0"/>
  </si>
  <si>
    <t>プラウドフラット神楽坂</t>
    <phoneticPr fontId="24"/>
  </si>
  <si>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</si>
  <si>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</si>
  <si>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</si>
  <si>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</si>
  <si>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</si>
  <si>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</si>
  <si>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</si>
  <si>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一般財団法人日本不動産研究所</t>
    <phoneticPr fontId="24"/>
  </si>
  <si>
    <t>株式会社谷澤総合鑑定所</t>
    <phoneticPr fontId="24"/>
  </si>
  <si>
    <t>プラウドフラット横浜</t>
    <phoneticPr fontId="0"/>
  </si>
  <si>
    <t>プラウドフラット鶴見Ⅱ</t>
    <phoneticPr fontId="0"/>
  </si>
  <si>
    <t>株式会社中央不動産鑑定所</t>
    <phoneticPr fontId="24"/>
  </si>
  <si>
    <t>プライムアーバン赤坂</t>
    <phoneticPr fontId="0"/>
  </si>
  <si>
    <t>プライムアーバン田町</t>
    <phoneticPr fontId="23"/>
  </si>
  <si>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</si>
  <si>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</si>
  <si>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</si>
  <si>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</si>
  <si>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</si>
  <si>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</si>
  <si>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プライムアーバン中目黒</t>
    <phoneticPr fontId="23"/>
  </si>
  <si>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</si>
  <si>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</si>
  <si>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</si>
  <si>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</si>
  <si>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</si>
  <si>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</si>
  <si>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</si>
  <si>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プライムアーバン日本橋横山町</t>
    <phoneticPr fontId="23"/>
  </si>
  <si>
    <t>プライムアーバン日本橋浜町</t>
    <phoneticPr fontId="0"/>
  </si>
  <si>
    <t>プライムアーバン白山</t>
    <phoneticPr fontId="0"/>
  </si>
  <si>
    <t>プライムアーバン西新宿Ⅰ</t>
    <phoneticPr fontId="0"/>
  </si>
  <si>
    <t>プライムアーバン西新宿Ⅱ</t>
    <phoneticPr fontId="24"/>
  </si>
  <si>
    <t>プライムアーバン新宿内藤町</t>
    <phoneticPr fontId="0"/>
  </si>
  <si>
    <t>プライムアーバン西早稲田</t>
    <phoneticPr fontId="23"/>
  </si>
  <si>
    <t>プライムアーバン新宿落合</t>
    <phoneticPr fontId="0"/>
  </si>
  <si>
    <t>プライムアーバン神楽坂</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</si>
  <si>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</si>
  <si>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</si>
  <si>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</si>
  <si>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</si>
  <si>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プライムアーバン烏山コート</t>
    <phoneticPr fontId="0"/>
  </si>
  <si>
    <t>プライムアーバン千歳船橋</t>
    <phoneticPr fontId="23"/>
  </si>
  <si>
    <t>プライムアーバン用賀</t>
    <phoneticPr fontId="0"/>
  </si>
  <si>
    <t>プライムアーバン品川西</t>
    <phoneticPr fontId="23"/>
  </si>
  <si>
    <t>プライムアーバン大崎</t>
    <phoneticPr fontId="0"/>
  </si>
  <si>
    <t>プライムアーバン大井町Ⅱ</t>
    <phoneticPr fontId="24"/>
  </si>
  <si>
    <t>プライムアーバン雪谷</t>
    <phoneticPr fontId="0"/>
  </si>
  <si>
    <t>プライムアーバン大森</t>
    <phoneticPr fontId="23"/>
  </si>
  <si>
    <t>プライムアーバン田園調布南</t>
    <phoneticPr fontId="0"/>
  </si>
  <si>
    <t>プライムアーバン中野上高田</t>
    <phoneticPr fontId="0"/>
  </si>
  <si>
    <t>プライムアーバン西荻窪</t>
    <phoneticPr fontId="0"/>
  </si>
  <si>
    <t>プライムアーバン大塚</t>
    <phoneticPr fontId="0"/>
  </si>
  <si>
    <t>プライムアーバン駒込</t>
    <phoneticPr fontId="23"/>
  </si>
  <si>
    <t>プライムアーバン池袋</t>
    <phoneticPr fontId="0"/>
  </si>
  <si>
    <t>プライムアーバン亀戸</t>
    <phoneticPr fontId="0"/>
  </si>
  <si>
    <t>プライムアーバン住吉</t>
    <phoneticPr fontId="23"/>
  </si>
  <si>
    <t>プライムアーバン向島</t>
    <phoneticPr fontId="0"/>
  </si>
  <si>
    <t>プライムアーバン錦糸町</t>
    <phoneticPr fontId="0"/>
  </si>
  <si>
    <t>プライムアーバン葛西</t>
    <phoneticPr fontId="0"/>
  </si>
  <si>
    <t>プライムアーバン葛西Ⅱ</t>
    <phoneticPr fontId="23"/>
  </si>
  <si>
    <t>プライムアーバン葛西イースト</t>
    <phoneticPr fontId="0"/>
  </si>
  <si>
    <t>プライムアーバン板橋区役所前</t>
    <phoneticPr fontId="23"/>
  </si>
  <si>
    <t>プライムアーバン浅草</t>
    <phoneticPr fontId="0"/>
  </si>
  <si>
    <t>プライムアーバン町屋サウスコート</t>
    <phoneticPr fontId="24"/>
  </si>
  <si>
    <t>プライムアーバン武蔵小金井</t>
    <phoneticPr fontId="0"/>
  </si>
  <si>
    <t>プライムアーバン武蔵野ヒルズ</t>
    <phoneticPr fontId="23"/>
  </si>
  <si>
    <t>プライムアーバン小金井本町</t>
    <phoneticPr fontId="0"/>
  </si>
  <si>
    <t>プライムアーバン久米川</t>
    <phoneticPr fontId="23"/>
  </si>
  <si>
    <t>プライムアーバン武蔵小杉comodo</t>
    <phoneticPr fontId="0"/>
  </si>
  <si>
    <t>プライムアーバン新百合ヶ丘</t>
    <phoneticPr fontId="0"/>
  </si>
  <si>
    <t>プライムアーバン浦安</t>
    <phoneticPr fontId="0"/>
  </si>
  <si>
    <t>プライムアーバン行徳Ⅰ</t>
    <phoneticPr fontId="23"/>
  </si>
  <si>
    <t>プライムアーバン行徳Ⅱ</t>
    <phoneticPr fontId="0"/>
  </si>
  <si>
    <t>プライムアーバン行徳駅前Ⅱ</t>
    <phoneticPr fontId="0"/>
  </si>
  <si>
    <t>プライムアーバン行徳Ⅲ</t>
    <phoneticPr fontId="23"/>
  </si>
  <si>
    <t>プライムアーバン西船橋</t>
    <phoneticPr fontId="0"/>
  </si>
  <si>
    <t>プラウドフラット八丁堀</t>
    <phoneticPr fontId="0"/>
  </si>
  <si>
    <t>プラウドフラット五橋</t>
    <phoneticPr fontId="23"/>
  </si>
  <si>
    <t>プラウドフラット河原町</t>
    <phoneticPr fontId="0"/>
  </si>
  <si>
    <t>プラウドフラット新大阪</t>
    <phoneticPr fontId="23"/>
  </si>
  <si>
    <t>プライムアーバン北14条</t>
    <phoneticPr fontId="0"/>
  </si>
  <si>
    <t>プライムアーバン大通公園Ⅰ</t>
    <phoneticPr fontId="24"/>
  </si>
  <si>
    <t>プライムアーバン大通公園Ⅱ</t>
    <phoneticPr fontId="0"/>
  </si>
  <si>
    <t>プライムアーバン北11条</t>
    <phoneticPr fontId="23"/>
  </si>
  <si>
    <t>プライムアーバン宮の沢</t>
    <phoneticPr fontId="0"/>
  </si>
  <si>
    <t>プライムアーバン大通東</t>
    <phoneticPr fontId="23"/>
  </si>
  <si>
    <t>プライムアーバン知事公館</t>
    <phoneticPr fontId="0"/>
  </si>
  <si>
    <t>プライムアーバン北24条</t>
    <phoneticPr fontId="0"/>
  </si>
  <si>
    <t>プライムアーバン札幌リバーフロント</t>
    <phoneticPr fontId="0"/>
  </si>
  <si>
    <t>プライムアーバン北3条通</t>
    <phoneticPr fontId="23"/>
  </si>
  <si>
    <t>プライムアーバン長町一丁目</t>
    <phoneticPr fontId="0"/>
  </si>
  <si>
    <t>プライムアーバン堤通雨宮</t>
    <phoneticPr fontId="0"/>
  </si>
  <si>
    <t>プライムアーバン葵</t>
    <phoneticPr fontId="23"/>
  </si>
  <si>
    <t>プライムアーバン金山</t>
    <phoneticPr fontId="0"/>
  </si>
  <si>
    <t>プライムアーバン上前津</t>
    <phoneticPr fontId="0"/>
  </si>
  <si>
    <t>プライムアーバン江坂Ⅰ</t>
    <phoneticPr fontId="0"/>
  </si>
  <si>
    <t>プライムアーバン江坂Ⅲ</t>
    <phoneticPr fontId="0"/>
  </si>
  <si>
    <t>プライムアーバン玉造</t>
    <phoneticPr fontId="23"/>
  </si>
  <si>
    <t>プライムアーバン堺筋本町</t>
    <phoneticPr fontId="0"/>
  </si>
  <si>
    <t>プライムアーバン博多</t>
    <phoneticPr fontId="24"/>
  </si>
  <si>
    <t>プライムアーバン薬院南</t>
    <phoneticPr fontId="0"/>
  </si>
  <si>
    <t>プライムアーバン香椎</t>
    <phoneticPr fontId="23"/>
  </si>
  <si>
    <t>プライムアーバン博多東</t>
    <phoneticPr fontId="0"/>
  </si>
  <si>
    <t>-</t>
    <phoneticPr fontId="28"/>
  </si>
  <si>
    <t>（注1）「イズミヤ千里丘店」の割引率は、価格時点後1年から7年については5.0％、8年から11年については5.4％です。</t>
    <rPh sb="1" eb="2">
      <t>チュウ</t>
    </rPh>
    <phoneticPr fontId="2"/>
  </si>
  <si>
    <t>（注2）「イズミヤ八尾店」の割引率は、価格時点後1年から6年については5.3％、7年から11年については5.7％です。</t>
    <rPh sb="1" eb="2">
      <t>チュウ</t>
    </rPh>
    <phoneticPr fontId="2"/>
  </si>
  <si>
    <t>（注3）「イズミヤ小林店」の割引率は、価格時点後1年から10年については5.3％、11年については5.7％です。</t>
    <rPh sb="1" eb="2">
      <t>チュウ</t>
    </rPh>
    <phoneticPr fontId="2"/>
  </si>
  <si>
    <t>（注4）「一番町stear」の割引率は、価格時点後1年については4.5％、2年から10年については4.6％、11年については4.7％です。</t>
    <rPh sb="1" eb="2">
      <t>チュウ</t>
    </rPh>
    <phoneticPr fontId="2"/>
  </si>
  <si>
    <t>（注5）「Landport浦安」の割引率は、価格時点後1年から2年については4.2％、3年から11年については4.3％です。</t>
    <rPh sb="1" eb="2">
      <t>チュウ</t>
    </rPh>
    <phoneticPr fontId="2"/>
  </si>
  <si>
    <t>（注6）「Landport板橋」の割引率は、価格時点後1年から2年については4.2％、3年から11年については4.4％です。</t>
    <rPh sb="1" eb="2">
      <t>チュウ</t>
    </rPh>
    <rPh sb="32" eb="33">
      <t>ネン</t>
    </rPh>
    <phoneticPr fontId="2"/>
  </si>
  <si>
    <t>（注7）「Landport厚木」の割引率は、価格時点後1年から3年については4.5％、4年から11年については4.6％です。</t>
    <rPh sb="1" eb="2">
      <t>チュウ</t>
    </rPh>
    <rPh sb="32" eb="33">
      <t>ネン</t>
    </rPh>
    <phoneticPr fontId="2"/>
  </si>
  <si>
    <t>（注8）「厚木南ロジスティクスセンターB棟」の割引率は、価格時点後1年から5年については4.5％、6年から11年については4.7％です。</t>
    <rPh sb="1" eb="2">
      <t>チュウ</t>
    </rPh>
    <phoneticPr fontId="2"/>
  </si>
  <si>
    <t>（注9）「厚木南ロジスティクスセンターA棟」の割引率は、価格時点後1年から7年については4.5％、8年から11年については4.7％です。</t>
    <rPh sb="1" eb="2">
      <t>チュウ</t>
    </rPh>
    <phoneticPr fontId="2"/>
  </si>
  <si>
    <t>（%）</t>
    <phoneticPr fontId="2"/>
  </si>
  <si>
    <t>セコムメディカルビル</t>
    <phoneticPr fontId="0"/>
  </si>
  <si>
    <t>PMO日本橋本町</t>
    <phoneticPr fontId="0"/>
  </si>
  <si>
    <t>野村不動産東日本橋ビル</t>
    <phoneticPr fontId="0"/>
  </si>
  <si>
    <t>野村不動産上野ビル</t>
    <phoneticPr fontId="0"/>
  </si>
  <si>
    <t>NOFテクノポートカマタセンタービル</t>
    <phoneticPr fontId="0"/>
  </si>
  <si>
    <t>クリスタルパークビル</t>
    <phoneticPr fontId="0"/>
  </si>
  <si>
    <t>ファーレ立川センタースクエア</t>
  </si>
  <si>
    <t>NMF新横浜ビル</t>
    <phoneticPr fontId="0"/>
  </si>
  <si>
    <t>晴海アイランド トリトンスクエア オフィスタワーY</t>
    <phoneticPr fontId="0"/>
  </si>
  <si>
    <t>赤坂王子ビル</t>
    <phoneticPr fontId="0"/>
  </si>
  <si>
    <t>晴海アイランド トリトンスクエア オフィスタワーZ</t>
    <phoneticPr fontId="0"/>
  </si>
  <si>
    <t>ファーレイーストビル</t>
    <phoneticPr fontId="0"/>
  </si>
  <si>
    <t>野村不動産札幌ビル</t>
    <phoneticPr fontId="0"/>
  </si>
  <si>
    <t>NMF天神南ビル</t>
    <phoneticPr fontId="0"/>
  </si>
  <si>
    <t xml:space="preserve">Morisia 津田沼 </t>
    <phoneticPr fontId="23"/>
  </si>
  <si>
    <t>横須賀モアーズシティ</t>
    <phoneticPr fontId="0"/>
  </si>
  <si>
    <t>Recipe SHIMOKITA</t>
    <phoneticPr fontId="23"/>
  </si>
  <si>
    <t>川崎モアーズ</t>
    <phoneticPr fontId="0"/>
  </si>
  <si>
    <t>EQUINIA新宿</t>
    <phoneticPr fontId="23"/>
  </si>
  <si>
    <t>EQUINIA池袋</t>
    <phoneticPr fontId="0"/>
  </si>
  <si>
    <t>covirna machida</t>
    <phoneticPr fontId="23"/>
  </si>
  <si>
    <t>ニトリ幕張店</t>
    <phoneticPr fontId="0"/>
  </si>
  <si>
    <t>コナミスポーツクラブ府中</t>
    <phoneticPr fontId="23"/>
  </si>
  <si>
    <t>FESTA SQUARE</t>
    <phoneticPr fontId="0"/>
  </si>
  <si>
    <t>GEMS渋谷</t>
    <phoneticPr fontId="23"/>
  </si>
  <si>
    <t>駿台あざみ野校</t>
    <phoneticPr fontId="0"/>
  </si>
  <si>
    <t>EQUINIA青葉台</t>
    <phoneticPr fontId="23"/>
  </si>
  <si>
    <t>メガロス神奈川店</t>
    <phoneticPr fontId="0"/>
  </si>
  <si>
    <t>三菱自動車　目黒店</t>
    <phoneticPr fontId="23"/>
  </si>
  <si>
    <t>三菱自動車　調布店</t>
    <phoneticPr fontId="0"/>
  </si>
  <si>
    <t>三菱自動車　渋谷店</t>
    <phoneticPr fontId="23"/>
  </si>
  <si>
    <t>三菱自動車　練馬店</t>
    <phoneticPr fontId="0"/>
  </si>
  <si>
    <t>三菱自動車　川崎店</t>
    <phoneticPr fontId="23"/>
  </si>
  <si>
    <t>三菱自動車　高井戸店</t>
    <phoneticPr fontId="0"/>
  </si>
  <si>
    <t>三菱自動車　葛飾店</t>
    <phoneticPr fontId="23"/>
  </si>
  <si>
    <t>三菱自動車　東久留米店</t>
    <phoneticPr fontId="0"/>
  </si>
  <si>
    <t>三菱自動車　世田谷店</t>
    <phoneticPr fontId="23"/>
  </si>
  <si>
    <t>三菱自動車　杉並店</t>
    <phoneticPr fontId="0"/>
  </si>
  <si>
    <t>三菱自動車　関町店</t>
    <phoneticPr fontId="23"/>
  </si>
  <si>
    <t>三菱自動車　東大和店</t>
    <phoneticPr fontId="0"/>
  </si>
  <si>
    <t>三菱自動車　川越店</t>
    <phoneticPr fontId="0"/>
  </si>
  <si>
    <t>三菱自動車　狭山店</t>
    <phoneticPr fontId="0"/>
  </si>
  <si>
    <t>野村不動産吉祥寺ビル</t>
    <phoneticPr fontId="23"/>
  </si>
  <si>
    <t>GEMS市ヶ谷</t>
    <phoneticPr fontId="0"/>
  </si>
  <si>
    <t>相模原ショッピングセンター</t>
    <phoneticPr fontId="23"/>
  </si>
  <si>
    <t>武蔵浦和ショッピングスクエア</t>
    <phoneticPr fontId="0"/>
  </si>
  <si>
    <t>イトーヨーカドー東習志野店</t>
    <phoneticPr fontId="23"/>
  </si>
  <si>
    <t>イズミヤ千里丘店</t>
    <phoneticPr fontId="23"/>
  </si>
  <si>
    <t>Merad 大和田</t>
    <phoneticPr fontId="0"/>
  </si>
  <si>
    <t>イズミヤ八尾店</t>
    <phoneticPr fontId="23"/>
  </si>
  <si>
    <t>イズミヤ小林店</t>
    <phoneticPr fontId="0"/>
  </si>
  <si>
    <t xml:space="preserve">一番町stear </t>
    <phoneticPr fontId="23"/>
  </si>
  <si>
    <t>EQUINIA青葉通り</t>
    <phoneticPr fontId="0"/>
  </si>
  <si>
    <t>Rt-S-008</t>
    <phoneticPr fontId="2"/>
  </si>
  <si>
    <t xml:space="preserve">Landport浦安 </t>
    <phoneticPr fontId="0"/>
  </si>
  <si>
    <t xml:space="preserve">Landport板橋 </t>
    <phoneticPr fontId="23"/>
  </si>
  <si>
    <t xml:space="preserve">Landport厚木 </t>
    <phoneticPr fontId="23"/>
  </si>
  <si>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</si>
  <si>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</si>
  <si>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</si>
  <si>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</si>
  <si>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</si>
  <si>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</si>
  <si>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</si>
  <si>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</si>
  <si>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</si>
  <si>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 xml:space="preserve">太田新田ロジスティクスセンター </t>
    <phoneticPr fontId="0"/>
  </si>
  <si>
    <t xml:space="preserve">太田東新町ロジスティクスセンター </t>
    <phoneticPr fontId="23"/>
  </si>
  <si>
    <t xml:space="preserve">太田清原ロジスティクスセンター </t>
    <phoneticPr fontId="0"/>
  </si>
  <si>
    <t xml:space="preserve">千代田町ロジスティクスセンター </t>
    <phoneticPr fontId="23"/>
  </si>
  <si>
    <t>プラウドフラット代々木上原</t>
    <phoneticPr fontId="0"/>
  </si>
  <si>
    <t>プラウドフラット渋谷桜丘</t>
    <phoneticPr fontId="0"/>
  </si>
  <si>
    <t>プラウドフラット目黒行人坂</t>
    <phoneticPr fontId="0"/>
  </si>
  <si>
    <t>プラウドフラット神楽坂</t>
    <phoneticPr fontId="0"/>
  </si>
  <si>
    <t>プラウドフラット早稲田</t>
    <phoneticPr fontId="24"/>
  </si>
  <si>
    <t>プラウドフラット門前仲町Ⅰ</t>
    <phoneticPr fontId="24"/>
  </si>
  <si>
    <t>プライムアーバン西荻窪Ⅱ</t>
    <phoneticPr fontId="24"/>
  </si>
  <si>
    <t>プライムアーバン錦糸公園</t>
    <phoneticPr fontId="24"/>
  </si>
  <si>
    <t>プライムアーバン鶴見寺谷</t>
    <phoneticPr fontId="24"/>
  </si>
  <si>
    <t>プライムアーバン川口</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</si>
  <si>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</si>
  <si>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</si>
  <si>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</si>
  <si>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</si>
  <si>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</si>
  <si>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0"/>
  </si>
  <si>
    <t>プラウドフラット河原町</t>
    <phoneticPr fontId="24"/>
  </si>
  <si>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</si>
  <si>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</si>
  <si>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</si>
  <si>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</si>
  <si>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</si>
  <si>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</si>
  <si>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</si>
  <si>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</si>
  <si>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</si>
  <si>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</si>
  <si>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</si>
  <si>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</si>
  <si>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</si>
  <si>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</si>
  <si>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</si>
  <si>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</si>
  <si>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</si>
  <si>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</si>
  <si>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</si>
  <si>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</si>
  <si>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</si>
  <si>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</si>
  <si>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</si>
  <si>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</si>
  <si>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</si>
  <si>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</si>
  <si>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</si>
  <si>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</si>
  <si>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</si>
  <si>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</si>
  <si>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</si>
  <si>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Ot-T-001</t>
    <phoneticPr fontId="29"/>
  </si>
  <si>
    <t>-</t>
    <phoneticPr fontId="2"/>
  </si>
  <si>
    <t>NOF日本橋本町ビル</t>
    <rPh sb="3" eb="6">
      <t>ニホンバシ</t>
    </rPh>
    <rPh sb="6" eb="8">
      <t>ホンマチ</t>
    </rPh>
    <phoneticPr fontId="35"/>
  </si>
  <si>
    <t>第3期の営業日数</t>
    <rPh sb="0" eb="1">
      <t>ダイ</t>
    </rPh>
    <rPh sb="2" eb="3">
      <t>キ</t>
    </rPh>
    <rPh sb="4" eb="6">
      <t>エイギョウ</t>
    </rPh>
    <rPh sb="6" eb="8">
      <t>ニッスウ</t>
    </rPh>
    <phoneticPr fontId="2"/>
  </si>
  <si>
    <t>（注1）テナントの承諾が得られていないため、開示していません。</t>
    <rPh sb="1" eb="2">
      <t>チュウ</t>
    </rPh>
    <rPh sb="9" eb="11">
      <t>ショウダク</t>
    </rPh>
    <rPh sb="12" eb="13">
      <t>エ</t>
    </rPh>
    <rPh sb="22" eb="24">
      <t>カイジ</t>
    </rPh>
    <phoneticPr fontId="2"/>
  </si>
  <si>
    <t>NMF新宿南口ビル</t>
    <rPh sb="3" eb="5">
      <t>シンジュク</t>
    </rPh>
    <rPh sb="5" eb="7">
      <t>ミナミグチ</t>
    </rPh>
    <phoneticPr fontId="35"/>
  </si>
  <si>
    <t>NMF渋谷公園通りビル</t>
    <rPh sb="3" eb="5">
      <t>シブヤ</t>
    </rPh>
    <rPh sb="5" eb="7">
      <t>コウエン</t>
    </rPh>
    <rPh sb="7" eb="8">
      <t>ドオ</t>
    </rPh>
    <phoneticPr fontId="35"/>
  </si>
  <si>
    <t>NMF芝ビル</t>
    <rPh sb="3" eb="4">
      <t>シバ</t>
    </rPh>
    <phoneticPr fontId="35"/>
  </si>
  <si>
    <t>NMF駿河台ビル</t>
    <rPh sb="3" eb="6">
      <t>スルガダイ</t>
    </rPh>
    <phoneticPr fontId="35"/>
  </si>
  <si>
    <t>NMF五反田駅前ビル</t>
    <rPh sb="3" eb="6">
      <t>ゴタンダ</t>
    </rPh>
    <rPh sb="6" eb="8">
      <t>エキマエ</t>
    </rPh>
    <phoneticPr fontId="35"/>
  </si>
  <si>
    <t>NMF神田岩本町ビル</t>
    <rPh sb="3" eb="5">
      <t>カンダ</t>
    </rPh>
    <rPh sb="5" eb="8">
      <t>イワモトチョウ</t>
    </rPh>
    <phoneticPr fontId="35"/>
  </si>
  <si>
    <t>NMF高輪ビル</t>
    <rPh sb="3" eb="5">
      <t>タカナワ</t>
    </rPh>
    <phoneticPr fontId="35"/>
  </si>
  <si>
    <t>NMF吉祥寺本町ビル</t>
    <rPh sb="3" eb="6">
      <t>キチジョウジ</t>
    </rPh>
    <phoneticPr fontId="35"/>
  </si>
  <si>
    <t>NMF川崎東口ビル</t>
    <rPh sb="3" eb="5">
      <t>カワサキ</t>
    </rPh>
    <rPh sb="5" eb="7">
      <t>ヒガシグチ</t>
    </rPh>
    <phoneticPr fontId="35"/>
  </si>
  <si>
    <t>NMF横浜西口ビル</t>
    <rPh sb="3" eb="5">
      <t>ヨコハマ</t>
    </rPh>
    <rPh sb="5" eb="7">
      <t>ニシグチ</t>
    </rPh>
    <phoneticPr fontId="35"/>
  </si>
  <si>
    <t>NMF新横浜ビル</t>
    <phoneticPr fontId="2"/>
  </si>
  <si>
    <t>NMF仙台青葉通りビル</t>
    <rPh sb="3" eb="5">
      <t>センダイ</t>
    </rPh>
    <rPh sb="5" eb="7">
      <t>アオバ</t>
    </rPh>
    <rPh sb="7" eb="8">
      <t>ドオ</t>
    </rPh>
    <phoneticPr fontId="35"/>
  </si>
  <si>
    <t>NMF名古屋伏見ビル</t>
    <rPh sb="3" eb="6">
      <t>ナゴヤ</t>
    </rPh>
    <rPh sb="6" eb="8">
      <t>フシミ</t>
    </rPh>
    <phoneticPr fontId="35"/>
  </si>
  <si>
    <t>NMF名古屋柳橋ビル</t>
    <rPh sb="3" eb="6">
      <t>ナゴヤ</t>
    </rPh>
    <rPh sb="6" eb="8">
      <t>ヤナギバシ</t>
    </rPh>
    <phoneticPr fontId="35"/>
  </si>
  <si>
    <t>NMF博多駅前ビル</t>
    <rPh sb="3" eb="5">
      <t>ハカタ</t>
    </rPh>
    <rPh sb="5" eb="7">
      <t>エキマエ</t>
    </rPh>
    <phoneticPr fontId="35"/>
  </si>
  <si>
    <t>NMF天神南ビル</t>
    <phoneticPr fontId="2"/>
  </si>
  <si>
    <t>（注2）不動産賃貸事業費用には減価償却費を含めていません。</t>
    <rPh sb="1" eb="2">
      <t>チュウ</t>
    </rPh>
    <rPh sb="4" eb="7">
      <t>フドウサン</t>
    </rPh>
    <rPh sb="7" eb="9">
      <t>チンタイ</t>
    </rPh>
    <rPh sb="9" eb="11">
      <t>ジギョウ</t>
    </rPh>
    <rPh sb="11" eb="13">
      <t>ヒヨウ</t>
    </rPh>
    <rPh sb="15" eb="17">
      <t>ゲンカ</t>
    </rPh>
    <rPh sb="17" eb="19">
      <t>ショウキャク</t>
    </rPh>
    <rPh sb="19" eb="20">
      <t>ヒ</t>
    </rPh>
    <rPh sb="21" eb="22">
      <t>フク</t>
    </rPh>
    <phoneticPr fontId="2"/>
  </si>
  <si>
    <t>（注）</t>
  </si>
  <si>
    <t>第4期（自：2017年3月1日　至：2017年8月31日）</t>
    <rPh sb="0" eb="1">
      <t>ダイ</t>
    </rPh>
    <phoneticPr fontId="2"/>
  </si>
  <si>
    <t>Rt-T-036</t>
    <phoneticPr fontId="2"/>
  </si>
  <si>
    <t>Rt-S-009</t>
    <phoneticPr fontId="2"/>
  </si>
  <si>
    <t>Rt-S-010</t>
    <phoneticPr fontId="2"/>
  </si>
  <si>
    <t>Lg-T-017</t>
    <phoneticPr fontId="2"/>
  </si>
  <si>
    <t>Rs-T-121</t>
    <phoneticPr fontId="2"/>
  </si>
  <si>
    <t>Rs-T-122</t>
    <phoneticPr fontId="2"/>
  </si>
  <si>
    <t>Rs-T-123</t>
    <phoneticPr fontId="2"/>
  </si>
  <si>
    <t>NMF青山一丁目ビル</t>
  </si>
  <si>
    <t>NMF竹橋ビル</t>
  </si>
  <si>
    <t>NMF茅場町ビル</t>
  </si>
  <si>
    <t>NMF新宿EASTビル</t>
  </si>
  <si>
    <t>NMF芝公園ビル</t>
  </si>
  <si>
    <t>NMF銀座四丁目ビル</t>
  </si>
  <si>
    <t>サミットストア成田東店（底地）</t>
    <phoneticPr fontId="2"/>
  </si>
  <si>
    <t>nORBESA</t>
    <phoneticPr fontId="2"/>
  </si>
  <si>
    <t>中座くいだおれビル</t>
    <phoneticPr fontId="2"/>
  </si>
  <si>
    <t>Landport柏沼南Ⅰ</t>
    <rPh sb="8" eb="9">
      <t>カシワ</t>
    </rPh>
    <rPh sb="9" eb="11">
      <t>ショウナン</t>
    </rPh>
    <phoneticPr fontId="0"/>
  </si>
  <si>
    <t>プライムアーバン学芸大学パークフロント</t>
    <rPh sb="8" eb="10">
      <t>ガクゲイ</t>
    </rPh>
    <rPh sb="10" eb="12">
      <t>ダイガク</t>
    </rPh>
    <phoneticPr fontId="2"/>
  </si>
  <si>
    <t>プラウドフラット大森Ⅲ</t>
    <rPh sb="8" eb="10">
      <t>オオモリ</t>
    </rPh>
    <phoneticPr fontId="2"/>
  </si>
  <si>
    <t>プラウドフラット錦糸町</t>
    <rPh sb="8" eb="11">
      <t>キンシチョウ</t>
    </rPh>
    <phoneticPr fontId="2"/>
  </si>
  <si>
    <t>第４期の営業日数</t>
    <rPh sb="0" eb="1">
      <t>ダイ</t>
    </rPh>
    <rPh sb="2" eb="3">
      <t>キ</t>
    </rPh>
    <rPh sb="4" eb="6">
      <t>エイギョウ</t>
    </rPh>
    <rPh sb="6" eb="8">
      <t>ニッスウ</t>
    </rPh>
    <phoneticPr fontId="2"/>
  </si>
  <si>
    <t>（注1）</t>
  </si>
  <si>
    <t>株式会社鑑定法人エイ・スクエア</t>
  </si>
  <si>
    <t>Morisia津田沼</t>
  </si>
  <si>
    <t>サミット成田東店（底地）</t>
  </si>
  <si>
    <t>ユニバーサル・シティウォーク大阪</t>
  </si>
  <si>
    <t>4.9/5.3(注1)</t>
    <phoneticPr fontId="2"/>
  </si>
  <si>
    <t xml:space="preserve">5.2/5.6(注2)
</t>
    <phoneticPr fontId="2"/>
  </si>
  <si>
    <t>5.2/5.6(注3)</t>
    <phoneticPr fontId="2"/>
  </si>
  <si>
    <t>一番町stear</t>
  </si>
  <si>
    <t>4.4/4.5/4.6(注4)</t>
    <phoneticPr fontId="2"/>
  </si>
  <si>
    <t>Rt-S-009</t>
  </si>
  <si>
    <t>nORBESA</t>
  </si>
  <si>
    <t>Rt-S-010</t>
    <phoneticPr fontId="28"/>
  </si>
  <si>
    <t>中座くいだおれビル</t>
  </si>
  <si>
    <t>Lg-T-001</t>
    <phoneticPr fontId="28"/>
  </si>
  <si>
    <t>Landport浦安</t>
    <phoneticPr fontId="0"/>
  </si>
  <si>
    <t>4.1/4.2(注5)</t>
    <phoneticPr fontId="2"/>
  </si>
  <si>
    <t>Landport板橋</t>
  </si>
  <si>
    <t>4.1/4.3(注6)</t>
    <phoneticPr fontId="2"/>
  </si>
  <si>
    <t>Landport川越</t>
  </si>
  <si>
    <t>Landport厚木</t>
  </si>
  <si>
    <t>4.4/4.5(注7)</t>
    <phoneticPr fontId="2"/>
  </si>
  <si>
    <t>相模原田名ロジスティクスセンター</t>
  </si>
  <si>
    <t>相模原大野台ロジスティクスセンター</t>
  </si>
  <si>
    <t>Landport八王子</t>
  </si>
  <si>
    <t>Landport春日部</t>
  </si>
  <si>
    <t>船橋ロジスティクスセンター</t>
  </si>
  <si>
    <t>厚木南ロジスティクスセンターB棟</t>
  </si>
  <si>
    <t>4.4/4.6(注8)</t>
    <phoneticPr fontId="2"/>
  </si>
  <si>
    <t>羽生ロジスティクスセンター</t>
  </si>
  <si>
    <t>川口ロジスティクスセンターB棟</t>
  </si>
  <si>
    <t>川口ロジスティクスセンターA棟</t>
  </si>
  <si>
    <t>厚木南ロジスティクスセンターA棟</t>
  </si>
  <si>
    <t>4.4/4.6(注9)</t>
    <phoneticPr fontId="2"/>
  </si>
  <si>
    <t>Landport柏沼南Ⅱ</t>
  </si>
  <si>
    <t>Lg-T-017</t>
  </si>
  <si>
    <t>Landport柏沼南Ⅰ</t>
  </si>
  <si>
    <t>枚方樟葉ロジスティクスセンター</t>
  </si>
  <si>
    <t>Rs-T-121</t>
  </si>
  <si>
    <t>プライムアーバン学芸大学パークフロント</t>
    <rPh sb="8" eb="11">
      <t>ガクゲイダイ</t>
    </rPh>
    <rPh sb="11" eb="12">
      <t>ガク</t>
    </rPh>
    <phoneticPr fontId="2"/>
  </si>
  <si>
    <t>Rs-T-122</t>
  </si>
  <si>
    <t>Rs-T-123</t>
  </si>
  <si>
    <t>－</t>
  </si>
  <si>
    <t>（注1）「イズミヤ千里丘店」の割引率は、価格時点後1年から6年については4.9％、7年から11年については5.3％です。</t>
    <rPh sb="1" eb="2">
      <t>チュウ</t>
    </rPh>
    <phoneticPr fontId="2"/>
  </si>
  <si>
    <t>（注2）「イズミヤ八尾店」の割引率は、価格時点後1年から6年については5.2％、7年から11年については5.6％です。</t>
    <rPh sb="1" eb="2">
      <t>チュウ</t>
    </rPh>
    <phoneticPr fontId="2"/>
  </si>
  <si>
    <t>（注3）「イズミヤ小林店」の割引率は、価格時点後1年から10年については5.2％、11年については5.6％です。</t>
    <rPh sb="1" eb="2">
      <t>チュウ</t>
    </rPh>
    <phoneticPr fontId="2"/>
  </si>
  <si>
    <t>（注4）「一番町stear」の割引率は、価格時点後1年から3年については4.4％、4年から9年については4.5％、10年以降については4.6％です。</t>
    <rPh sb="1" eb="2">
      <t>チュウ</t>
    </rPh>
    <rPh sb="30" eb="31">
      <t>ネン</t>
    </rPh>
    <rPh sb="60" eb="62">
      <t>イコウ</t>
    </rPh>
    <phoneticPr fontId="2"/>
  </si>
  <si>
    <t>（注5）「Landport浦安」の割引率は、価格時点後1年から2年については4.1％、3年から11年については4.2％です。</t>
    <rPh sb="1" eb="2">
      <t>チュウ</t>
    </rPh>
    <phoneticPr fontId="2"/>
  </si>
  <si>
    <t>（注6）「Landport板橋」の割引率は、価格時点後1年については4.1％、2年から11年については4.3％です。</t>
    <rPh sb="1" eb="2">
      <t>チュウ</t>
    </rPh>
    <phoneticPr fontId="2"/>
  </si>
  <si>
    <t>（注7）「Landport厚木」の割引率は、価格時点後1年から5年については4.4％、6年から11年については4.5％です。</t>
    <rPh sb="1" eb="2">
      <t>チュウ</t>
    </rPh>
    <rPh sb="32" eb="33">
      <t>ネン</t>
    </rPh>
    <phoneticPr fontId="2"/>
  </si>
  <si>
    <t>（注8）「厚木南ロジスティクスセンターB棟」の割引率は、価格時点後1年から5年については4.4％、6年から11年については4.6％です。</t>
    <rPh sb="1" eb="2">
      <t>チュウ</t>
    </rPh>
    <phoneticPr fontId="2"/>
  </si>
  <si>
    <t>（注9）「厚木南ロジスティクスセンターA棟」の割引率は、価格時点後1年から6年については4.4％、7年から11年については4.6％です。</t>
    <rPh sb="1" eb="2">
      <t>チュウ</t>
    </rPh>
    <phoneticPr fontId="2"/>
  </si>
  <si>
    <t>-</t>
    <phoneticPr fontId="24"/>
  </si>
  <si>
    <t>-</t>
    <phoneticPr fontId="28"/>
  </si>
  <si>
    <t>野村不動産天王洲ビル</t>
    <rPh sb="0" eb="2">
      <t>ノムラ</t>
    </rPh>
    <rPh sb="2" eb="5">
      <t>フドウサン</t>
    </rPh>
    <rPh sb="5" eb="8">
      <t>テンノウズ</t>
    </rPh>
    <phoneticPr fontId="23"/>
  </si>
  <si>
    <t>NMF新宿南口ビル</t>
    <rPh sb="3" eb="5">
      <t>シンジュク</t>
    </rPh>
    <rPh sb="5" eb="7">
      <t>ミナミグチ</t>
    </rPh>
    <phoneticPr fontId="23"/>
  </si>
  <si>
    <t>セコムメディカルビル</t>
    <phoneticPr fontId="23"/>
  </si>
  <si>
    <t>西新宿昭和ビル</t>
    <rPh sb="0" eb="3">
      <t>ニシシンジュク</t>
    </rPh>
    <rPh sb="3" eb="5">
      <t>ショウワ</t>
    </rPh>
    <phoneticPr fontId="23"/>
  </si>
  <si>
    <t>岩本町東洋ビル</t>
    <rPh sb="0" eb="2">
      <t>イワモト</t>
    </rPh>
    <rPh sb="2" eb="3">
      <t>チョウ</t>
    </rPh>
    <rPh sb="3" eb="5">
      <t>トウヨウ</t>
    </rPh>
    <phoneticPr fontId="23"/>
  </si>
  <si>
    <t>PMO日本橋本町</t>
    <phoneticPr fontId="23"/>
  </si>
  <si>
    <t>NMF五反田駅前ビル</t>
    <rPh sb="3" eb="6">
      <t>ゴタンダ</t>
    </rPh>
    <rPh sb="6" eb="8">
      <t>エキマエ</t>
    </rPh>
    <phoneticPr fontId="23"/>
  </si>
  <si>
    <t>PMO秋葉原</t>
    <rPh sb="3" eb="6">
      <t>アキハバラ</t>
    </rPh>
    <phoneticPr fontId="23"/>
  </si>
  <si>
    <t>NMF神田岩本町ビル</t>
    <rPh sb="3" eb="5">
      <t>カンダ</t>
    </rPh>
    <rPh sb="5" eb="8">
      <t>イワモトチョウ</t>
    </rPh>
    <phoneticPr fontId="23"/>
  </si>
  <si>
    <t>PMO八丁堀</t>
    <rPh sb="3" eb="6">
      <t>ハッチョウボリ</t>
    </rPh>
    <phoneticPr fontId="23"/>
  </si>
  <si>
    <t>PMO東日本橋</t>
    <rPh sb="3" eb="4">
      <t>ヒガシ</t>
    </rPh>
    <rPh sb="4" eb="7">
      <t>ニホンバシ</t>
    </rPh>
    <phoneticPr fontId="23"/>
  </si>
  <si>
    <t>NF本郷ビル</t>
    <rPh sb="2" eb="4">
      <t>ホンゴウ</t>
    </rPh>
    <phoneticPr fontId="23"/>
  </si>
  <si>
    <t>NMF吉祥寺本町ビル</t>
    <rPh sb="3" eb="6">
      <t>キチジョウジ</t>
    </rPh>
    <phoneticPr fontId="23"/>
  </si>
  <si>
    <t>ファーレ立川センタースクエア</t>
    <phoneticPr fontId="0"/>
  </si>
  <si>
    <t>NMF川崎東口ビル</t>
    <rPh sb="3" eb="5">
      <t>カワサキ</t>
    </rPh>
    <rPh sb="5" eb="7">
      <t>ヒガシグチ</t>
    </rPh>
    <phoneticPr fontId="23"/>
  </si>
  <si>
    <t>NMF新横浜ビル</t>
    <phoneticPr fontId="23"/>
  </si>
  <si>
    <t>PMO銀座八丁目</t>
    <rPh sb="3" eb="5">
      <t>ギンザ</t>
    </rPh>
    <rPh sb="5" eb="8">
      <t>ハッチョウメ</t>
    </rPh>
    <phoneticPr fontId="23"/>
  </si>
  <si>
    <t>日本電気本社ビル</t>
    <rPh sb="0" eb="8">
      <t>ニホンデンキホンシャ</t>
    </rPh>
    <phoneticPr fontId="23"/>
  </si>
  <si>
    <t xml:space="preserve">晴海アイランドトリトンスクエア オフィスタワーＹ </t>
    <phoneticPr fontId="0"/>
  </si>
  <si>
    <t>NMF青山一丁目ビル</t>
    <phoneticPr fontId="23"/>
  </si>
  <si>
    <t>NMF竹橋ビル</t>
    <phoneticPr fontId="0"/>
  </si>
  <si>
    <t>晴海アイランドトリトンスクエア オフィスタワーＺ</t>
    <phoneticPr fontId="23"/>
  </si>
  <si>
    <t>NMF茅場町ビル</t>
    <phoneticPr fontId="0"/>
  </si>
  <si>
    <t>NMF新宿ＥＡＳＴビル</t>
    <phoneticPr fontId="23"/>
  </si>
  <si>
    <t>NMF芝公園ビル</t>
    <phoneticPr fontId="0"/>
  </si>
  <si>
    <t>NMF銀座四丁目ビル</t>
    <phoneticPr fontId="23"/>
  </si>
  <si>
    <t>札幌ノースプラザ</t>
    <rPh sb="0" eb="2">
      <t>サッポロ</t>
    </rPh>
    <phoneticPr fontId="23"/>
  </si>
  <si>
    <t>NMF仙台青葉通りビル</t>
    <rPh sb="3" eb="5">
      <t>センダイ</t>
    </rPh>
    <rPh sb="5" eb="7">
      <t>アオバ</t>
    </rPh>
    <rPh sb="7" eb="8">
      <t>ドオ</t>
    </rPh>
    <phoneticPr fontId="23"/>
  </si>
  <si>
    <t>NMF名古屋伏見ビル</t>
    <rPh sb="3" eb="6">
      <t>ナゴヤ</t>
    </rPh>
    <rPh sb="6" eb="8">
      <t>フシミ</t>
    </rPh>
    <phoneticPr fontId="23"/>
  </si>
  <si>
    <t>オムロン京都センタービル</t>
    <rPh sb="4" eb="6">
      <t>キョウト</t>
    </rPh>
    <phoneticPr fontId="23"/>
  </si>
  <si>
    <t>野村不動産大阪ビル</t>
    <rPh sb="0" eb="2">
      <t>ノムラ</t>
    </rPh>
    <rPh sb="2" eb="5">
      <t>フドウサン</t>
    </rPh>
    <rPh sb="5" eb="7">
      <t>オオサカ</t>
    </rPh>
    <phoneticPr fontId="23"/>
  </si>
  <si>
    <t>野村不動産四ツ橋ビル</t>
    <rPh sb="0" eb="2">
      <t>ノムラ</t>
    </rPh>
    <rPh sb="2" eb="5">
      <t>フドウサン</t>
    </rPh>
    <rPh sb="5" eb="6">
      <t>ヨ</t>
    </rPh>
    <rPh sb="7" eb="8">
      <t>バシ</t>
    </rPh>
    <phoneticPr fontId="23"/>
  </si>
  <si>
    <t>NMF博多駅前ビル</t>
    <rPh sb="3" eb="5">
      <t>ハカタ</t>
    </rPh>
    <rPh sb="5" eb="7">
      <t>エキマエ</t>
    </rPh>
    <phoneticPr fontId="23"/>
  </si>
  <si>
    <t>三菱自動車　練馬店</t>
    <phoneticPr fontId="23"/>
  </si>
  <si>
    <t>三菱自動車　川崎店</t>
    <phoneticPr fontId="0"/>
  </si>
  <si>
    <t>三菱自動車　高井戸店</t>
    <phoneticPr fontId="23"/>
  </si>
  <si>
    <t>三菱自動車　葛飾店</t>
    <phoneticPr fontId="0"/>
  </si>
  <si>
    <t>三菱自動車　東久留米店</t>
    <phoneticPr fontId="23"/>
  </si>
  <si>
    <t>三菱自動車　世田谷店</t>
    <phoneticPr fontId="0"/>
  </si>
  <si>
    <t>サミット成田東店（底地）</t>
    <rPh sb="4" eb="6">
      <t>ナリタ</t>
    </rPh>
    <rPh sb="6" eb="7">
      <t>ヒガシ</t>
    </rPh>
    <rPh sb="7" eb="8">
      <t>ミセ</t>
    </rPh>
    <rPh sb="9" eb="10">
      <t>ソコ</t>
    </rPh>
    <rPh sb="10" eb="11">
      <t>チ</t>
    </rPh>
    <phoneticPr fontId="2"/>
  </si>
  <si>
    <t>nORBESA</t>
    <phoneticPr fontId="0"/>
  </si>
  <si>
    <t>中座くいだおれビル</t>
    <rPh sb="0" eb="2">
      <t>ナカザ</t>
    </rPh>
    <phoneticPr fontId="2"/>
  </si>
  <si>
    <t>Landport柏沼南Ⅰ</t>
    <rPh sb="8" eb="9">
      <t>カシワ</t>
    </rPh>
    <rPh sb="9" eb="11">
      <t>ショウナン</t>
    </rPh>
    <phoneticPr fontId="23"/>
  </si>
  <si>
    <t>PML</t>
    <phoneticPr fontId="2"/>
  </si>
  <si>
    <t>（%）</t>
    <phoneticPr fontId="2"/>
  </si>
  <si>
    <t>野村不動産株式会社</t>
    <phoneticPr fontId="34"/>
  </si>
  <si>
    <t>東京都千代田区麹町四丁目4番地30</t>
    <phoneticPr fontId="24"/>
  </si>
  <si>
    <t>野村不動産パートナーズ株式会社</t>
    <phoneticPr fontId="34"/>
  </si>
  <si>
    <t>東京都渋谷区宇田川町20番17号</t>
    <phoneticPr fontId="24"/>
  </si>
  <si>
    <t>セコムメディカルビル</t>
    <phoneticPr fontId="34"/>
  </si>
  <si>
    <t>東京都千代田区二番町7番地7</t>
    <phoneticPr fontId="24"/>
  </si>
  <si>
    <t>東京都新宿区西新宿一丁目13番12号</t>
    <phoneticPr fontId="24"/>
  </si>
  <si>
    <t>-</t>
    <phoneticPr fontId="34"/>
  </si>
  <si>
    <t>東京都渋谷区道玄坂二丁目16番4号</t>
    <phoneticPr fontId="24"/>
  </si>
  <si>
    <t>伊藤忠アーバンコミュニティ株式会社</t>
    <phoneticPr fontId="34"/>
  </si>
  <si>
    <t>株式会社ザイマックスアルファ</t>
    <phoneticPr fontId="34"/>
  </si>
  <si>
    <t>東京都千代田区岩本町三丁目11番6号</t>
    <phoneticPr fontId="24"/>
  </si>
  <si>
    <t>-</t>
    <phoneticPr fontId="29"/>
  </si>
  <si>
    <t>東京都中央区八丁堀二丁目21番6号</t>
    <phoneticPr fontId="24"/>
  </si>
  <si>
    <t>東京都品川区東五反田二丁目20番4号</t>
    <phoneticPr fontId="24"/>
  </si>
  <si>
    <t>東京都台東区東上野一丁目14番4号</t>
    <phoneticPr fontId="24"/>
  </si>
  <si>
    <t>クリスタルパークビル</t>
    <phoneticPr fontId="34"/>
  </si>
  <si>
    <t>株式会社第一ビルディング</t>
    <phoneticPr fontId="34"/>
  </si>
  <si>
    <t>東京都立川市曙町二丁目36番2号</t>
    <phoneticPr fontId="24"/>
  </si>
  <si>
    <t>神奈川県横浜市西区北幸一丁目11番11号</t>
    <phoneticPr fontId="24"/>
  </si>
  <si>
    <t>NMF竹橋ビル</t>
    <rPh sb="3" eb="5">
      <t>タケバシ</t>
    </rPh>
    <phoneticPr fontId="26"/>
  </si>
  <si>
    <t>NMF茅場町ビル</t>
    <rPh sb="3" eb="6">
      <t>カヤバチョウ</t>
    </rPh>
    <phoneticPr fontId="26"/>
  </si>
  <si>
    <t>NMF新宿EASTビル</t>
    <rPh sb="3" eb="5">
      <t>シンジュク</t>
    </rPh>
    <phoneticPr fontId="26"/>
  </si>
  <si>
    <t>NMF芝公園ビル</t>
    <rPh sb="3" eb="6">
      <t>シバコウエン</t>
    </rPh>
    <phoneticPr fontId="26"/>
  </si>
  <si>
    <t>NMF銀座四丁目ビル</t>
    <rPh sb="3" eb="5">
      <t>ギンザ</t>
    </rPh>
    <rPh sb="5" eb="8">
      <t>ヨンチョウメ</t>
    </rPh>
    <phoneticPr fontId="26"/>
  </si>
  <si>
    <t>北海道札幌市北区北七条西二丁目15番地1</t>
    <phoneticPr fontId="24"/>
  </si>
  <si>
    <t>宮城県仙台市青葉区一番町二丁目1番2号</t>
    <phoneticPr fontId="24"/>
  </si>
  <si>
    <t>愛知県名古屋市中村区名駅南一丁目16番28号</t>
    <phoneticPr fontId="24"/>
  </si>
  <si>
    <t>大阪府大阪市北区梅田二丁目1番22</t>
    <phoneticPr fontId="24"/>
  </si>
  <si>
    <t>広島県広島市中区立町2番23号</t>
    <phoneticPr fontId="24"/>
  </si>
  <si>
    <t>株式会社ザイマックス九州</t>
    <phoneticPr fontId="34"/>
  </si>
  <si>
    <t>NMF天神南ビル</t>
    <phoneticPr fontId="34"/>
  </si>
  <si>
    <t>福岡県福岡市中央区渡辺通三丁目6番15号</t>
    <phoneticPr fontId="24"/>
  </si>
  <si>
    <t>Morisia 津田沼</t>
    <phoneticPr fontId="0"/>
  </si>
  <si>
    <t>神奈川県横須賀市若松町二丁目30番地2</t>
    <phoneticPr fontId="24"/>
  </si>
  <si>
    <t>ニトリ幕張店</t>
    <phoneticPr fontId="34"/>
  </si>
  <si>
    <t>千葉県千葉市美浜区幕張西四丁目1番15号</t>
    <phoneticPr fontId="24"/>
  </si>
  <si>
    <t>FESTA SQUARE</t>
    <phoneticPr fontId="34"/>
  </si>
  <si>
    <t>駿台あざみ野校</t>
    <phoneticPr fontId="34"/>
  </si>
  <si>
    <t>神奈川県横浜市神奈川区入江一丁目31番11号</t>
    <phoneticPr fontId="24"/>
  </si>
  <si>
    <t>三菱自動車　調布店</t>
    <phoneticPr fontId="34"/>
  </si>
  <si>
    <t>三菱自動車　練馬店</t>
    <phoneticPr fontId="34"/>
  </si>
  <si>
    <t>東京都練馬区豊玉北二丁目4番8号</t>
    <phoneticPr fontId="24"/>
  </si>
  <si>
    <t>神奈川県川崎市幸区下平間329番地1</t>
    <phoneticPr fontId="24"/>
  </si>
  <si>
    <t>東京都葛飾区金町一丁目7番5号</t>
    <phoneticPr fontId="24"/>
  </si>
  <si>
    <t>東京都世田谷区上用賀六丁目5番2号</t>
    <phoneticPr fontId="24"/>
  </si>
  <si>
    <t>東京都東大和市狭山五丁目1624番地2</t>
    <phoneticPr fontId="24"/>
  </si>
  <si>
    <t>埼玉県狭山市笹井三丁目1番25号</t>
    <phoneticPr fontId="24"/>
  </si>
  <si>
    <t>東京都千代田区六番町4番地3</t>
    <phoneticPr fontId="24"/>
  </si>
  <si>
    <t>埼玉県さいたま市南区別所七丁目3番1号</t>
    <phoneticPr fontId="2"/>
  </si>
  <si>
    <t>東京都杉並区成田東一丁目35番12</t>
    <rPh sb="0" eb="3">
      <t>トウキョウト</t>
    </rPh>
    <rPh sb="3" eb="6">
      <t>スギナミク</t>
    </rPh>
    <rPh sb="6" eb="8">
      <t>ナリタ</t>
    </rPh>
    <rPh sb="8" eb="9">
      <t>ヒガシ</t>
    </rPh>
    <rPh sb="9" eb="12">
      <t>イッチョウメ</t>
    </rPh>
    <rPh sb="14" eb="15">
      <t>バン</t>
    </rPh>
    <phoneticPr fontId="27"/>
  </si>
  <si>
    <t>イズミヤ千里丘店</t>
    <phoneticPr fontId="34"/>
  </si>
  <si>
    <t>大阪府吹田市山田南1番1号</t>
    <phoneticPr fontId="24"/>
  </si>
  <si>
    <t>イズミヤ八尾店</t>
    <phoneticPr fontId="34"/>
  </si>
  <si>
    <t>大阪府八尾市沼一丁目1番地1</t>
    <phoneticPr fontId="24"/>
  </si>
  <si>
    <t>兵庫県宝塚市小林五丁目5番47号</t>
    <phoneticPr fontId="24"/>
  </si>
  <si>
    <t>新築：1973年９月
増築：1977年10月
増築：2001年１月</t>
    <phoneticPr fontId="24"/>
  </si>
  <si>
    <t>一番町stear</t>
    <phoneticPr fontId="34"/>
  </si>
  <si>
    <t>宮城県仙台市青葉区中央三丁目1番22号</t>
    <phoneticPr fontId="24"/>
  </si>
  <si>
    <t>北海道札幌市中央区南三条西五丁目1番1</t>
    <rPh sb="0" eb="3">
      <t>ホッカイドウ</t>
    </rPh>
    <rPh sb="3" eb="6">
      <t>サッポロシ</t>
    </rPh>
    <rPh sb="6" eb="9">
      <t>チュウオウク</t>
    </rPh>
    <rPh sb="9" eb="10">
      <t>ミナミ</t>
    </rPh>
    <rPh sb="10" eb="12">
      <t>サンジョウ</t>
    </rPh>
    <rPh sb="12" eb="13">
      <t>ニシ</t>
    </rPh>
    <rPh sb="13" eb="16">
      <t>ゴチョウメ</t>
    </rPh>
    <rPh sb="17" eb="18">
      <t>バン</t>
    </rPh>
    <phoneticPr fontId="27"/>
  </si>
  <si>
    <t>Rt-S-010</t>
  </si>
  <si>
    <t>中座くいだおれビル</t>
    <rPh sb="0" eb="2">
      <t>ナカザ</t>
    </rPh>
    <phoneticPr fontId="21"/>
  </si>
  <si>
    <t>大阪府大阪市中央区道頓堀一丁目7番21</t>
    <rPh sb="0" eb="3">
      <t>オオサカフ</t>
    </rPh>
    <rPh sb="3" eb="6">
      <t>オオサカシ</t>
    </rPh>
    <rPh sb="6" eb="9">
      <t>チュウオウク</t>
    </rPh>
    <rPh sb="9" eb="12">
      <t>ドウトンボリ</t>
    </rPh>
    <rPh sb="12" eb="15">
      <t>イッチョウメ</t>
    </rPh>
    <rPh sb="16" eb="17">
      <t>バン</t>
    </rPh>
    <phoneticPr fontId="27"/>
  </si>
  <si>
    <t>株式会社ジオ・アカマツ</t>
    <phoneticPr fontId="24"/>
  </si>
  <si>
    <t>東京都板橋区舟渡四丁目8番1号</t>
    <phoneticPr fontId="24"/>
  </si>
  <si>
    <t>神奈川県相模原市南区大野台二丁目32番1号</t>
    <phoneticPr fontId="24"/>
  </si>
  <si>
    <t>神奈川県厚木市上落合字平川276番地11</t>
    <phoneticPr fontId="24"/>
  </si>
  <si>
    <t>厚木南ロジスティクスセンターA棟</t>
    <phoneticPr fontId="23"/>
  </si>
  <si>
    <t>川口領家ロジスティクスセンター</t>
    <phoneticPr fontId="23"/>
  </si>
  <si>
    <t>Landport柏沼南Ⅰ</t>
    <rPh sb="8" eb="9">
      <t>カシワ</t>
    </rPh>
    <rPh sb="9" eb="11">
      <t>ショウナン</t>
    </rPh>
    <phoneticPr fontId="26"/>
  </si>
  <si>
    <t>千葉県柏市鷲谷1027番地15</t>
    <rPh sb="0" eb="3">
      <t>チバケン</t>
    </rPh>
    <rPh sb="3" eb="5">
      <t>カシワシ</t>
    </rPh>
    <rPh sb="5" eb="6">
      <t>ワシ</t>
    </rPh>
    <rPh sb="6" eb="7">
      <t>タニ</t>
    </rPh>
    <rPh sb="11" eb="13">
      <t>バンチ</t>
    </rPh>
    <phoneticPr fontId="27"/>
  </si>
  <si>
    <t>プラウドフラット白金高輪</t>
    <phoneticPr fontId="23"/>
  </si>
  <si>
    <t>東京都渋谷区上原三丁目25番7号</t>
    <phoneticPr fontId="24"/>
  </si>
  <si>
    <t>プラウドフラット渋谷桜丘</t>
    <phoneticPr fontId="23"/>
  </si>
  <si>
    <t>プラウドフラット学芸大学</t>
    <phoneticPr fontId="24"/>
  </si>
  <si>
    <t>東京都目黒区目黒本町二丁目21番20号</t>
    <phoneticPr fontId="24"/>
  </si>
  <si>
    <t>東京都新宿区東五軒町1番11号</t>
    <phoneticPr fontId="24"/>
  </si>
  <si>
    <t>東京都新宿区早稲田鶴巻町521番地9他5筆</t>
    <phoneticPr fontId="24"/>
  </si>
  <si>
    <t>東京都世田谷区太子堂一丁目4番25号</t>
    <phoneticPr fontId="24"/>
  </si>
  <si>
    <t>プラウドフラット蒲田</t>
    <phoneticPr fontId="23"/>
  </si>
  <si>
    <t>東京都大田区蒲田四丁目21番4号</t>
    <phoneticPr fontId="24"/>
  </si>
  <si>
    <t>東京都大田区蒲田四丁目25番5号</t>
    <phoneticPr fontId="24"/>
  </si>
  <si>
    <t>プラウドフラット新大塚</t>
    <phoneticPr fontId="23"/>
  </si>
  <si>
    <t>東京都江東区古石場二丁目6番9号</t>
    <phoneticPr fontId="24"/>
  </si>
  <si>
    <t>プラウドフラット門前仲町Ⅰ</t>
    <phoneticPr fontId="23"/>
  </si>
  <si>
    <t>プラウドフラット浅草駒形</t>
    <phoneticPr fontId="24"/>
  </si>
  <si>
    <t>プラウドフラット横浜</t>
    <phoneticPr fontId="23"/>
  </si>
  <si>
    <t>プラウドフラット上大岡</t>
    <phoneticPr fontId="24"/>
  </si>
  <si>
    <t>神奈川県横浜市鶴見区豊岡町20番16号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</si>
  <si>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</si>
  <si>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</si>
  <si>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</si>
  <si>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</si>
  <si>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</si>
  <si>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</si>
  <si>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</si>
  <si>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プライムアーバン恵比寿Ⅱ</t>
    <phoneticPr fontId="23"/>
  </si>
  <si>
    <t>東京都千代田区九段南二丁目9番1号</t>
    <phoneticPr fontId="24"/>
  </si>
  <si>
    <t>プライムアーバン中目黒</t>
    <phoneticPr fontId="24"/>
  </si>
  <si>
    <t>東京都目黒区上目黒三丁目28番24号</t>
    <phoneticPr fontId="24"/>
  </si>
  <si>
    <t>プライムアーバン目黒リバーサイド</t>
    <phoneticPr fontId="23"/>
  </si>
  <si>
    <t>東京都目黒区大橋二丁目4番16号</t>
    <phoneticPr fontId="24"/>
  </si>
  <si>
    <t>東京都目黒区鷹番三丁目14番15号</t>
    <phoneticPr fontId="24"/>
  </si>
  <si>
    <t>東京都目黒区上目黒三丁目1番3号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</si>
  <si>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</si>
  <si>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</si>
  <si>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</si>
  <si>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</si>
  <si>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プライムアーバン本郷壱岐坂</t>
    <phoneticPr fontId="24"/>
  </si>
  <si>
    <t>東京都文京区向丘一丁目7番9号</t>
    <phoneticPr fontId="24"/>
  </si>
  <si>
    <t>プライムアーバン四谷外苑東</t>
    <phoneticPr fontId="24"/>
  </si>
  <si>
    <t>東京都新宿区左門町14番地62</t>
    <phoneticPr fontId="24"/>
  </si>
  <si>
    <t>東京都新宿区西新宿五丁目6番4号</t>
    <phoneticPr fontId="24"/>
  </si>
  <si>
    <t>東京都新宿区内藤町1番地55</t>
    <phoneticPr fontId="24"/>
  </si>
  <si>
    <t>プライムアーバン新宿落合</t>
    <phoneticPr fontId="23"/>
  </si>
  <si>
    <t>東京都新宿区北新宿四丁目10番9号</t>
    <phoneticPr fontId="24"/>
  </si>
  <si>
    <t>東京都新宿区下落合三丁目22番21号</t>
    <phoneticPr fontId="24"/>
  </si>
  <si>
    <t>プライムアーバン神楽坂</t>
    <phoneticPr fontId="23"/>
  </si>
  <si>
    <t>東京都世田谷区上馬五丁目38番12号</t>
    <phoneticPr fontId="24"/>
  </si>
  <si>
    <t>東京都世田谷区南烏山四丁目10番24号</t>
    <phoneticPr fontId="24"/>
  </si>
  <si>
    <t>プライムアーバン千歳船橋</t>
    <phoneticPr fontId="24"/>
  </si>
  <si>
    <t>東京都世田谷区桜丘五丁目40番4号</t>
    <phoneticPr fontId="24"/>
  </si>
  <si>
    <t>プライムアーバン品川西</t>
    <phoneticPr fontId="24"/>
  </si>
  <si>
    <t>プライムアーバン雪谷</t>
    <phoneticPr fontId="23"/>
  </si>
  <si>
    <t>東京都大田区北嶺町34番10号</t>
    <phoneticPr fontId="24"/>
  </si>
  <si>
    <t>東京都中野区上高田四丁目43番3号</t>
    <phoneticPr fontId="24"/>
  </si>
  <si>
    <t>東京都杉並区西荻南二丁目27番5号</t>
    <phoneticPr fontId="24"/>
  </si>
  <si>
    <t>プライムアーバン西荻窪Ⅱ</t>
    <phoneticPr fontId="23"/>
  </si>
  <si>
    <t>プライムアーバン住吉</t>
    <phoneticPr fontId="24"/>
  </si>
  <si>
    <t>プライムアーバン向島</t>
    <phoneticPr fontId="23"/>
  </si>
  <si>
    <t>東京都墨田区東向島五丁目19番14号</t>
    <phoneticPr fontId="24"/>
  </si>
  <si>
    <t>東京都江戸川区平井六丁目23番12号</t>
    <phoneticPr fontId="24"/>
  </si>
  <si>
    <t>東京都江戸川区中葛西六丁目18番5号</t>
    <phoneticPr fontId="24"/>
  </si>
  <si>
    <t>東京都江戸川区東葛西七丁目9番7号</t>
    <phoneticPr fontId="24"/>
  </si>
  <si>
    <t>東京都江戸川区東葛西六丁目16番9号</t>
    <phoneticPr fontId="24"/>
  </si>
  <si>
    <t>プライムアーバン板橋区役所前</t>
    <phoneticPr fontId="24"/>
  </si>
  <si>
    <t>東京都板橋区本町27番13号</t>
    <phoneticPr fontId="24"/>
  </si>
  <si>
    <t>プライムアーバン武蔵小金井</t>
    <phoneticPr fontId="23"/>
  </si>
  <si>
    <t>プライムアーバン久米川</t>
    <phoneticPr fontId="24"/>
  </si>
  <si>
    <t>プライムアーバン武蔵小杉comodo</t>
    <phoneticPr fontId="23"/>
  </si>
  <si>
    <t>神奈川県川崎市中原区新丸子東二丁目902番地1</t>
    <phoneticPr fontId="24"/>
  </si>
  <si>
    <t>プライムアーバン新百合ヶ丘</t>
    <phoneticPr fontId="23"/>
  </si>
  <si>
    <t>プライムアーバン鶴見寺谷</t>
    <phoneticPr fontId="23"/>
  </si>
  <si>
    <t>千葉県浦安市当代島三丁目2番13号</t>
    <phoneticPr fontId="24"/>
  </si>
  <si>
    <t>プライムアーバン行徳Ⅱ</t>
    <phoneticPr fontId="23"/>
  </si>
  <si>
    <t>プライムアーバン行徳駅前</t>
    <phoneticPr fontId="24"/>
  </si>
  <si>
    <t>千葉県市川市行徳駅前二丁目26番11号</t>
    <phoneticPr fontId="24"/>
  </si>
  <si>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</si>
  <si>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</si>
  <si>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</si>
  <si>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</si>
  <si>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</si>
  <si>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プラウドフラット板橋本町</t>
    <phoneticPr fontId="24"/>
  </si>
  <si>
    <t>東京都板橋区本町32番9号</t>
    <phoneticPr fontId="24"/>
  </si>
  <si>
    <t>アール・エー・アセット・マネジメント株式会社</t>
    <phoneticPr fontId="2"/>
  </si>
  <si>
    <t>東京都中央区日本橋茅場町三丁目4番1</t>
    <phoneticPr fontId="2"/>
  </si>
  <si>
    <t>東京都世田谷区玉川台一丁目14番12号</t>
    <phoneticPr fontId="2"/>
  </si>
  <si>
    <t>プライムアーバン学芸大学パークフロント</t>
    <rPh sb="8" eb="11">
      <t>ガクゲイダイ</t>
    </rPh>
    <rPh sb="11" eb="12">
      <t>ガク</t>
    </rPh>
    <phoneticPr fontId="21"/>
  </si>
  <si>
    <t>野村不動産パートナーズ株式会社</t>
    <phoneticPr fontId="24"/>
  </si>
  <si>
    <t>プラウドフラット大森Ⅲ</t>
    <rPh sb="8" eb="10">
      <t>オオモリ</t>
    </rPh>
    <phoneticPr fontId="21"/>
  </si>
  <si>
    <t>東京都品川区南大井六丁目５番14号</t>
  </si>
  <si>
    <t>プラウドフラット錦糸町</t>
    <rPh sb="8" eb="11">
      <t>キンシチョウ</t>
    </rPh>
    <phoneticPr fontId="21"/>
  </si>
  <si>
    <t>東京都墨田区江東橋1丁目12番９号</t>
  </si>
  <si>
    <t>プラウドフラット五橋</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</si>
  <si>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</si>
  <si>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</si>
  <si>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</si>
  <si>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</si>
  <si>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北海道札幌市東区北十四条東一丁目2番1号</t>
    <phoneticPr fontId="24"/>
  </si>
  <si>
    <t>プライムアーバン北11条</t>
    <phoneticPr fontId="24"/>
  </si>
  <si>
    <t>北海道札幌市東区北十一条東一丁目1番3号</t>
    <phoneticPr fontId="24"/>
  </si>
  <si>
    <t>プライムアーバン宮の沢</t>
    <phoneticPr fontId="23"/>
  </si>
  <si>
    <t>プライムアーバン円山</t>
    <phoneticPr fontId="24"/>
  </si>
  <si>
    <t>北海道札幌市東区北二十三条東一丁目2番1号</t>
    <phoneticPr fontId="24"/>
  </si>
  <si>
    <t>プライムアーバン札幌リバーフロント</t>
    <phoneticPr fontId="23"/>
  </si>
  <si>
    <t>北海道札幌市中央区南九条西一丁目1番1号</t>
    <phoneticPr fontId="24"/>
  </si>
  <si>
    <t>北海道札幌市中央区北三条東二丁目2番地2</t>
    <phoneticPr fontId="24"/>
  </si>
  <si>
    <t>宮城県仙台市太白区長町一丁目2番30号</t>
    <phoneticPr fontId="24"/>
  </si>
  <si>
    <t>プライムアーバン八乙女中央</t>
    <phoneticPr fontId="24"/>
  </si>
  <si>
    <t>宮城県仙台市泉区八乙女中央三丁目8番70号</t>
    <phoneticPr fontId="24"/>
  </si>
  <si>
    <t>愛知県名古屋市東区葵一丁目13番24号</t>
    <phoneticPr fontId="24"/>
  </si>
  <si>
    <t>プライムアーバン鶴舞</t>
    <phoneticPr fontId="23"/>
  </si>
  <si>
    <t>愛知県名古屋市中区千代田五丁目8番29号</t>
    <phoneticPr fontId="24"/>
  </si>
  <si>
    <t>愛知県名古屋市中区上前津二丁目4番2号</t>
    <phoneticPr fontId="24"/>
  </si>
  <si>
    <t>プライムアーバン江坂Ⅱ</t>
    <phoneticPr fontId="23"/>
  </si>
  <si>
    <t>大阪府吹田市広芝町10番19号</t>
    <phoneticPr fontId="24"/>
  </si>
  <si>
    <t>プライムアーバン堺筋本町</t>
    <phoneticPr fontId="23"/>
  </si>
  <si>
    <t>プライムアーバン博多</t>
    <phoneticPr fontId="23"/>
  </si>
  <si>
    <t>福岡県福岡市博多区美野島二丁目14番7号</t>
    <phoneticPr fontId="24"/>
  </si>
  <si>
    <t>福岡県福岡市中央区白金一丁目14番10号</t>
    <phoneticPr fontId="24"/>
  </si>
  <si>
    <t>福岡県福岡市東区香椎駅前二丁目3番7号</t>
    <phoneticPr fontId="24"/>
  </si>
  <si>
    <t>プライムアーバン千早</t>
    <phoneticPr fontId="23"/>
  </si>
  <si>
    <t>-</t>
    <phoneticPr fontId="2"/>
  </si>
  <si>
    <t>-</t>
    <phoneticPr fontId="24"/>
  </si>
  <si>
    <t>第4期売却物件</t>
    <rPh sb="0" eb="1">
      <t>ダイ</t>
    </rPh>
    <rPh sb="2" eb="3">
      <t>キ</t>
    </rPh>
    <rPh sb="3" eb="5">
      <t>バイキャク</t>
    </rPh>
    <rPh sb="5" eb="7">
      <t>ブッケン</t>
    </rPh>
    <phoneticPr fontId="24"/>
  </si>
  <si>
    <t>伊藤忠アーバンコミュニティ株式会社</t>
    <phoneticPr fontId="34"/>
  </si>
  <si>
    <t>-</t>
    <phoneticPr fontId="34"/>
  </si>
  <si>
    <t>NOFテクノポートカマタセンタービル</t>
    <phoneticPr fontId="34"/>
  </si>
  <si>
    <t>東京都大田区南蒲田二丁目16番1号</t>
    <phoneticPr fontId="24"/>
  </si>
  <si>
    <t>野村不動産株式会社</t>
    <phoneticPr fontId="34"/>
  </si>
  <si>
    <t>三菱自動車　渋谷店</t>
    <phoneticPr fontId="23"/>
  </si>
  <si>
    <t>東京都渋谷区富ヶ谷二丁目20番9号</t>
    <phoneticPr fontId="24"/>
  </si>
  <si>
    <t>野村不動産パートナーズ株式会社</t>
    <phoneticPr fontId="34"/>
  </si>
  <si>
    <t>三菱自動車　杉並店</t>
    <phoneticPr fontId="34"/>
  </si>
  <si>
    <t>東京都杉並区本天沼二丁目42番8号</t>
    <phoneticPr fontId="24"/>
  </si>
  <si>
    <t>千葉県習志野市東習志野七丁目3番1号</t>
    <phoneticPr fontId="2"/>
  </si>
  <si>
    <t>Merad 大和田</t>
    <phoneticPr fontId="23"/>
  </si>
  <si>
    <t>店舗：1994年９月
物流：2000年７月</t>
    <phoneticPr fontId="24"/>
  </si>
  <si>
    <t>太田新田ロジスティクスセンター</t>
    <phoneticPr fontId="23"/>
  </si>
  <si>
    <t>群馬県太田市新田嘉祢町150番地2</t>
    <phoneticPr fontId="24"/>
  </si>
  <si>
    <t>野村不動産株式会社
野村不動産パートナーズ株式会社</t>
    <phoneticPr fontId="34"/>
  </si>
  <si>
    <t>太田東新町ロジスティクスセンター</t>
    <phoneticPr fontId="24"/>
  </si>
  <si>
    <t>野村不動産株式会社
野村不動産パートナーズ株式会社</t>
    <phoneticPr fontId="24"/>
  </si>
  <si>
    <t>太田清原ロジスティクスセンター</t>
    <phoneticPr fontId="23"/>
  </si>
  <si>
    <t>群馬県太田市清原町10番地1</t>
    <phoneticPr fontId="24"/>
  </si>
  <si>
    <t>千代田町ロジスティクスセンター</t>
    <phoneticPr fontId="23"/>
  </si>
  <si>
    <t>-</t>
    <phoneticPr fontId="29"/>
  </si>
  <si>
    <t>-</t>
    <phoneticPr fontId="24"/>
  </si>
  <si>
    <t>シービーアールイー株式会社</t>
    <phoneticPr fontId="34"/>
  </si>
  <si>
    <t>東京都千代田区岩本町三丁目1番2号</t>
    <phoneticPr fontId="24"/>
  </si>
  <si>
    <t>PMO日本橋本町</t>
    <phoneticPr fontId="34"/>
  </si>
  <si>
    <t>東京都中央区日本橋本町四丁目12番20号</t>
    <phoneticPr fontId="24"/>
  </si>
  <si>
    <t>東京都中央区日本橋茅場町三丁目11番10号</t>
    <phoneticPr fontId="24"/>
  </si>
  <si>
    <t>東京都中央区東日本橋一丁目1番7号</t>
    <phoneticPr fontId="24"/>
  </si>
  <si>
    <t>東京都千代田区岩本町三丁目8番16号</t>
    <phoneticPr fontId="24"/>
  </si>
  <si>
    <t>東京都中央区八丁堀三丁目22番13号</t>
    <phoneticPr fontId="24"/>
  </si>
  <si>
    <t>東京都中央区日本橋大伝馬町6番8号</t>
    <phoneticPr fontId="24"/>
  </si>
  <si>
    <t>東京都中央区東日本橋二丁目15番4号</t>
    <phoneticPr fontId="24"/>
  </si>
  <si>
    <t>東京都文京区本郷三丁目14番7号</t>
    <phoneticPr fontId="24"/>
  </si>
  <si>
    <t>東京都武蔵野市御殿山一丁目1番3号</t>
    <phoneticPr fontId="24"/>
  </si>
  <si>
    <t>東京都武蔵野市吉祥寺本町一丁目10番31号</t>
    <phoneticPr fontId="24"/>
  </si>
  <si>
    <t>神奈川県川崎市川崎区駅前本町3番地1</t>
    <phoneticPr fontId="24"/>
  </si>
  <si>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</si>
  <si>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</si>
  <si>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</si>
  <si>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</si>
  <si>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北海道札幌市中央区北一条西四丁目2番地2</t>
    <phoneticPr fontId="24"/>
  </si>
  <si>
    <t>野村不動産札幌ビル</t>
    <phoneticPr fontId="34"/>
  </si>
  <si>
    <t>栃木県宇都宮市馬場通り二丁目1番1号</t>
    <phoneticPr fontId="24"/>
  </si>
  <si>
    <t>愛知県名古屋市中区錦二丁目9番27号</t>
    <phoneticPr fontId="24"/>
  </si>
  <si>
    <t>京都府京都市下京区塩小路通堀川東入南不動堂町801番地</t>
    <phoneticPr fontId="24"/>
  </si>
  <si>
    <t>大阪府大阪市淀川区西宮原二丁目1番3号</t>
    <phoneticPr fontId="24"/>
  </si>
  <si>
    <t>株式会社ザイマックス関西</t>
    <phoneticPr fontId="34"/>
  </si>
  <si>
    <t>大阪府大阪市中央区安土町一丁目8番15号</t>
    <phoneticPr fontId="24"/>
  </si>
  <si>
    <t>野村不動産株式会社</t>
    <phoneticPr fontId="29"/>
  </si>
  <si>
    <t>大阪府大阪市西区阿波座一丁目4番4号</t>
    <phoneticPr fontId="24"/>
  </si>
  <si>
    <t>福岡県福岡市博多区博多駅前一丁目15番20号</t>
    <phoneticPr fontId="24"/>
  </si>
  <si>
    <t>千葉県習志野市谷津一丁目16番1号</t>
    <phoneticPr fontId="24"/>
  </si>
  <si>
    <t>株式会社ジオ・アカマツ</t>
    <phoneticPr fontId="34"/>
  </si>
  <si>
    <t>低層商業棟、レストラン棟、事務所棟：1978年10月
駐車場棟：1987年11月</t>
    <phoneticPr fontId="24"/>
  </si>
  <si>
    <t>横須賀モアーズシティ</t>
    <phoneticPr fontId="34"/>
  </si>
  <si>
    <t>川崎モアーズ</t>
    <phoneticPr fontId="34"/>
  </si>
  <si>
    <t>神奈川県川崎市川崎区駅前本町7番地1</t>
    <phoneticPr fontId="24"/>
  </si>
  <si>
    <t>EQUINIA池袋</t>
    <phoneticPr fontId="34"/>
  </si>
  <si>
    <t>東京都豊島区西池袋一丁目17番10号</t>
    <phoneticPr fontId="24"/>
  </si>
  <si>
    <t>埼玉県さいたま市岩槻区西町二丁目5番1号</t>
    <phoneticPr fontId="24"/>
  </si>
  <si>
    <t>神奈川県横浜市青葉区あざみ野一丁目4番地13</t>
    <phoneticPr fontId="24"/>
  </si>
  <si>
    <t>メガロス神奈川店</t>
    <phoneticPr fontId="34"/>
  </si>
  <si>
    <t>三菱自動車　高井戸店</t>
    <phoneticPr fontId="34"/>
  </si>
  <si>
    <t>東京都杉並区高井戸東四丁目1番6号</t>
    <phoneticPr fontId="24"/>
  </si>
  <si>
    <t>三菱自動車　東久留米店</t>
    <phoneticPr fontId="34"/>
  </si>
  <si>
    <t>東京都東久留米市前沢五丁目32番22号</t>
    <phoneticPr fontId="24"/>
  </si>
  <si>
    <t>三菱自動車　世田谷店</t>
    <phoneticPr fontId="23"/>
  </si>
  <si>
    <t>東京都練馬区関町南四丁目5番26号</t>
    <phoneticPr fontId="24"/>
  </si>
  <si>
    <t>三菱自動車　東大和店</t>
    <phoneticPr fontId="34"/>
  </si>
  <si>
    <t>三菱自動車　元住吉店</t>
    <phoneticPr fontId="23"/>
  </si>
  <si>
    <t>神奈川県川崎市高津区明津10番地1</t>
    <phoneticPr fontId="24"/>
  </si>
  <si>
    <t>三菱自動車　川越店</t>
    <phoneticPr fontId="34"/>
  </si>
  <si>
    <t>埼玉県川越市神明町12番地5</t>
    <phoneticPr fontId="24"/>
  </si>
  <si>
    <t>三菱自動車　江戸川店</t>
    <phoneticPr fontId="23"/>
  </si>
  <si>
    <t>東京都江戸川区中央二丁目21番6号</t>
    <phoneticPr fontId="24"/>
  </si>
  <si>
    <t>三菱自動車　狭山店</t>
    <phoneticPr fontId="34"/>
  </si>
  <si>
    <t xml:space="preserve">東京都武蔵野市吉祥寺本町二丁目2番17号 </t>
    <phoneticPr fontId="24"/>
  </si>
  <si>
    <t>GEMS市ヶ谷</t>
    <phoneticPr fontId="34"/>
  </si>
  <si>
    <t>神奈川県相模原市古淵三丁目13 番33 号</t>
    <phoneticPr fontId="2"/>
  </si>
  <si>
    <t>王子不動産株式会社</t>
    <phoneticPr fontId="2"/>
  </si>
  <si>
    <t>2006年3 月1 日</t>
    <phoneticPr fontId="2"/>
  </si>
  <si>
    <t>Rt-T-036</t>
    <phoneticPr fontId="24"/>
  </si>
  <si>
    <t>サミットストア成田東店（底地）</t>
    <rPh sb="7" eb="9">
      <t>ナリタ</t>
    </rPh>
    <rPh sb="9" eb="10">
      <t>ヒガシ</t>
    </rPh>
    <rPh sb="10" eb="11">
      <t>ミセ</t>
    </rPh>
    <rPh sb="12" eb="13">
      <t>ソコ</t>
    </rPh>
    <rPh sb="13" eb="14">
      <t>チ</t>
    </rPh>
    <phoneticPr fontId="21"/>
  </si>
  <si>
    <t>大阪府大阪市此花区島屋六丁目2番61号</t>
    <phoneticPr fontId="24"/>
  </si>
  <si>
    <t>別棟：1999年７月
本棟：2000年６月</t>
    <phoneticPr fontId="24"/>
  </si>
  <si>
    <t>新築: 2003年７月
増築: 2012年４月</t>
    <phoneticPr fontId="24"/>
  </si>
  <si>
    <t>宮城県仙台市青葉区一番町三丁目8番8号</t>
    <phoneticPr fontId="24"/>
  </si>
  <si>
    <t>Rt-S-008</t>
    <phoneticPr fontId="24"/>
  </si>
  <si>
    <t>メルビル</t>
    <phoneticPr fontId="34"/>
  </si>
  <si>
    <t>宮城県仙台市青葉区中央二丁目７番28号</t>
    <phoneticPr fontId="24"/>
  </si>
  <si>
    <t>ジョーンズラングラサール株式会社</t>
    <phoneticPr fontId="24"/>
  </si>
  <si>
    <t>Landport浦安</t>
    <phoneticPr fontId="24"/>
  </si>
  <si>
    <t>Landport板橋</t>
    <phoneticPr fontId="23"/>
  </si>
  <si>
    <t>野村不動産株式会社
野村不動産パートナーズ株式会社</t>
    <phoneticPr fontId="34"/>
  </si>
  <si>
    <t>Landport川越</t>
    <phoneticPr fontId="23"/>
  </si>
  <si>
    <t>Landport厚木</t>
    <phoneticPr fontId="23"/>
  </si>
  <si>
    <t>神奈川県厚木市緑ヶ丘五丁目1番1号</t>
    <phoneticPr fontId="24"/>
  </si>
  <si>
    <t>相模原田名ロジスティクスセンター</t>
    <phoneticPr fontId="24"/>
  </si>
  <si>
    <t>Landport八王子</t>
    <phoneticPr fontId="23"/>
  </si>
  <si>
    <t>Landport春日部</t>
    <phoneticPr fontId="23"/>
  </si>
  <si>
    <t>埼玉県春日部市南栄町3番地</t>
    <phoneticPr fontId="24"/>
  </si>
  <si>
    <t>船橋ロジスティクスセンター</t>
    <phoneticPr fontId="24"/>
  </si>
  <si>
    <t>厚木南ロジスティクスセンターB棟</t>
    <phoneticPr fontId="23"/>
  </si>
  <si>
    <t>羽生ロジスティクスセンター</t>
    <phoneticPr fontId="23"/>
  </si>
  <si>
    <t>川口ロジスティクスセンターB棟</t>
    <phoneticPr fontId="23"/>
  </si>
  <si>
    <t>埼玉県川口市領家五丁目3番1号</t>
    <phoneticPr fontId="24"/>
  </si>
  <si>
    <t>神奈川県厚木市上落合字平川276番地1</t>
    <phoneticPr fontId="24"/>
  </si>
  <si>
    <t>千葉県柏市若白毛1040番1</t>
    <phoneticPr fontId="2"/>
  </si>
  <si>
    <t>Lg-S-005</t>
    <phoneticPr fontId="24"/>
  </si>
  <si>
    <t>プラウドフラット代々木上原</t>
    <phoneticPr fontId="23"/>
  </si>
  <si>
    <t>プラウドフラット初台</t>
    <phoneticPr fontId="24"/>
  </si>
  <si>
    <t>東京都渋谷区初台二丁目19番15号</t>
    <phoneticPr fontId="24"/>
  </si>
  <si>
    <t>東京都渋谷区桜丘町21番8号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</si>
  <si>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</si>
  <si>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</si>
  <si>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</si>
  <si>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</si>
  <si>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</si>
  <si>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プラウドフラット早稲田</t>
    <phoneticPr fontId="23"/>
  </si>
  <si>
    <t>プラウドフラット新宿河田町</t>
    <phoneticPr fontId="23"/>
  </si>
  <si>
    <t>東京都新宿区河田町3番29号</t>
    <phoneticPr fontId="24"/>
  </si>
  <si>
    <t>プラウドフラット三軒茶屋</t>
    <phoneticPr fontId="24"/>
  </si>
  <si>
    <t>プラウドフラット蒲田Ⅱ</t>
    <phoneticPr fontId="24"/>
  </si>
  <si>
    <t>東京都豊島区南大塚三丁目12番10号</t>
    <phoneticPr fontId="24"/>
  </si>
  <si>
    <t>プラウドフラット清澄白河</t>
    <phoneticPr fontId="24"/>
  </si>
  <si>
    <t>東京都江東区高橋2番3号</t>
    <phoneticPr fontId="24"/>
  </si>
  <si>
    <t>プラウドフラット門前仲町Ⅱ</t>
    <phoneticPr fontId="23"/>
  </si>
  <si>
    <t>プラウドフラット富士見台</t>
    <phoneticPr fontId="23"/>
  </si>
  <si>
    <t>東京都練馬区貫井三丁目8番4号</t>
    <phoneticPr fontId="24"/>
  </si>
  <si>
    <t>東京都台東区駒形一丁目10番6号</t>
    <phoneticPr fontId="24"/>
  </si>
  <si>
    <t>神奈川県横浜市神奈川区台町8番地18</t>
    <phoneticPr fontId="24"/>
  </si>
  <si>
    <t>神奈川県横浜市港南区上大岡西三丁目4番6号</t>
    <phoneticPr fontId="24"/>
  </si>
  <si>
    <t>プラウドフラット鶴見Ⅱ</t>
    <phoneticPr fontId="23"/>
  </si>
  <si>
    <t>プライムアーバン麻布十番</t>
    <phoneticPr fontId="24"/>
  </si>
  <si>
    <t>東京都港区東麻布二丁目33番9号</t>
    <phoneticPr fontId="24"/>
  </si>
  <si>
    <t>東京都渋谷区代々木三丁目51番3号</t>
    <phoneticPr fontId="24"/>
  </si>
  <si>
    <t>東京都渋谷区広尾一丁目13番3号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</si>
  <si>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</si>
  <si>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</si>
  <si>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</si>
  <si>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</si>
  <si>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東京都目黒区三田一丁目11番11号</t>
    <phoneticPr fontId="24"/>
  </si>
  <si>
    <t>プライムアーバン学芸大学</t>
    <phoneticPr fontId="23"/>
  </si>
  <si>
    <t>東京都目黒区鷹番二丁目14番14号</t>
    <phoneticPr fontId="24"/>
  </si>
  <si>
    <t>東京都目黒区洗足二丁目20番8号</t>
    <phoneticPr fontId="24"/>
  </si>
  <si>
    <t>東京都目黒区下目黒二丁目10番16号</t>
    <phoneticPr fontId="24"/>
  </si>
  <si>
    <t>プライムアーバン目黒大橋ヒルズ</t>
    <phoneticPr fontId="24"/>
  </si>
  <si>
    <t>東京都目黒区青葉台三丁目18番9号</t>
    <phoneticPr fontId="24"/>
  </si>
  <si>
    <t>プライムアーバン勝どき</t>
    <phoneticPr fontId="23"/>
  </si>
  <si>
    <t>東京都中央区勝どき六丁目5番6号</t>
    <phoneticPr fontId="24"/>
  </si>
  <si>
    <t>東京都中央区日本橋浜町二丁目50番8号</t>
    <phoneticPr fontId="24"/>
  </si>
  <si>
    <t>東京都文京区本郷二丁目16番3号</t>
    <phoneticPr fontId="24"/>
  </si>
  <si>
    <t>プライムアーバン白山</t>
    <phoneticPr fontId="23"/>
  </si>
  <si>
    <t>プライムアーバン西新宿Ⅰ</t>
    <phoneticPr fontId="23"/>
  </si>
  <si>
    <t>東京都新宿区北新宿一丁目19番3号</t>
    <phoneticPr fontId="24"/>
  </si>
  <si>
    <t>プライムアーバン新宿内藤町</t>
    <phoneticPr fontId="23"/>
  </si>
  <si>
    <t>プライムアーバン西早稲田</t>
    <phoneticPr fontId="24"/>
  </si>
  <si>
    <t>東京都新宿区西早稲田一丁目13番11号</t>
    <phoneticPr fontId="24"/>
  </si>
  <si>
    <t>プライムアーバン目白</t>
    <phoneticPr fontId="24"/>
  </si>
  <si>
    <t>東京都新宿区山吹町346番地3他2筆</t>
    <phoneticPr fontId="24"/>
  </si>
  <si>
    <t>プライムアーバン三軒茶屋Ⅲ</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</si>
  <si>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</si>
  <si>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</si>
  <si>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</si>
  <si>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</si>
  <si>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</si>
  <si>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</si>
  <si>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</si>
  <si>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東京都世田谷区南烏山四丁目1番11号</t>
    <phoneticPr fontId="24"/>
  </si>
  <si>
    <t>プライムアーバン用賀</t>
    <phoneticPr fontId="23"/>
  </si>
  <si>
    <t>東京都世田谷区用賀二丁目27番5号</t>
    <phoneticPr fontId="24"/>
  </si>
  <si>
    <t>東京都品川区豊町六丁目24番13号</t>
    <phoneticPr fontId="24"/>
  </si>
  <si>
    <t>プライムアーバン大崎</t>
    <phoneticPr fontId="23"/>
  </si>
  <si>
    <t>東京都品川区大崎五丁目8番10号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</si>
  <si>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</si>
  <si>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</si>
  <si>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</si>
  <si>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</si>
  <si>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</si>
  <si>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</si>
  <si>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東京都杉並区高井戸東四丁目10番12号</t>
    <phoneticPr fontId="24"/>
  </si>
  <si>
    <t>プライムアーバン西荻窪</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</si>
  <si>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</si>
  <si>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</si>
  <si>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</si>
  <si>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</si>
  <si>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</si>
  <si>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</si>
  <si>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</si>
  <si>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</si>
  <si>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</si>
  <si>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東京都江東区扇橋二丁目23番3号</t>
    <phoneticPr fontId="24"/>
  </si>
  <si>
    <t>プライムアーバン錦糸公園</t>
    <phoneticPr fontId="23"/>
  </si>
  <si>
    <t>プライムアーバン錦糸町</t>
    <phoneticPr fontId="23"/>
  </si>
  <si>
    <t>東京都墨田区江東橋五丁目16番14号</t>
    <phoneticPr fontId="24"/>
  </si>
  <si>
    <t>プライムアーバン葛西</t>
    <phoneticPr fontId="23"/>
  </si>
  <si>
    <t>プライムアーバン葛西Ⅱ</t>
    <phoneticPr fontId="24"/>
  </si>
  <si>
    <t>プライムアーバン葛西イースト</t>
    <phoneticPr fontId="23"/>
  </si>
  <si>
    <t>プライムアーバン浅草</t>
    <phoneticPr fontId="23"/>
  </si>
  <si>
    <t>東京都台東区浅草三丁目33番11号</t>
    <phoneticPr fontId="24"/>
  </si>
  <si>
    <t>プライムアーバン町屋サウスコート</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</si>
  <si>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</si>
  <si>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</si>
  <si>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</si>
  <si>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</si>
  <si>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</si>
  <si>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東京都東村山市栄町一丁目5番地6他2筆</t>
    <phoneticPr fontId="24"/>
  </si>
  <si>
    <t>神奈川県川崎市川崎区本町一丁目4番地15</t>
    <phoneticPr fontId="24"/>
  </si>
  <si>
    <t>神奈川県川崎市麻生区万福寺三丁目1番17号</t>
    <phoneticPr fontId="24"/>
  </si>
  <si>
    <t>神奈川県横浜市鶴見区寺谷一丁目7番10号</t>
    <phoneticPr fontId="24"/>
  </si>
  <si>
    <t>プライムアーバン浦安</t>
    <phoneticPr fontId="23"/>
  </si>
  <si>
    <t>千葉県市川市福栄二丁目4番10号</t>
    <phoneticPr fontId="24"/>
  </si>
  <si>
    <t>千葉県市川市末広一丁目11番5号</t>
    <phoneticPr fontId="24"/>
  </si>
  <si>
    <t>プライムアーバン行徳駅前Ⅱ</t>
    <phoneticPr fontId="23"/>
  </si>
  <si>
    <t>プライムアーバン川口</t>
    <phoneticPr fontId="23"/>
  </si>
  <si>
    <t>埼玉県川口市栄町三丁目1番11号</t>
    <phoneticPr fontId="24"/>
  </si>
  <si>
    <t>プラウドフラット八丁堀</t>
    <phoneticPr fontId="23"/>
  </si>
  <si>
    <t>東京都中央区八丁堀一丁目8番5号</t>
    <phoneticPr fontId="24"/>
  </si>
  <si>
    <t>東京都江東区豊洲四丁目8番8号</t>
    <phoneticPr fontId="2"/>
  </si>
  <si>
    <t>東京都小金井市中町四丁目14番18号</t>
    <phoneticPr fontId="2"/>
  </si>
  <si>
    <t>東京都目黒区目黒本町二丁目12番20号</t>
    <phoneticPr fontId="24"/>
  </si>
  <si>
    <t>宮城県仙台市青葉区五橋二丁目5番2号</t>
    <phoneticPr fontId="24"/>
  </si>
  <si>
    <t>プライムアーバン北14条</t>
    <phoneticPr fontId="23"/>
  </si>
  <si>
    <t>プライムアーバン大通公園Ⅰ</t>
    <phoneticPr fontId="23"/>
  </si>
  <si>
    <t>北海道札幌市中央区南一条西九丁目12番地</t>
    <phoneticPr fontId="24"/>
  </si>
  <si>
    <t>北海道札幌市中央区南一条西九丁目12番地1</t>
    <phoneticPr fontId="24"/>
  </si>
  <si>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</si>
  <si>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</si>
  <si>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</si>
  <si>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</si>
  <si>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</si>
  <si>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北海道札幌市中央区北四条西二十二丁目1番1号</t>
    <phoneticPr fontId="24"/>
  </si>
  <si>
    <t>プライムアーバン札幌医大前</t>
    <phoneticPr fontId="23"/>
  </si>
  <si>
    <t>北海道札幌市中央区南四条西十三丁目1番20号</t>
    <phoneticPr fontId="24"/>
  </si>
  <si>
    <t>プライムアーバン北3条通</t>
    <phoneticPr fontId="24"/>
  </si>
  <si>
    <t>プライムアーバン長町一丁目</t>
    <phoneticPr fontId="23"/>
  </si>
  <si>
    <t>プライムアーバン堤通雨宮</t>
    <phoneticPr fontId="23"/>
  </si>
  <si>
    <t>宮城県仙台市青葉区堤通雨宮町4番37号</t>
    <phoneticPr fontId="24"/>
  </si>
  <si>
    <t>プライムアーバン葵</t>
    <phoneticPr fontId="24"/>
  </si>
  <si>
    <t>プライムアーバン金山</t>
    <phoneticPr fontId="23"/>
  </si>
  <si>
    <t>愛知県名古屋市中区正木四丁目2番37号</t>
    <phoneticPr fontId="24"/>
  </si>
  <si>
    <t>プライムアーバン上前津</t>
    <phoneticPr fontId="23"/>
  </si>
  <si>
    <t>プライムアーバン泉</t>
    <phoneticPr fontId="24"/>
  </si>
  <si>
    <t>愛知県名古屋市東区泉一丁目20番28号</t>
    <phoneticPr fontId="24"/>
  </si>
  <si>
    <t>大阪府吹田市垂水町三丁目26番27号</t>
    <phoneticPr fontId="24"/>
  </si>
  <si>
    <t>大阪府吹田市垂水町三丁目31番31号</t>
    <phoneticPr fontId="24"/>
  </si>
  <si>
    <t>プライムアーバン江坂Ⅲ</t>
    <phoneticPr fontId="23"/>
  </si>
  <si>
    <t>大阪府大阪市中央区玉造二丁目16番11号</t>
    <phoneticPr fontId="24"/>
  </si>
  <si>
    <t>大阪府大阪市中央区久太郎町一丁目5番10号</t>
    <phoneticPr fontId="24"/>
  </si>
  <si>
    <t>プライムアーバン香椎</t>
    <phoneticPr fontId="24"/>
  </si>
  <si>
    <t>プライムアーバン博多東</t>
    <phoneticPr fontId="23"/>
  </si>
  <si>
    <t>福岡県福岡市博多区吉塚六丁目4番23号</t>
    <phoneticPr fontId="24"/>
  </si>
  <si>
    <t>福岡県福岡市東区千早四丁目11番20号</t>
    <phoneticPr fontId="24"/>
  </si>
  <si>
    <t>Ot-T-001</t>
    <phoneticPr fontId="29"/>
  </si>
  <si>
    <t>千葉県浦安市明海五丁目8番1号</t>
    <phoneticPr fontId="29"/>
  </si>
  <si>
    <t>野村不動産パートナーズ株式会社</t>
    <phoneticPr fontId="29"/>
  </si>
  <si>
    <t>（%）</t>
    <phoneticPr fontId="2"/>
  </si>
  <si>
    <t>-</t>
    <phoneticPr fontId="24"/>
  </si>
  <si>
    <t>野村不動産株式会社</t>
    <phoneticPr fontId="34"/>
  </si>
  <si>
    <t>-</t>
    <phoneticPr fontId="34"/>
  </si>
  <si>
    <t>東京都千代田区麹町四丁目4番地30</t>
    <phoneticPr fontId="24"/>
  </si>
  <si>
    <t>野村不動産パートナーズ株式会社</t>
    <phoneticPr fontId="34"/>
  </si>
  <si>
    <t>東京都渋谷区宇田川町20番17号</t>
    <phoneticPr fontId="24"/>
  </si>
  <si>
    <t>セコムメディカルビル</t>
    <phoneticPr fontId="34"/>
  </si>
  <si>
    <t>東京都千代田区二番町7番地7</t>
    <phoneticPr fontId="24"/>
  </si>
  <si>
    <t>野村不動産株式会社</t>
    <phoneticPr fontId="34"/>
  </si>
  <si>
    <t>シービーアールイー株式会社</t>
    <phoneticPr fontId="34"/>
  </si>
  <si>
    <t>東京都新宿区西新宿一丁目13番12号</t>
    <phoneticPr fontId="24"/>
  </si>
  <si>
    <t>東京都渋谷区道玄坂二丁目16番4号</t>
    <phoneticPr fontId="24"/>
  </si>
  <si>
    <t>東京都千代田区岩本町三丁目1番2号</t>
    <phoneticPr fontId="24"/>
  </si>
  <si>
    <t>伊藤忠アーバンコミュニティ株式会社</t>
    <phoneticPr fontId="34"/>
  </si>
  <si>
    <t>PMO日本橋本町</t>
    <phoneticPr fontId="34"/>
  </si>
  <si>
    <t>東京都中央区日本橋本町四丁目12番20号</t>
    <phoneticPr fontId="24"/>
  </si>
  <si>
    <t>東京都中央区日本橋茅場町三丁目11番10号</t>
    <phoneticPr fontId="24"/>
  </si>
  <si>
    <t>株式会社ザイマックスアルファ</t>
    <phoneticPr fontId="34"/>
  </si>
  <si>
    <t>東京都中央区東日本橋一丁目1番7号</t>
    <phoneticPr fontId="24"/>
  </si>
  <si>
    <t>東京都千代田区岩本町三丁目11番6号</t>
    <phoneticPr fontId="24"/>
  </si>
  <si>
    <t>-</t>
    <phoneticPr fontId="29"/>
  </si>
  <si>
    <t>東京都中央区八丁堀二丁目21番6号</t>
    <phoneticPr fontId="24"/>
  </si>
  <si>
    <t>東京都千代田区岩本町三丁目8番16号</t>
    <phoneticPr fontId="24"/>
  </si>
  <si>
    <t>東京都品川区東五反田二丁目20番4号</t>
    <phoneticPr fontId="24"/>
  </si>
  <si>
    <t>東京都中央区八丁堀三丁目22番13号</t>
    <phoneticPr fontId="24"/>
  </si>
  <si>
    <t>東京都中央区日本橋大伝馬町6番8号</t>
    <phoneticPr fontId="24"/>
  </si>
  <si>
    <t>東京都中央区東日本橋二丁目15番4号</t>
    <phoneticPr fontId="24"/>
  </si>
  <si>
    <t>東京都台東区東上野一丁目14番4号</t>
    <phoneticPr fontId="24"/>
  </si>
  <si>
    <t>東京都文京区本郷三丁目14番7号</t>
    <phoneticPr fontId="24"/>
  </si>
  <si>
    <t>クリスタルパークビル</t>
    <phoneticPr fontId="34"/>
  </si>
  <si>
    <t>東京都武蔵野市御殿山一丁目1番3号</t>
    <phoneticPr fontId="24"/>
  </si>
  <si>
    <t>株式会社第一ビルディング</t>
    <phoneticPr fontId="34"/>
  </si>
  <si>
    <t>東京都武蔵野市吉祥寺本町一丁目10番31号</t>
    <phoneticPr fontId="24"/>
  </si>
  <si>
    <t>東京都立川市曙町二丁目36番2号</t>
    <phoneticPr fontId="24"/>
  </si>
  <si>
    <t>神奈川県川崎市川崎区駅前本町3番地1</t>
    <phoneticPr fontId="24"/>
  </si>
  <si>
    <t>神奈川県横浜市西区北幸一丁目11番11号</t>
    <phoneticPr fontId="24"/>
  </si>
  <si>
    <t>NMF新横浜ビル</t>
    <phoneticPr fontId="0"/>
  </si>
  <si>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</si>
  <si>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</si>
  <si>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</si>
  <si>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</si>
  <si>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t>
    <phoneticPr fontId="29"/>
  </si>
  <si>
    <t>-</t>
    <phoneticPr fontId="34"/>
  </si>
  <si>
    <t>Of-T-054</t>
  </si>
  <si>
    <t>PMO新日本橋</t>
    <rPh sb="3" eb="7">
      <t>シンニホンバシ</t>
    </rPh>
    <phoneticPr fontId="5"/>
  </si>
  <si>
    <t>東京都中央区日本橋本町四丁目3 番6 号</t>
    <phoneticPr fontId="2"/>
  </si>
  <si>
    <t>-</t>
    <phoneticPr fontId="2"/>
  </si>
  <si>
    <t>Of-T-055</t>
  </si>
  <si>
    <t>PMO平河町</t>
    <rPh sb="3" eb="6">
      <t>ヒラカワチョウ</t>
    </rPh>
    <phoneticPr fontId="5"/>
  </si>
  <si>
    <t>東京都千代田区平河町二丁目7番3号</t>
    <rPh sb="0" eb="3">
      <t>トウキョウト</t>
    </rPh>
    <rPh sb="3" eb="7">
      <t>チヨダク</t>
    </rPh>
    <rPh sb="7" eb="10">
      <t>ヒラカワチョウ</t>
    </rPh>
    <rPh sb="10" eb="13">
      <t>ニチョウメ</t>
    </rPh>
    <rPh sb="14" eb="15">
      <t>バン</t>
    </rPh>
    <rPh sb="16" eb="17">
      <t>ゴウ</t>
    </rPh>
    <phoneticPr fontId="2"/>
  </si>
  <si>
    <t>-</t>
    <phoneticPr fontId="2"/>
  </si>
  <si>
    <t>北海道札幌市中央区北一条西四丁目2番地2</t>
    <phoneticPr fontId="24"/>
  </si>
  <si>
    <t>-</t>
    <phoneticPr fontId="24"/>
  </si>
  <si>
    <t>野村不動産札幌ビル</t>
    <phoneticPr fontId="34"/>
  </si>
  <si>
    <t>北海道札幌市北区北七条西二丁目15番地1</t>
    <phoneticPr fontId="24"/>
  </si>
  <si>
    <t>野村不動産株式会社</t>
    <phoneticPr fontId="34"/>
  </si>
  <si>
    <t>-</t>
    <phoneticPr fontId="29"/>
  </si>
  <si>
    <t>-</t>
    <phoneticPr fontId="34"/>
  </si>
  <si>
    <t>宮城県仙台市青葉区一番町二丁目1番2号</t>
    <phoneticPr fontId="24"/>
  </si>
  <si>
    <t>株式会社第一ビルディング</t>
    <phoneticPr fontId="34"/>
  </si>
  <si>
    <t>NMF宇都宮ビル</t>
    <rPh sb="3" eb="6">
      <t>ウツノミヤ</t>
    </rPh>
    <phoneticPr fontId="34"/>
  </si>
  <si>
    <t>栃木県宇都宮市馬場通り二丁目1番1号</t>
    <phoneticPr fontId="24"/>
  </si>
  <si>
    <t>野村不動産パートナーズ株式会社</t>
    <phoneticPr fontId="34"/>
  </si>
  <si>
    <t>-</t>
    <phoneticPr fontId="34"/>
  </si>
  <si>
    <t>愛知県名古屋市中区錦二丁目9番27号</t>
    <phoneticPr fontId="24"/>
  </si>
  <si>
    <t>シービーアールイー株式会社</t>
    <phoneticPr fontId="34"/>
  </si>
  <si>
    <t>愛知県名古屋市中村区名駅南一丁目16番28号</t>
    <phoneticPr fontId="24"/>
  </si>
  <si>
    <t>京都府京都市下京区塩小路通堀川東入南不動堂町801番地</t>
    <phoneticPr fontId="24"/>
  </si>
  <si>
    <t>大阪府大阪市淀川区西宮原二丁目1番3号</t>
    <phoneticPr fontId="24"/>
  </si>
  <si>
    <t>株式会社ザイマックス関西</t>
    <phoneticPr fontId="34"/>
  </si>
  <si>
    <t>2.94</t>
  </si>
  <si>
    <t>大阪府大阪市中央区安土町一丁目8番15号</t>
    <phoneticPr fontId="24"/>
  </si>
  <si>
    <t>野村不動産株式会社</t>
    <phoneticPr fontId="29"/>
  </si>
  <si>
    <t>9.15</t>
  </si>
  <si>
    <t>大阪府大阪市北区梅田二丁目1番22</t>
    <phoneticPr fontId="24"/>
  </si>
  <si>
    <t>野村不動産株式会社</t>
    <phoneticPr fontId="34"/>
  </si>
  <si>
    <t>大阪府大阪市西区阿波座一丁目4番4号</t>
    <phoneticPr fontId="24"/>
  </si>
  <si>
    <t>広島県広島市中区立町2番23号</t>
    <phoneticPr fontId="24"/>
  </si>
  <si>
    <t>福岡県福岡市博多区博多駅前一丁目15番20号</t>
    <phoneticPr fontId="24"/>
  </si>
  <si>
    <t>株式会社ザイマックス九州</t>
    <phoneticPr fontId="34"/>
  </si>
  <si>
    <t>NMF天神南ビル</t>
    <phoneticPr fontId="34"/>
  </si>
  <si>
    <t>福岡県福岡市中央区渡辺通三丁目6番15号</t>
    <phoneticPr fontId="24"/>
  </si>
  <si>
    <t>横須賀モアーズシティ</t>
    <phoneticPr fontId="34"/>
  </si>
  <si>
    <t>神奈川県横須賀市若松町二丁目30番地2</t>
    <phoneticPr fontId="24"/>
  </si>
  <si>
    <t>6.89</t>
  </si>
  <si>
    <t>Recipe SHIMOKITA</t>
    <phoneticPr fontId="23"/>
  </si>
  <si>
    <t>川崎モアーズ</t>
    <phoneticPr fontId="34"/>
  </si>
  <si>
    <t>神奈川県川崎市川崎区駅前本町7番地1</t>
    <phoneticPr fontId="24"/>
  </si>
  <si>
    <t>野村不動産パートナーズ株式会社</t>
    <phoneticPr fontId="34"/>
  </si>
  <si>
    <t>EQUINIA新宿</t>
    <phoneticPr fontId="23"/>
  </si>
  <si>
    <t>EQUINIA池袋</t>
    <phoneticPr fontId="34"/>
  </si>
  <si>
    <t>東京都豊島区西池袋一丁目17番10号</t>
    <phoneticPr fontId="24"/>
  </si>
  <si>
    <t>株式会社ザイマックスアルファ</t>
    <phoneticPr fontId="34"/>
  </si>
  <si>
    <t>covirna machida</t>
    <phoneticPr fontId="23"/>
  </si>
  <si>
    <t>ニトリ幕張店</t>
    <phoneticPr fontId="34"/>
  </si>
  <si>
    <t>千葉県千葉市美浜区幕張西四丁目1番15号</t>
    <phoneticPr fontId="24"/>
  </si>
  <si>
    <t>コナミスポーツクラブ府中</t>
    <phoneticPr fontId="23"/>
  </si>
  <si>
    <t>FESTA SQUARE</t>
    <phoneticPr fontId="34"/>
  </si>
  <si>
    <t>埼玉県さいたま市岩槻区西町二丁目5番1号</t>
    <phoneticPr fontId="24"/>
  </si>
  <si>
    <t>GEMS渋谷</t>
    <phoneticPr fontId="23"/>
  </si>
  <si>
    <t>駿台あざみ野校</t>
    <phoneticPr fontId="34"/>
  </si>
  <si>
    <t>神奈川県横浜市青葉区あざみ野一丁目4番地13</t>
    <phoneticPr fontId="24"/>
  </si>
  <si>
    <t>EQUINIA青葉台</t>
    <phoneticPr fontId="23"/>
  </si>
  <si>
    <t>メガロス神奈川店</t>
    <phoneticPr fontId="34"/>
  </si>
  <si>
    <t>神奈川県横浜市神奈川区入江一丁目31番11号</t>
    <phoneticPr fontId="24"/>
  </si>
  <si>
    <t>野村不動産パートナーズ株式会社</t>
    <phoneticPr fontId="34"/>
  </si>
  <si>
    <t>-</t>
    <phoneticPr fontId="34"/>
  </si>
  <si>
    <t>-</t>
    <phoneticPr fontId="29"/>
  </si>
  <si>
    <t>-</t>
    <phoneticPr fontId="29"/>
  </si>
  <si>
    <t>東京都練馬区豊玉北二丁目4番8号</t>
    <phoneticPr fontId="24"/>
  </si>
  <si>
    <t>野村不動産パートナーズ株式会社</t>
    <phoneticPr fontId="34"/>
  </si>
  <si>
    <t>神奈川県川崎市幸区下平間329番地1</t>
    <phoneticPr fontId="24"/>
  </si>
  <si>
    <t>東京都杉並区高井戸東四丁目1番6号</t>
    <phoneticPr fontId="24"/>
  </si>
  <si>
    <t>-</t>
    <phoneticPr fontId="29"/>
  </si>
  <si>
    <t>東京都葛飾区金町一丁目7番5号</t>
    <phoneticPr fontId="24"/>
  </si>
  <si>
    <t>東京都東久留米市前沢五丁目32番22号</t>
    <phoneticPr fontId="24"/>
  </si>
  <si>
    <t>東京都世田谷区上用賀六丁目5番2号</t>
    <phoneticPr fontId="24"/>
  </si>
  <si>
    <t>東京都練馬区関町南四丁目5番26号</t>
    <phoneticPr fontId="24"/>
  </si>
  <si>
    <t>東京都東大和市狭山五丁目1624番地2</t>
    <phoneticPr fontId="24"/>
  </si>
  <si>
    <t>神奈川県川崎市高津区明津10番地1</t>
    <phoneticPr fontId="24"/>
  </si>
  <si>
    <t>埼玉県川越市神明町12番地5</t>
    <phoneticPr fontId="24"/>
  </si>
  <si>
    <t>東京都江戸川区中央二丁目21番6号</t>
    <phoneticPr fontId="24"/>
  </si>
  <si>
    <t>埼玉県狭山市笹井三丁目1番25号</t>
    <phoneticPr fontId="24"/>
  </si>
  <si>
    <t>野村不動産吉祥寺ビル</t>
    <phoneticPr fontId="23"/>
  </si>
  <si>
    <t xml:space="preserve">東京都武蔵野市吉祥寺本町二丁目2番17号 </t>
    <phoneticPr fontId="24"/>
  </si>
  <si>
    <t>株式会社ジオ・アカマツ</t>
    <phoneticPr fontId="34"/>
  </si>
  <si>
    <t>3.06</t>
  </si>
  <si>
    <t>GEMS市ヶ谷</t>
    <phoneticPr fontId="34"/>
  </si>
  <si>
    <t>東京都千代田区六番町4番地3</t>
    <phoneticPr fontId="24"/>
  </si>
  <si>
    <t>株式会社ジオ・アカマツ</t>
    <phoneticPr fontId="34"/>
  </si>
  <si>
    <t>-</t>
    <phoneticPr fontId="34"/>
  </si>
  <si>
    <t>2.61</t>
  </si>
  <si>
    <t>神奈川県相模原市古淵三丁目13 番33 号</t>
    <phoneticPr fontId="2"/>
  </si>
  <si>
    <t>王子不動産株式会社</t>
    <phoneticPr fontId="2"/>
  </si>
  <si>
    <t>2006年3 月1 日</t>
    <phoneticPr fontId="2"/>
  </si>
  <si>
    <t>-</t>
    <phoneticPr fontId="24"/>
  </si>
  <si>
    <t>12.91</t>
  </si>
  <si>
    <t>埼玉県さいたま市南区別所七丁目3番1号</t>
    <phoneticPr fontId="2"/>
  </si>
  <si>
    <t>-</t>
    <phoneticPr fontId="24"/>
  </si>
  <si>
    <t>7.18</t>
  </si>
  <si>
    <t>Rt-T-036</t>
    <phoneticPr fontId="24"/>
  </si>
  <si>
    <t>野村不動産パートナーズ株式会社</t>
    <phoneticPr fontId="24"/>
  </si>
  <si>
    <t>-</t>
    <phoneticPr fontId="24"/>
  </si>
  <si>
    <t>Rt-T-037</t>
  </si>
  <si>
    <t>GREMS大門</t>
    <rPh sb="5" eb="7">
      <t>ダイモン</t>
    </rPh>
    <phoneticPr fontId="2"/>
  </si>
  <si>
    <t>東京都港区大門一丁目15 番3 号</t>
    <phoneticPr fontId="2"/>
  </si>
  <si>
    <t>Rt-T-038</t>
  </si>
  <si>
    <t>GEMS神田</t>
    <rPh sb="4" eb="6">
      <t>カンダ</t>
    </rPh>
    <phoneticPr fontId="2"/>
  </si>
  <si>
    <t>東京都千代田区鍛冶町一丁目9 番19 号</t>
    <phoneticPr fontId="2"/>
  </si>
  <si>
    <t>Rt-T-039</t>
  </si>
  <si>
    <t>サミットストア向台町店</t>
    <rPh sb="7" eb="9">
      <t>ムコウダイ</t>
    </rPh>
    <rPh sb="9" eb="10">
      <t>マチ</t>
    </rPh>
    <rPh sb="10" eb="11">
      <t>テン</t>
    </rPh>
    <phoneticPr fontId="2"/>
  </si>
  <si>
    <t>東京都 西東京市向台町三丁目 5番 74 号</t>
    <phoneticPr fontId="2"/>
  </si>
  <si>
    <t>株式会社ジオ・アカマツ</t>
    <phoneticPr fontId="34"/>
  </si>
  <si>
    <t>大阪府大阪市此花区島屋六丁目2番61号</t>
    <phoneticPr fontId="24"/>
  </si>
  <si>
    <t>株式会社ジオ・アカマツ</t>
    <phoneticPr fontId="34"/>
  </si>
  <si>
    <t>2001年6月30日</t>
    <phoneticPr fontId="2"/>
  </si>
  <si>
    <t>4.42</t>
  </si>
  <si>
    <t>イズミヤ千里丘店</t>
    <phoneticPr fontId="34"/>
  </si>
  <si>
    <t>大阪府吹田市山田南1番1号</t>
    <phoneticPr fontId="24"/>
  </si>
  <si>
    <t>別棟：1999年７月
本棟：2000年６月</t>
    <phoneticPr fontId="24"/>
  </si>
  <si>
    <t>5.43</t>
  </si>
  <si>
    <t>イズミヤ八尾店</t>
    <phoneticPr fontId="34"/>
  </si>
  <si>
    <t>大阪府八尾市沼一丁目1番地1</t>
    <phoneticPr fontId="24"/>
  </si>
  <si>
    <t>新築: 2003年７月
増築: 2012年４月</t>
    <phoneticPr fontId="24"/>
  </si>
  <si>
    <t>3.97</t>
  </si>
  <si>
    <t>イズミヤ小林店</t>
    <phoneticPr fontId="23"/>
  </si>
  <si>
    <t>兵庫県宝塚市小林五丁目5番47号</t>
    <phoneticPr fontId="24"/>
  </si>
  <si>
    <t>新築：1973年９月
増築：1977年10月
増築：2001年１月</t>
    <phoneticPr fontId="24"/>
  </si>
  <si>
    <t>3.89</t>
  </si>
  <si>
    <t>一番町stear</t>
    <phoneticPr fontId="34"/>
  </si>
  <si>
    <t>宮城県仙台市青葉区一番町三丁目8番8号</t>
    <phoneticPr fontId="24"/>
  </si>
  <si>
    <t>2.42</t>
  </si>
  <si>
    <t>EQUINIA青葉通り</t>
    <phoneticPr fontId="23"/>
  </si>
  <si>
    <t>宮城県仙台市青葉区中央三丁目1番22号</t>
    <phoneticPr fontId="24"/>
  </si>
  <si>
    <t>伊藤忠アーバンコミュニティ株式会社</t>
    <phoneticPr fontId="34"/>
  </si>
  <si>
    <t>1.57</t>
  </si>
  <si>
    <t>Rt-S-008</t>
    <phoneticPr fontId="24"/>
  </si>
  <si>
    <t>メルビル</t>
    <phoneticPr fontId="34"/>
  </si>
  <si>
    <t>宮城県仙台市青葉区中央二丁目７番28号</t>
    <phoneticPr fontId="24"/>
  </si>
  <si>
    <t>株式会社ザイマックスアルファ</t>
    <phoneticPr fontId="34"/>
  </si>
  <si>
    <t>4.01</t>
  </si>
  <si>
    <t>ジョーンズラングラサール株式会社</t>
    <phoneticPr fontId="24"/>
  </si>
  <si>
    <t>0.07</t>
  </si>
  <si>
    <t>株式会社ジオ・アカマツ</t>
    <phoneticPr fontId="24"/>
  </si>
  <si>
    <t>7.78</t>
  </si>
  <si>
    <t>Landport浦安</t>
    <phoneticPr fontId="24"/>
  </si>
  <si>
    <t>野村不動産株式会社
野村不動産パートナーズ株式会社</t>
    <phoneticPr fontId="24"/>
  </si>
  <si>
    <t>4.16</t>
  </si>
  <si>
    <t>Landport板橋</t>
    <phoneticPr fontId="23"/>
  </si>
  <si>
    <t>東京都板橋区舟渡四丁目8番1号</t>
    <phoneticPr fontId="24"/>
  </si>
  <si>
    <t>野村不動産株式会社
野村不動産パートナーズ株式会社</t>
    <phoneticPr fontId="34"/>
  </si>
  <si>
    <t>6.42</t>
  </si>
  <si>
    <t>Landport川越</t>
    <phoneticPr fontId="23"/>
  </si>
  <si>
    <t>野村不動産株式会社
野村不動産パートナーズ株式会社</t>
    <phoneticPr fontId="24"/>
  </si>
  <si>
    <t>3.73</t>
  </si>
  <si>
    <t>Landport厚木</t>
    <phoneticPr fontId="23"/>
  </si>
  <si>
    <t>神奈川県厚木市緑ヶ丘五丁目1番1号</t>
    <phoneticPr fontId="24"/>
  </si>
  <si>
    <t>野村不動産株式会社
野村不動産パートナーズ株式会社</t>
    <phoneticPr fontId="34"/>
  </si>
  <si>
    <t>6.15</t>
  </si>
  <si>
    <t>相模原田名ロジスティクスセンター</t>
    <phoneticPr fontId="24"/>
  </si>
  <si>
    <t>4.32</t>
  </si>
  <si>
    <t>神奈川県相模原市南区大野台二丁目32番1号</t>
    <phoneticPr fontId="24"/>
  </si>
  <si>
    <t>7.30</t>
  </si>
  <si>
    <t>Landport八王子</t>
    <phoneticPr fontId="23"/>
  </si>
  <si>
    <t>5.79</t>
  </si>
  <si>
    <t>Landport春日部</t>
    <phoneticPr fontId="23"/>
  </si>
  <si>
    <t>埼玉県春日部市南栄町3番地</t>
    <phoneticPr fontId="24"/>
  </si>
  <si>
    <t>5.90</t>
  </si>
  <si>
    <t>厚木南ロジスティクスセンターB棟</t>
    <phoneticPr fontId="23"/>
  </si>
  <si>
    <t>神奈川県厚木市上落合字平川276番地11</t>
    <phoneticPr fontId="24"/>
  </si>
  <si>
    <t>野村不動産株式会社
野村不動産パートナーズ株式会社</t>
    <phoneticPr fontId="34"/>
  </si>
  <si>
    <t>羽生ロジスティクスセンター</t>
    <phoneticPr fontId="23"/>
  </si>
  <si>
    <t>野村不動産株式会社
野村不動産パートナーズ株式会社</t>
    <phoneticPr fontId="24"/>
  </si>
  <si>
    <t>2.72</t>
  </si>
  <si>
    <t>川口ロジスティクスセンターB棟</t>
    <phoneticPr fontId="23"/>
  </si>
  <si>
    <t>埼玉県川口市領家五丁目3番1号</t>
    <phoneticPr fontId="24"/>
  </si>
  <si>
    <t>2.92</t>
  </si>
  <si>
    <t xml:space="preserve">川口ロジスティクスセンターA棟 </t>
    <phoneticPr fontId="24"/>
  </si>
  <si>
    <t>厚木南ロジスティクスセンターA棟</t>
    <phoneticPr fontId="23"/>
  </si>
  <si>
    <t>神奈川県厚木市上落合字平川276番地1</t>
    <phoneticPr fontId="24"/>
  </si>
  <si>
    <t>5.36</t>
  </si>
  <si>
    <t>川口領家ロジスティクスセンター</t>
    <phoneticPr fontId="23"/>
  </si>
  <si>
    <t>3.91</t>
  </si>
  <si>
    <t>千葉県柏市若白毛1040番1</t>
    <phoneticPr fontId="2"/>
  </si>
  <si>
    <t>4.57</t>
  </si>
  <si>
    <t>5.56</t>
  </si>
  <si>
    <t>Lg-S-005</t>
    <phoneticPr fontId="24"/>
  </si>
  <si>
    <t>4.72</t>
  </si>
  <si>
    <t>プラウドフラット白金高輪</t>
    <phoneticPr fontId="23"/>
  </si>
  <si>
    <t>プラウドフラット代々木上原</t>
    <phoneticPr fontId="23"/>
  </si>
  <si>
    <t>東京都渋谷区上原三丁目25番7号</t>
    <phoneticPr fontId="24"/>
  </si>
  <si>
    <t>プラウドフラット初台</t>
    <phoneticPr fontId="24"/>
  </si>
  <si>
    <t>東京都渋谷区初台二丁目19番15号</t>
    <phoneticPr fontId="24"/>
  </si>
  <si>
    <t>プラウドフラット渋谷桜丘</t>
    <phoneticPr fontId="23"/>
  </si>
  <si>
    <t>東京都渋谷区桜丘町21番8号</t>
    <phoneticPr fontId="24"/>
  </si>
  <si>
    <t>プラウドフラット学芸大学</t>
    <phoneticPr fontId="24"/>
  </si>
  <si>
    <t>東京都目黒区目黒本町二丁目21番20号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</si>
  <si>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</si>
  <si>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</si>
  <si>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</si>
  <si>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</si>
  <si>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</si>
  <si>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東京都新宿区東五軒町1番11号</t>
    <phoneticPr fontId="24"/>
  </si>
  <si>
    <t>プラウドフラット早稲田</t>
    <phoneticPr fontId="23"/>
  </si>
  <si>
    <t>東京都新宿区早稲田鶴巻町521番地9他5筆</t>
    <phoneticPr fontId="24"/>
  </si>
  <si>
    <t>プラウドフラット新宿河田町</t>
    <phoneticPr fontId="23"/>
  </si>
  <si>
    <t>東京都新宿区河田町3番29号</t>
    <phoneticPr fontId="24"/>
  </si>
  <si>
    <t>プラウドフラット三軒茶屋</t>
    <phoneticPr fontId="24"/>
  </si>
  <si>
    <t>東京都世田谷区太子堂一丁目4番25号</t>
    <phoneticPr fontId="24"/>
  </si>
  <si>
    <t>プラウドフラット蒲田</t>
    <phoneticPr fontId="23"/>
  </si>
  <si>
    <t>東京都大田区蒲田四丁目21番4号</t>
    <phoneticPr fontId="24"/>
  </si>
  <si>
    <t>プラウドフラット蒲田Ⅱ</t>
    <phoneticPr fontId="24"/>
  </si>
  <si>
    <t>東京都大田区蒲田四丁目25番5号</t>
    <phoneticPr fontId="24"/>
  </si>
  <si>
    <t>プラウドフラット新大塚</t>
    <phoneticPr fontId="23"/>
  </si>
  <si>
    <t>東京都豊島区南大塚三丁目12番10号</t>
    <phoneticPr fontId="24"/>
  </si>
  <si>
    <t>プラウドフラット清澄白河</t>
    <phoneticPr fontId="24"/>
  </si>
  <si>
    <t>東京都江東区高橋2番3号</t>
    <phoneticPr fontId="24"/>
  </si>
  <si>
    <t>プラウドフラット門前仲町Ⅱ</t>
    <phoneticPr fontId="23"/>
  </si>
  <si>
    <t>東京都江東区古石場二丁目6番9号</t>
    <phoneticPr fontId="24"/>
  </si>
  <si>
    <t>プラウドフラット門前仲町Ⅰ</t>
    <phoneticPr fontId="23"/>
  </si>
  <si>
    <t>プラウドフラット富士見台</t>
    <phoneticPr fontId="23"/>
  </si>
  <si>
    <t>東京都練馬区貫井三丁目8番4号</t>
    <phoneticPr fontId="24"/>
  </si>
  <si>
    <t>プラウドフラット浅草駒形</t>
    <phoneticPr fontId="24"/>
  </si>
  <si>
    <t>東京都台東区駒形一丁目10番6号</t>
    <phoneticPr fontId="24"/>
  </si>
  <si>
    <t>プラウドフラット横浜</t>
    <phoneticPr fontId="23"/>
  </si>
  <si>
    <t>神奈川県横浜市神奈川区台町8番地18</t>
    <phoneticPr fontId="24"/>
  </si>
  <si>
    <t>プラウドフラット上大岡</t>
    <phoneticPr fontId="24"/>
  </si>
  <si>
    <t>神奈川県横浜市港南区上大岡西三丁目4番6号</t>
    <phoneticPr fontId="24"/>
  </si>
  <si>
    <t>プラウドフラット鶴見Ⅱ</t>
    <phoneticPr fontId="23"/>
  </si>
  <si>
    <t>神奈川県横浜市鶴見区豊岡町20番16号</t>
    <phoneticPr fontId="24"/>
  </si>
  <si>
    <t>プライムアーバン麻布十番</t>
    <phoneticPr fontId="24"/>
  </si>
  <si>
    <t>東京都港区東麻布二丁目33番9号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</si>
  <si>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</si>
  <si>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</si>
  <si>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</si>
  <si>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</si>
  <si>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</si>
  <si>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</si>
  <si>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</si>
  <si>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東京都渋谷区代々木三丁目51番3号</t>
    <phoneticPr fontId="24"/>
  </si>
  <si>
    <t>プライムアーバン恵比寿Ⅱ</t>
    <phoneticPr fontId="23"/>
  </si>
  <si>
    <t>東京都渋谷区広尾一丁目13番3号</t>
    <phoneticPr fontId="24"/>
  </si>
  <si>
    <t>プライムアーバン番町</t>
    <phoneticPr fontId="24"/>
  </si>
  <si>
    <t>東京都千代田区九段南二丁目9番1号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</si>
  <si>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</si>
  <si>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</si>
  <si>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</si>
  <si>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</si>
  <si>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プライムアーバン恵比寿</t>
    <phoneticPr fontId="23"/>
  </si>
  <si>
    <t>東京都目黒区三田一丁目11番11号</t>
    <phoneticPr fontId="24"/>
  </si>
  <si>
    <t>プライムアーバン中目黒</t>
    <phoneticPr fontId="24"/>
  </si>
  <si>
    <t>東京都目黒区上目黒三丁目28番24号</t>
    <phoneticPr fontId="24"/>
  </si>
  <si>
    <t>プライムアーバン学芸大学</t>
    <phoneticPr fontId="23"/>
  </si>
  <si>
    <t>東京都目黒区鷹番二丁目14番14号</t>
    <phoneticPr fontId="24"/>
  </si>
  <si>
    <t>プライムアーバン洗足</t>
    <phoneticPr fontId="24"/>
  </si>
  <si>
    <t>東京都目黒区洗足二丁目20番8号</t>
    <phoneticPr fontId="24"/>
  </si>
  <si>
    <t>プライムアーバン目黒リバーサイド</t>
    <phoneticPr fontId="23"/>
  </si>
  <si>
    <t>東京都目黒区下目黒二丁目10番16号</t>
    <phoneticPr fontId="24"/>
  </si>
  <si>
    <t>プライムアーバン目黒大橋ヒルズ</t>
    <phoneticPr fontId="24"/>
  </si>
  <si>
    <t>東京都目黒区大橋二丁目4番16号</t>
    <phoneticPr fontId="24"/>
  </si>
  <si>
    <t>プライムアーバン目黒青葉台</t>
    <phoneticPr fontId="23"/>
  </si>
  <si>
    <t>東京都目黒区青葉台三丁目18番9号</t>
    <phoneticPr fontId="24"/>
  </si>
  <si>
    <t>プライムアーバン学芸大学Ⅱ</t>
    <phoneticPr fontId="24"/>
  </si>
  <si>
    <t>東京都目黒区鷹番三丁目14番15号</t>
    <phoneticPr fontId="24"/>
  </si>
  <si>
    <t>プライムアーバン中目黒Ⅱ</t>
    <phoneticPr fontId="23"/>
  </si>
  <si>
    <t>東京都目黒区上目黒三丁目1番3号</t>
    <phoneticPr fontId="24"/>
  </si>
  <si>
    <t>プライムアーバン勝どき</t>
    <phoneticPr fontId="23"/>
  </si>
  <si>
    <t>東京都中央区勝どき六丁目5番6号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</si>
  <si>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</si>
  <si>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</si>
  <si>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</si>
  <si>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</si>
  <si>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プライムアーバン日本橋浜町</t>
    <phoneticPr fontId="23"/>
  </si>
  <si>
    <t>東京都中央区日本橋浜町二丁目50番8号</t>
    <phoneticPr fontId="24"/>
  </si>
  <si>
    <t>プライムアーバン本郷壱岐坂</t>
    <phoneticPr fontId="24"/>
  </si>
  <si>
    <t>東京都文京区本郷二丁目16番3号</t>
    <phoneticPr fontId="24"/>
  </si>
  <si>
    <t>プライムアーバン白山</t>
    <phoneticPr fontId="23"/>
  </si>
  <si>
    <t>東京都文京区向丘一丁目7番9号</t>
    <phoneticPr fontId="24"/>
  </si>
  <si>
    <t>プライムアーバン四谷外苑東</t>
    <phoneticPr fontId="24"/>
  </si>
  <si>
    <t>東京都新宿区左門町14番地62</t>
    <phoneticPr fontId="24"/>
  </si>
  <si>
    <t>プライムアーバン西新宿Ⅰ</t>
    <phoneticPr fontId="23"/>
  </si>
  <si>
    <t>東京都新宿区北新宿一丁目19番3号</t>
    <phoneticPr fontId="24"/>
  </si>
  <si>
    <t>プライムアーバン西新宿Ⅱ</t>
    <phoneticPr fontId="23"/>
  </si>
  <si>
    <t>東京都新宿区西新宿五丁目6番4号</t>
    <phoneticPr fontId="24"/>
  </si>
  <si>
    <t>プライムアーバン新宿内藤町</t>
    <phoneticPr fontId="23"/>
  </si>
  <si>
    <t>東京都新宿区内藤町1番地55</t>
    <phoneticPr fontId="24"/>
  </si>
  <si>
    <t>プライムアーバン西早稲田</t>
    <phoneticPr fontId="24"/>
  </si>
  <si>
    <t>東京都新宿区西早稲田一丁目13番11号</t>
    <phoneticPr fontId="24"/>
  </si>
  <si>
    <t>プライムアーバン新宿落合</t>
    <phoneticPr fontId="23"/>
  </si>
  <si>
    <t>東京都新宿区北新宿四丁目10番9号</t>
    <phoneticPr fontId="24"/>
  </si>
  <si>
    <t>プライムアーバン目白</t>
    <phoneticPr fontId="24"/>
  </si>
  <si>
    <t>東京都新宿区下落合三丁目22番21号</t>
    <phoneticPr fontId="24"/>
  </si>
  <si>
    <t>プライムアーバン神楽坂</t>
    <phoneticPr fontId="23"/>
  </si>
  <si>
    <t>東京都新宿区山吹町346番地3他2筆</t>
    <phoneticPr fontId="24"/>
  </si>
  <si>
    <t>プライムアーバン三軒茶屋Ⅲ</t>
    <phoneticPr fontId="24"/>
  </si>
  <si>
    <t>東京都世田谷区上馬五丁目38番12号</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</si>
  <si>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</si>
  <si>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</si>
  <si>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</si>
  <si>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</si>
  <si>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</si>
  <si>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</si>
  <si>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</si>
  <si>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東京都世田谷区南烏山四丁目10番24号</t>
    <phoneticPr fontId="24"/>
  </si>
  <si>
    <t>プライムアーバン烏山コート</t>
    <phoneticPr fontId="23"/>
  </si>
  <si>
    <t>東京都世田谷区南烏山四丁目1番11号</t>
    <phoneticPr fontId="24"/>
  </si>
  <si>
    <t>プライムアーバン千歳船橋</t>
    <phoneticPr fontId="24"/>
  </si>
  <si>
    <t>東京都世田谷区桜丘五丁目40番4号</t>
    <phoneticPr fontId="24"/>
  </si>
  <si>
    <t>プライムアーバン用賀</t>
    <phoneticPr fontId="23"/>
  </si>
  <si>
    <t>東京都世田谷区用賀二丁目27番5号</t>
    <phoneticPr fontId="24"/>
  </si>
  <si>
    <t>プライムアーバン品川西</t>
    <phoneticPr fontId="24"/>
  </si>
  <si>
    <t>東京都品川区豊町六丁目24番13号</t>
    <phoneticPr fontId="24"/>
  </si>
  <si>
    <t>プライムアーバン大崎</t>
    <phoneticPr fontId="23"/>
  </si>
  <si>
    <t>東京都品川区大崎五丁目8番10号</t>
    <phoneticPr fontId="24"/>
  </si>
  <si>
    <t>プライムアーバン大井町Ⅱ</t>
    <phoneticPr fontId="23"/>
  </si>
  <si>
    <t>プライムアーバン雪谷</t>
    <phoneticPr fontId="23"/>
  </si>
  <si>
    <t>東京都大田区北嶺町34番10号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</si>
  <si>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</si>
  <si>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</si>
  <si>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</si>
  <si>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</si>
  <si>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</si>
  <si>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</si>
  <si>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東京都中野区上高田四丁目43番3号</t>
    <phoneticPr fontId="24"/>
  </si>
  <si>
    <t>プライムアーバン高井戸</t>
    <phoneticPr fontId="24"/>
  </si>
  <si>
    <t>東京都杉並区高井戸東四丁目10番12号</t>
    <phoneticPr fontId="24"/>
  </si>
  <si>
    <t>プライムアーバン西荻窪</t>
    <phoneticPr fontId="23"/>
  </si>
  <si>
    <t>東京都杉並区西荻南二丁目27番5号</t>
    <phoneticPr fontId="24"/>
  </si>
  <si>
    <t>プライムアーバン西荻窪Ⅱ</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</si>
  <si>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</si>
  <si>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</si>
  <si>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</si>
  <si>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</si>
  <si>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プライムアーバン池袋</t>
    <phoneticPr fontId="23"/>
  </si>
  <si>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</si>
  <si>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</si>
  <si>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</si>
  <si>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</si>
  <si>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</si>
  <si>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プライムアーバン住吉</t>
    <phoneticPr fontId="24"/>
  </si>
  <si>
    <t>東京都江東区扇橋二丁目23番3号</t>
    <phoneticPr fontId="24"/>
  </si>
  <si>
    <t>プライムアーバン向島</t>
    <phoneticPr fontId="23"/>
  </si>
  <si>
    <t>東京都墨田区東向島五丁目19番14号</t>
    <phoneticPr fontId="24"/>
  </si>
  <si>
    <t>プライムアーバン錦糸公園</t>
    <phoneticPr fontId="23"/>
  </si>
  <si>
    <t>プライムアーバン錦糸町</t>
    <phoneticPr fontId="23"/>
  </si>
  <si>
    <t>東京都墨田区江東橋五丁目16番14号</t>
    <phoneticPr fontId="24"/>
  </si>
  <si>
    <t>プライムアーバン平井</t>
    <phoneticPr fontId="24"/>
  </si>
  <si>
    <t>東京都江戸川区平井六丁目23番12号</t>
    <phoneticPr fontId="24"/>
  </si>
  <si>
    <t>プライムアーバン葛西</t>
    <phoneticPr fontId="23"/>
  </si>
  <si>
    <t>東京都江戸川区中葛西六丁目18番5号</t>
    <phoneticPr fontId="24"/>
  </si>
  <si>
    <t>プライムアーバン葛西Ⅱ</t>
    <phoneticPr fontId="24"/>
  </si>
  <si>
    <t>東京都江戸川区東葛西七丁目9番7号</t>
    <phoneticPr fontId="24"/>
  </si>
  <si>
    <t>プライムアーバン葛西イースト</t>
    <phoneticPr fontId="23"/>
  </si>
  <si>
    <t>東京都江戸川区東葛西六丁目16番9号</t>
    <phoneticPr fontId="24"/>
  </si>
  <si>
    <t>プライムアーバン板橋区役所前</t>
    <phoneticPr fontId="24"/>
  </si>
  <si>
    <t>東京都板橋区本町27番13号</t>
    <phoneticPr fontId="24"/>
  </si>
  <si>
    <t>プライムアーバン浅草</t>
    <phoneticPr fontId="23"/>
  </si>
  <si>
    <t>東京都台東区浅草三丁目33番11号</t>
    <phoneticPr fontId="24"/>
  </si>
  <si>
    <t>プライムアーバン町屋サウスコート</t>
    <phoneticPr fontId="23"/>
  </si>
  <si>
    <t>プライムアーバン武蔵小金井</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</si>
  <si>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</si>
  <si>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</si>
  <si>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</si>
  <si>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</si>
  <si>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</si>
  <si>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プライムアーバン久米川</t>
    <phoneticPr fontId="24"/>
  </si>
  <si>
    <t>東京都東村山市栄町一丁目5番地6他2筆</t>
    <phoneticPr fontId="24"/>
  </si>
  <si>
    <t>プライムアーバン武蔵小杉comodo</t>
    <phoneticPr fontId="23"/>
  </si>
  <si>
    <t>神奈川県川崎市中原区新丸子東二丁目902番地1</t>
    <phoneticPr fontId="24"/>
  </si>
  <si>
    <t>プライムアーバン川崎</t>
    <phoneticPr fontId="24"/>
  </si>
  <si>
    <t>神奈川県川崎市川崎区本町一丁目4番地15</t>
    <phoneticPr fontId="24"/>
  </si>
  <si>
    <t>プライムアーバン新百合ヶ丘</t>
    <phoneticPr fontId="23"/>
  </si>
  <si>
    <t>神奈川県川崎市麻生区万福寺三丁目1番17号</t>
    <phoneticPr fontId="24"/>
  </si>
  <si>
    <t>プライムアーバン鶴見寺谷</t>
    <phoneticPr fontId="23"/>
  </si>
  <si>
    <t>神奈川県横浜市鶴見区寺谷一丁目7番10号</t>
    <phoneticPr fontId="24"/>
  </si>
  <si>
    <t>プライムアーバン浦安</t>
    <phoneticPr fontId="23"/>
  </si>
  <si>
    <t>千葉県浦安市当代島三丁目2番13号</t>
    <phoneticPr fontId="24"/>
  </si>
  <si>
    <t>プライムアーバン行徳Ⅰ</t>
    <phoneticPr fontId="24"/>
  </si>
  <si>
    <t>千葉県市川市福栄二丁目4番10号</t>
    <phoneticPr fontId="24"/>
  </si>
  <si>
    <t>プライムアーバン行徳Ⅱ</t>
    <phoneticPr fontId="23"/>
  </si>
  <si>
    <t>千葉県市川市末広一丁目11番5号</t>
    <phoneticPr fontId="24"/>
  </si>
  <si>
    <t>プライムアーバン行徳駅前</t>
    <phoneticPr fontId="24"/>
  </si>
  <si>
    <t>千葉県市川市行徳駅前二丁目26番11号</t>
    <phoneticPr fontId="24"/>
  </si>
  <si>
    <t>プライムアーバン行徳駅前Ⅱ</t>
    <phoneticPr fontId="23"/>
  </si>
  <si>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</si>
  <si>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</si>
  <si>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</si>
  <si>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</si>
  <si>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</si>
  <si>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プライムアーバン川口</t>
    <phoneticPr fontId="23"/>
  </si>
  <si>
    <t>埼玉県川口市栄町三丁目1番11号</t>
    <phoneticPr fontId="24"/>
  </si>
  <si>
    <t>プラウドフラット八丁堀</t>
    <phoneticPr fontId="23"/>
  </si>
  <si>
    <t>東京都中央区八丁堀一丁目8番5号</t>
    <phoneticPr fontId="24"/>
  </si>
  <si>
    <t>プラウドフラット板橋本町</t>
    <phoneticPr fontId="24"/>
  </si>
  <si>
    <t>東京都板橋区本町32番9号</t>
    <phoneticPr fontId="24"/>
  </si>
  <si>
    <t>8.06</t>
  </si>
  <si>
    <t>アール・エー・アセット・マネジメント株式会社</t>
    <phoneticPr fontId="2"/>
  </si>
  <si>
    <t>1.46</t>
  </si>
  <si>
    <t>東京都江東区豊洲四丁目8番8号</t>
    <phoneticPr fontId="2"/>
  </si>
  <si>
    <t>東京都中央区日本橋茅場町三丁目4番1</t>
    <phoneticPr fontId="2"/>
  </si>
  <si>
    <t>東京都世田谷区玉川台一丁目14番12号</t>
    <phoneticPr fontId="2"/>
  </si>
  <si>
    <t>東京都小金井市中町四丁目14番18号</t>
    <phoneticPr fontId="2"/>
  </si>
  <si>
    <t>東京都目黒区目黒本町二丁目12番20号</t>
    <phoneticPr fontId="24"/>
  </si>
  <si>
    <t>野村不動産パートナーズ株式会社</t>
    <phoneticPr fontId="24"/>
  </si>
  <si>
    <t>野村不動産パートナーズ株式会社</t>
    <phoneticPr fontId="24"/>
  </si>
  <si>
    <t>野村不動産パートナーズ株式会社</t>
    <phoneticPr fontId="24"/>
  </si>
  <si>
    <t>プラウドフラット五橋</t>
    <phoneticPr fontId="24"/>
  </si>
  <si>
    <t>宮城県仙台市青葉区五橋二丁目5番2号</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</si>
  <si>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</si>
  <si>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</si>
  <si>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</si>
  <si>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</si>
  <si>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プライムアーバン北14条</t>
    <phoneticPr fontId="23"/>
  </si>
  <si>
    <t>北海道札幌市東区北十四条東一丁目2番1号</t>
    <phoneticPr fontId="24"/>
  </si>
  <si>
    <t>プライムアーバン大通公園Ⅰ</t>
    <phoneticPr fontId="23"/>
  </si>
  <si>
    <t>北海道札幌市中央区南一条西九丁目12番地</t>
    <phoneticPr fontId="24"/>
  </si>
  <si>
    <t>プライムアーバン大通公園Ⅱ</t>
    <phoneticPr fontId="23"/>
  </si>
  <si>
    <t>北海道札幌市中央区南一条西九丁目12番地1</t>
    <phoneticPr fontId="24"/>
  </si>
  <si>
    <t>プライムアーバン北11条</t>
    <phoneticPr fontId="24"/>
  </si>
  <si>
    <t>北海道札幌市東区北十一条東一丁目1番3号</t>
    <phoneticPr fontId="24"/>
  </si>
  <si>
    <t>プライムアーバン宮の沢</t>
    <phoneticPr fontId="23"/>
  </si>
  <si>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</si>
  <si>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</si>
  <si>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</si>
  <si>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</si>
  <si>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</si>
  <si>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プライムアーバン円山</t>
    <phoneticPr fontId="24"/>
  </si>
  <si>
    <t>北海道札幌市中央区北四条西二十二丁目1番1号</t>
    <phoneticPr fontId="24"/>
  </si>
  <si>
    <t>プライムアーバン北24条</t>
    <phoneticPr fontId="23"/>
  </si>
  <si>
    <t>北海道札幌市東区北二十三条東一丁目2番1号</t>
    <phoneticPr fontId="24"/>
  </si>
  <si>
    <t>プライムアーバン札幌医大前</t>
    <phoneticPr fontId="23"/>
  </si>
  <si>
    <t>北海道札幌市中央区南四条西十三丁目1番20号</t>
    <phoneticPr fontId="24"/>
  </si>
  <si>
    <t>プライムアーバン札幌リバーフロント</t>
    <phoneticPr fontId="23"/>
  </si>
  <si>
    <t>北海道札幌市中央区南九条西一丁目1番1号</t>
    <phoneticPr fontId="24"/>
  </si>
  <si>
    <t>プライムアーバン北3条通</t>
    <phoneticPr fontId="24"/>
  </si>
  <si>
    <t>北海道札幌市中央区北三条東二丁目2番地2</t>
    <phoneticPr fontId="24"/>
  </si>
  <si>
    <t>プライムアーバン長町一丁目</t>
    <phoneticPr fontId="23"/>
  </si>
  <si>
    <t>宮城県仙台市太白区長町一丁目2番30号</t>
    <phoneticPr fontId="24"/>
  </si>
  <si>
    <t>プライムアーバン八乙女中央</t>
    <phoneticPr fontId="24"/>
  </si>
  <si>
    <t>宮城県仙台市泉区八乙女中央三丁目8番70号</t>
    <phoneticPr fontId="24"/>
  </si>
  <si>
    <t>プライムアーバン堤通雨宮</t>
    <phoneticPr fontId="23"/>
  </si>
  <si>
    <t>宮城県仙台市青葉区堤通雨宮町4番37号</t>
    <phoneticPr fontId="24"/>
  </si>
  <si>
    <t>プライムアーバン葵</t>
    <phoneticPr fontId="24"/>
  </si>
  <si>
    <t>愛知県名古屋市東区葵一丁目13番24号</t>
    <phoneticPr fontId="24"/>
  </si>
  <si>
    <t>プライムアーバン金山</t>
    <phoneticPr fontId="23"/>
  </si>
  <si>
    <t>愛知県名古屋市中区正木四丁目2番37号</t>
    <phoneticPr fontId="24"/>
  </si>
  <si>
    <t>プライムアーバン鶴舞</t>
    <phoneticPr fontId="23"/>
  </si>
  <si>
    <t>愛知県名古屋市中区千代田五丁目8番29号</t>
    <phoneticPr fontId="24"/>
  </si>
  <si>
    <t>プライムアーバン上前津</t>
    <phoneticPr fontId="23"/>
  </si>
  <si>
    <t>愛知県名古屋市中区上前津二丁目4番2号</t>
    <phoneticPr fontId="24"/>
  </si>
  <si>
    <t>プライムアーバン泉</t>
    <phoneticPr fontId="24"/>
  </si>
  <si>
    <t>愛知県名古屋市東区泉一丁目20番28号</t>
    <phoneticPr fontId="24"/>
  </si>
  <si>
    <t>プライムアーバン江坂Ⅰ</t>
    <phoneticPr fontId="23"/>
  </si>
  <si>
    <t>大阪府吹田市垂水町三丁目26番27号</t>
    <phoneticPr fontId="24"/>
  </si>
  <si>
    <t>プライムアーバン江坂Ⅱ</t>
    <phoneticPr fontId="23"/>
  </si>
  <si>
    <t>大阪府吹田市垂水町三丁目31番31号</t>
    <phoneticPr fontId="24"/>
  </si>
  <si>
    <t>プライムアーバン江坂Ⅲ</t>
    <phoneticPr fontId="23"/>
  </si>
  <si>
    <t>大阪府吹田市広芝町10番19号</t>
    <phoneticPr fontId="24"/>
  </si>
  <si>
    <t>プライムアーバン玉造</t>
    <phoneticPr fontId="24"/>
  </si>
  <si>
    <t>大阪府大阪市中央区玉造二丁目16番11号</t>
    <phoneticPr fontId="24"/>
  </si>
  <si>
    <t>プライムアーバン堺筋本町</t>
    <phoneticPr fontId="23"/>
  </si>
  <si>
    <t>大阪府大阪市中央区久太郎町一丁目5番10号</t>
    <phoneticPr fontId="24"/>
  </si>
  <si>
    <t>プライムアーバン博多</t>
    <phoneticPr fontId="23"/>
  </si>
  <si>
    <t>福岡県福岡市博多区美野島二丁目14番7号</t>
    <phoneticPr fontId="24"/>
  </si>
  <si>
    <t>プライムアーバン薬院南</t>
    <phoneticPr fontId="23"/>
  </si>
  <si>
    <t>福岡県福岡市中央区白金一丁目14番10号</t>
    <phoneticPr fontId="24"/>
  </si>
  <si>
    <t>プライムアーバン香椎</t>
    <phoneticPr fontId="24"/>
  </si>
  <si>
    <t>福岡県福岡市東区香椎駅前二丁目3番7号</t>
    <phoneticPr fontId="24"/>
  </si>
  <si>
    <t>プライムアーバン博多東</t>
    <phoneticPr fontId="23"/>
  </si>
  <si>
    <t>福岡県福岡市博多区吉塚六丁目4番23号</t>
    <phoneticPr fontId="24"/>
  </si>
  <si>
    <t>プライムアーバン千早</t>
    <phoneticPr fontId="23"/>
  </si>
  <si>
    <t>福岡県福岡市東区千早四丁目11番20号</t>
    <phoneticPr fontId="24"/>
  </si>
  <si>
    <t>Ot-T-001</t>
    <phoneticPr fontId="29"/>
  </si>
  <si>
    <t>千葉県浦安市明海五丁目8番1号</t>
    <phoneticPr fontId="29"/>
  </si>
  <si>
    <t>野村不動産パートナーズ株式会社</t>
    <phoneticPr fontId="29"/>
  </si>
  <si>
    <t>-</t>
    <phoneticPr fontId="2"/>
  </si>
  <si>
    <t>-</t>
    <phoneticPr fontId="29"/>
  </si>
  <si>
    <t>-</t>
    <phoneticPr fontId="29"/>
  </si>
  <si>
    <t>-</t>
    <phoneticPr fontId="24"/>
  </si>
  <si>
    <t>-</t>
    <phoneticPr fontId="24"/>
  </si>
  <si>
    <t>第5期売却物件</t>
    <rPh sb="0" eb="1">
      <t>ダイ</t>
    </rPh>
    <rPh sb="2" eb="3">
      <t>キ</t>
    </rPh>
    <rPh sb="3" eb="5">
      <t>バイキャク</t>
    </rPh>
    <rPh sb="5" eb="7">
      <t>ブッケン</t>
    </rPh>
    <phoneticPr fontId="24"/>
  </si>
  <si>
    <t>Morisia 津田沼</t>
    <phoneticPr fontId="0"/>
  </si>
  <si>
    <t>千葉県習志野市谷津一丁目16番1号</t>
    <phoneticPr fontId="24"/>
  </si>
  <si>
    <t>低層商業棟、レストラン棟、事務所棟：1978年10月
駐車場棟：1987年11月</t>
    <phoneticPr fontId="24"/>
  </si>
  <si>
    <t>船橋ロジスティクスセンター</t>
    <phoneticPr fontId="24"/>
  </si>
  <si>
    <t>第5期（自：2017年9月1日　至：2018年2月28日）</t>
    <rPh sb="0" eb="1">
      <t>ダイ</t>
    </rPh>
    <phoneticPr fontId="2"/>
  </si>
  <si>
    <t>Rt-T-036</t>
    <phoneticPr fontId="2"/>
  </si>
  <si>
    <t>Rt-T-036</t>
    <phoneticPr fontId="2"/>
  </si>
  <si>
    <t>Rt-S-009</t>
    <phoneticPr fontId="2"/>
  </si>
  <si>
    <t>Rt-S-010</t>
    <phoneticPr fontId="2"/>
  </si>
  <si>
    <t>Rt-S-010</t>
    <phoneticPr fontId="2"/>
  </si>
  <si>
    <t>Lg-T-017</t>
    <phoneticPr fontId="2"/>
  </si>
  <si>
    <t>Rs-T-121</t>
    <phoneticPr fontId="2"/>
  </si>
  <si>
    <t>Rs-T-122</t>
    <phoneticPr fontId="2"/>
  </si>
  <si>
    <t>Rs-T-123</t>
    <phoneticPr fontId="2"/>
  </si>
  <si>
    <t>NMF新横浜ビル</t>
    <phoneticPr fontId="2"/>
  </si>
  <si>
    <t>NMF宇都宮ビル</t>
    <rPh sb="3" eb="6">
      <t>ウツノミヤ</t>
    </rPh>
    <phoneticPr fontId="35"/>
  </si>
  <si>
    <t>NMF天神南ビル</t>
    <phoneticPr fontId="2"/>
  </si>
  <si>
    <t>サミットストア成田東店（底地）</t>
    <phoneticPr fontId="2"/>
  </si>
  <si>
    <t>nORBESA</t>
    <phoneticPr fontId="2"/>
  </si>
  <si>
    <t>中座くいだおれビル</t>
    <phoneticPr fontId="2"/>
  </si>
  <si>
    <t>第5期の営業日数</t>
    <rPh sb="0" eb="1">
      <t>ダイ</t>
    </rPh>
    <rPh sb="2" eb="3">
      <t>キ</t>
    </rPh>
    <rPh sb="4" eb="6">
      <t>エイギョウ</t>
    </rPh>
    <rPh sb="6" eb="8">
      <t>ニッスウ</t>
    </rPh>
    <phoneticPr fontId="2"/>
  </si>
  <si>
    <t>（注1）</t>
    <phoneticPr fontId="2"/>
  </si>
  <si>
    <t>（注1）</t>
    <phoneticPr fontId="2"/>
  </si>
  <si>
    <t>JLL森井鑑定株式会社</t>
  </si>
  <si>
    <t>NMF宇都宮ビル</t>
    <rPh sb="3" eb="6">
      <t>ウツノミヤ</t>
    </rPh>
    <phoneticPr fontId="0"/>
  </si>
  <si>
    <t>NMF天神南ビル</t>
    <phoneticPr fontId="0"/>
  </si>
  <si>
    <t>GEMS大門</t>
    <rPh sb="4" eb="6">
      <t>ダイモン</t>
    </rPh>
    <phoneticPr fontId="2"/>
  </si>
  <si>
    <t>4.8/5.2(注1)</t>
    <phoneticPr fontId="2"/>
  </si>
  <si>
    <t>5.1/5.5(注2)</t>
    <phoneticPr fontId="2"/>
  </si>
  <si>
    <t>5.1/5.5(注3)</t>
    <phoneticPr fontId="2"/>
  </si>
  <si>
    <t>4.3/4.4/4.5(注4)</t>
    <phoneticPr fontId="2"/>
  </si>
  <si>
    <t>Rt-S-008</t>
    <phoneticPr fontId="2"/>
  </si>
  <si>
    <t>Rt-S-010</t>
    <phoneticPr fontId="28"/>
  </si>
  <si>
    <t>Lg-T-001</t>
    <phoneticPr fontId="28"/>
  </si>
  <si>
    <t>Landport浦安</t>
    <phoneticPr fontId="0"/>
  </si>
  <si>
    <t>4.1/4.2(注5)</t>
    <phoneticPr fontId="2"/>
  </si>
  <si>
    <t>4.1/4.3(注6)</t>
    <phoneticPr fontId="2"/>
  </si>
  <si>
    <t>4.4/4.5(注7)</t>
    <phoneticPr fontId="2"/>
  </si>
  <si>
    <t>4.4/4.6(注8)</t>
    <phoneticPr fontId="2"/>
  </si>
  <si>
    <t>4.4/4.6(注9)</t>
    <phoneticPr fontId="2"/>
  </si>
  <si>
    <t>大和不動産鑑定株式会社</t>
    <rPh sb="7" eb="9">
      <t>カブシキ</t>
    </rPh>
    <rPh sb="9" eb="11">
      <t>カイシャ</t>
    </rPh>
    <phoneticPr fontId="2"/>
  </si>
  <si>
    <t>株式会社谷澤総合鑑定所</t>
    <rPh sb="0" eb="2">
      <t>カブシキ</t>
    </rPh>
    <rPh sb="2" eb="4">
      <t>カイシャ</t>
    </rPh>
    <phoneticPr fontId="2"/>
  </si>
  <si>
    <t>一般財団法人日本不動産研究所</t>
    <rPh sb="0" eb="2">
      <t>イッパン</t>
    </rPh>
    <rPh sb="2" eb="4">
      <t>ザイダン</t>
    </rPh>
    <rPh sb="4" eb="6">
      <t>ホウジン</t>
    </rPh>
    <phoneticPr fontId="2"/>
  </si>
  <si>
    <t>プライムアーバン田町</t>
    <phoneticPr fontId="23"/>
  </si>
  <si>
    <t>日本ヴァリュアーズ株式会社</t>
    <rPh sb="0" eb="2">
      <t>ニホン</t>
    </rPh>
    <rPh sb="9" eb="11">
      <t>カブシキ</t>
    </rPh>
    <rPh sb="11" eb="13">
      <t>カイシャ</t>
    </rPh>
    <phoneticPr fontId="2"/>
  </si>
  <si>
    <t>プライムアーバン西新宿Ⅰ</t>
    <phoneticPr fontId="0"/>
  </si>
  <si>
    <t>プライムアーバン新百合ヶ丘</t>
    <phoneticPr fontId="0"/>
  </si>
  <si>
    <t>プライムアーバン浦安</t>
    <phoneticPr fontId="0"/>
  </si>
  <si>
    <t>プライムアーバン行徳Ⅱ</t>
    <phoneticPr fontId="0"/>
  </si>
  <si>
    <t>プライムアーバン行徳駅前Ⅱ</t>
    <phoneticPr fontId="0"/>
  </si>
  <si>
    <t>プライムアーバン西船橋</t>
    <phoneticPr fontId="0"/>
  </si>
  <si>
    <t>プラウドフラット八丁堀</t>
    <phoneticPr fontId="0"/>
  </si>
  <si>
    <t>JLL森井鑑定株式会社</t>
    <phoneticPr fontId="2"/>
  </si>
  <si>
    <t>プラウドフラット河原町</t>
    <phoneticPr fontId="0"/>
  </si>
  <si>
    <t>プライムアーバン北14条</t>
    <phoneticPr fontId="0"/>
  </si>
  <si>
    <t>プライムアーバン大通公園Ⅱ</t>
    <phoneticPr fontId="0"/>
  </si>
  <si>
    <t>プライムアーバン宮の沢</t>
    <phoneticPr fontId="0"/>
  </si>
  <si>
    <t>プライムアーバン知事公館</t>
    <phoneticPr fontId="0"/>
  </si>
  <si>
    <t>プライムアーバン北24条</t>
    <phoneticPr fontId="0"/>
  </si>
  <si>
    <t>プライムアーバン札幌リバーフロント</t>
    <phoneticPr fontId="0"/>
  </si>
  <si>
    <t>プライムアーバン長町一丁目</t>
    <phoneticPr fontId="0"/>
  </si>
  <si>
    <t>プライムアーバン堤通雨宮</t>
    <phoneticPr fontId="0"/>
  </si>
  <si>
    <t>プライムアーバン金山</t>
    <phoneticPr fontId="0"/>
  </si>
  <si>
    <t>プライムアーバン上前津</t>
    <phoneticPr fontId="0"/>
  </si>
  <si>
    <t>プライムアーバン江坂Ⅰ</t>
    <phoneticPr fontId="0"/>
  </si>
  <si>
    <t>プライムアーバン江坂Ⅲ</t>
    <phoneticPr fontId="0"/>
  </si>
  <si>
    <t>プライムアーバン堺筋本町</t>
    <phoneticPr fontId="0"/>
  </si>
  <si>
    <t>プライムアーバン薬院南</t>
    <phoneticPr fontId="0"/>
  </si>
  <si>
    <t>プライムアーバン博多東</t>
    <phoneticPr fontId="0"/>
  </si>
  <si>
    <t>（注1）「イズミヤ千里丘店」の割引率は、価格時点後1年から6年については4.8％、7年から11年については5.2％です。</t>
    <rPh sb="1" eb="2">
      <t>チュウ</t>
    </rPh>
    <phoneticPr fontId="2"/>
  </si>
  <si>
    <t>（注2）「イズミヤ八尾店」の割引率は、価格時点後1年から5年については5.1％、6年から11年については5.5％です。</t>
    <rPh sb="1" eb="2">
      <t>チュウ</t>
    </rPh>
    <phoneticPr fontId="2"/>
  </si>
  <si>
    <t>（注3）「イズミヤ小林店」の割引率は、価格時点後1年から10年については5.1％、11年については5.5％です。</t>
    <rPh sb="1" eb="2">
      <t>チュウ</t>
    </rPh>
    <phoneticPr fontId="2"/>
  </si>
  <si>
    <t>（注4）「一番町stear」の割引率は、価格時点後1年から2年については4.3％、3年から9年については4.4％、10年以降については4.5％です。</t>
    <rPh sb="1" eb="2">
      <t>チュウ</t>
    </rPh>
    <rPh sb="30" eb="31">
      <t>ネン</t>
    </rPh>
    <rPh sb="60" eb="62">
      <t>イコウ</t>
    </rPh>
    <phoneticPr fontId="2"/>
  </si>
  <si>
    <t>（注5）「Landport浦安」の割引率は、価格時点後1年については4.1％、2年から11年については4.2％です。</t>
    <rPh sb="1" eb="2">
      <t>チュウ</t>
    </rPh>
    <phoneticPr fontId="2"/>
  </si>
  <si>
    <t>（注7）「Landport厚木」の割引率は、価格時点後1年から4年については4.4％、5年から11年については4.5％です。</t>
    <rPh sb="1" eb="2">
      <t>チュウ</t>
    </rPh>
    <rPh sb="32" eb="33">
      <t>ネン</t>
    </rPh>
    <phoneticPr fontId="2"/>
  </si>
  <si>
    <t>（注8）「厚木南ロジスティクスセンターB棟」の割引率は、価格時点後1年から4年については4.4％、5年から11年については4.6％です。</t>
    <rPh sb="1" eb="2">
      <t>チュウ</t>
    </rPh>
    <phoneticPr fontId="2"/>
  </si>
  <si>
    <t>（注）</t>
    <rPh sb="1" eb="2">
      <t>チュウ</t>
    </rPh>
    <phoneticPr fontId="24"/>
  </si>
  <si>
    <t>ファーレ立川センタースクエア</t>
    <phoneticPr fontId="34"/>
  </si>
  <si>
    <t xml:space="preserve">晴海アイランドトリトンスクエア オフィスタワーＹ </t>
    <phoneticPr fontId="0"/>
  </si>
  <si>
    <t>NMF青山一丁目ビル</t>
    <phoneticPr fontId="23"/>
  </si>
  <si>
    <t>NMF竹橋ビル</t>
    <phoneticPr fontId="26"/>
  </si>
  <si>
    <t>晴海アイランドトリトンスクエア オフィスタワーＺ</t>
    <phoneticPr fontId="23"/>
  </si>
  <si>
    <t>NMF茅場町ビル</t>
    <phoneticPr fontId="26"/>
  </si>
  <si>
    <t>NMF新宿ＥＡＳＴビル</t>
    <phoneticPr fontId="26"/>
  </si>
  <si>
    <t>NMF芝公園ビル</t>
    <phoneticPr fontId="26"/>
  </si>
  <si>
    <t>NMF銀座四丁目ビル</t>
    <phoneticPr fontId="26"/>
  </si>
  <si>
    <t>ファーレイーストビル</t>
    <phoneticPr fontId="0"/>
  </si>
  <si>
    <t>野村不動産札幌ビル</t>
    <phoneticPr fontId="34"/>
  </si>
  <si>
    <t>NMF天神南ビル</t>
    <phoneticPr fontId="34"/>
  </si>
  <si>
    <t>横須賀モアーズシティ</t>
    <phoneticPr fontId="34"/>
  </si>
  <si>
    <t>川崎モアーズ</t>
    <phoneticPr fontId="34"/>
  </si>
  <si>
    <t>EQUINIA池袋</t>
    <phoneticPr fontId="34"/>
  </si>
  <si>
    <t>ニトリ幕張店</t>
    <phoneticPr fontId="34"/>
  </si>
  <si>
    <t>FESTA SQUARE</t>
    <phoneticPr fontId="34"/>
  </si>
  <si>
    <t>駿台あざみ野校</t>
    <phoneticPr fontId="34"/>
  </si>
  <si>
    <t>メガロス神奈川店</t>
    <phoneticPr fontId="34"/>
  </si>
  <si>
    <t>GEMS市ヶ谷</t>
    <phoneticPr fontId="34"/>
  </si>
  <si>
    <t>相模原ショッピングセンター</t>
    <phoneticPr fontId="23"/>
  </si>
  <si>
    <t>武蔵浦和ショッピングスクエア</t>
    <phoneticPr fontId="0"/>
  </si>
  <si>
    <t>サミット成田東店（底地）</t>
    <rPh sb="4" eb="6">
      <t>ナリタ</t>
    </rPh>
    <rPh sb="6" eb="7">
      <t>ヒガシ</t>
    </rPh>
    <rPh sb="7" eb="8">
      <t>ミセ</t>
    </rPh>
    <rPh sb="9" eb="10">
      <t>ソコ</t>
    </rPh>
    <rPh sb="10" eb="11">
      <t>チ</t>
    </rPh>
    <phoneticPr fontId="21"/>
  </si>
  <si>
    <t>（注）</t>
    <rPh sb="1" eb="2">
      <t>チュウ</t>
    </rPh>
    <phoneticPr fontId="27"/>
  </si>
  <si>
    <t>Rt-T-037</t>
    <phoneticPr fontId="2"/>
  </si>
  <si>
    <t>Rt-T-038</t>
    <phoneticPr fontId="2"/>
  </si>
  <si>
    <t>Rt-T-039</t>
    <phoneticPr fontId="2"/>
  </si>
  <si>
    <t>イズミヤ千里丘店</t>
    <phoneticPr fontId="34"/>
  </si>
  <si>
    <t>イズミヤ八尾店</t>
    <phoneticPr fontId="34"/>
  </si>
  <si>
    <t xml:space="preserve">一番町stear </t>
    <phoneticPr fontId="34"/>
  </si>
  <si>
    <t>メルビル</t>
    <phoneticPr fontId="34"/>
  </si>
  <si>
    <t>nORBESA</t>
    <phoneticPr fontId="0"/>
  </si>
  <si>
    <t xml:space="preserve">Landport川越 </t>
    <phoneticPr fontId="23"/>
  </si>
  <si>
    <t xml:space="preserve">Landport八王子 </t>
    <phoneticPr fontId="23"/>
  </si>
  <si>
    <t xml:space="preserve">羽生ロジスティクスセンター </t>
    <phoneticPr fontId="23"/>
  </si>
  <si>
    <t>川口領家ロジスティクスセンター</t>
    <phoneticPr fontId="23"/>
  </si>
  <si>
    <t>プラウドフラット代々木上原</t>
    <phoneticPr fontId="23"/>
  </si>
  <si>
    <t>プラウドフラット初台</t>
    <phoneticPr fontId="24"/>
  </si>
  <si>
    <t>プラウドフラット渋谷桜丘</t>
    <phoneticPr fontId="23"/>
  </si>
  <si>
    <t>プラウドフラット学芸大学</t>
    <phoneticPr fontId="24"/>
  </si>
  <si>
    <t>プラウドフラット目黒行人坂</t>
    <phoneticPr fontId="23"/>
  </si>
  <si>
    <t>プラウドフラット隅田リバーサイド</t>
    <phoneticPr fontId="24"/>
  </si>
  <si>
    <t>プラウドフラット神楽坂</t>
    <phoneticPr fontId="23"/>
  </si>
  <si>
    <t>プラウドフラット新宿河田町</t>
    <phoneticPr fontId="23"/>
  </si>
  <si>
    <t>プラウドフラット蒲田</t>
    <phoneticPr fontId="23"/>
  </si>
  <si>
    <t>プラウドフラット新大塚</t>
    <phoneticPr fontId="23"/>
  </si>
  <si>
    <t>プラウドフラット門前仲町Ⅱ</t>
    <phoneticPr fontId="23"/>
  </si>
  <si>
    <t>プラウドフラット富士見台</t>
    <phoneticPr fontId="23"/>
  </si>
  <si>
    <t>プラウドフラット横浜</t>
    <phoneticPr fontId="23"/>
  </si>
  <si>
    <t>プラウドフラット鶴見Ⅱ</t>
    <phoneticPr fontId="23"/>
  </si>
  <si>
    <t>プライムアーバン赤坂</t>
    <phoneticPr fontId="23"/>
  </si>
  <si>
    <t>プライムアーバン田町</t>
    <phoneticPr fontId="24"/>
  </si>
  <si>
    <t>プライムアーバン芝浦LOFT</t>
    <phoneticPr fontId="23"/>
  </si>
  <si>
    <t>プライムアーバン飯田橋</t>
    <phoneticPr fontId="23"/>
  </si>
  <si>
    <t>プライムアーバン勝どき</t>
    <phoneticPr fontId="23"/>
  </si>
  <si>
    <t>プライムアーバン西新宿Ⅰ</t>
    <phoneticPr fontId="23"/>
  </si>
  <si>
    <t>プライムアーバン新宿内藤町</t>
    <phoneticPr fontId="23"/>
  </si>
  <si>
    <t>プライムアーバン西早稲田</t>
    <phoneticPr fontId="24"/>
  </si>
  <si>
    <t>プライムアーバン新宿落合</t>
    <phoneticPr fontId="23"/>
  </si>
  <si>
    <t>プライムアーバン神楽坂</t>
    <phoneticPr fontId="23"/>
  </si>
  <si>
    <t>プライムアーバン三軒茶屋Ⅲ</t>
    <phoneticPr fontId="24"/>
  </si>
  <si>
    <t>プライムアーバン千歳烏山</t>
    <phoneticPr fontId="23"/>
  </si>
  <si>
    <t>プライムアーバン千歳船橋</t>
    <phoneticPr fontId="24"/>
  </si>
  <si>
    <t>プライムアーバン用賀</t>
    <phoneticPr fontId="23"/>
  </si>
  <si>
    <t>プライムアーバン品川西</t>
    <phoneticPr fontId="24"/>
  </si>
  <si>
    <t>プライムアーバン大崎</t>
    <phoneticPr fontId="23"/>
  </si>
  <si>
    <t>プライムアーバン雪谷</t>
    <phoneticPr fontId="23"/>
  </si>
  <si>
    <t>プライムアーバン大森</t>
    <phoneticPr fontId="24"/>
  </si>
  <si>
    <t>プライムアーバン田園調布南</t>
    <phoneticPr fontId="23"/>
  </si>
  <si>
    <t>プライムアーバン板橋区役所前</t>
    <phoneticPr fontId="24"/>
  </si>
  <si>
    <t>プライムアーバン浅草</t>
    <phoneticPr fontId="23"/>
  </si>
  <si>
    <t>プライムアーバン武蔵小金井</t>
    <phoneticPr fontId="23"/>
  </si>
  <si>
    <t>プライムアーバン武蔵野ヒルズ</t>
    <phoneticPr fontId="24"/>
  </si>
  <si>
    <t>プライムアーバン小金井本町</t>
    <phoneticPr fontId="23"/>
  </si>
  <si>
    <t>プライムアーバン久米川</t>
    <phoneticPr fontId="24"/>
  </si>
  <si>
    <t>プライムアーバン武蔵小杉comodo</t>
    <phoneticPr fontId="23"/>
  </si>
  <si>
    <t>プライムアーバン新百合ヶ丘</t>
    <phoneticPr fontId="23"/>
  </si>
  <si>
    <t>プライムアーバン目黒三田</t>
    <rPh sb="8" eb="12">
      <t>メグロミタ</t>
    </rPh>
    <phoneticPr fontId="23"/>
  </si>
  <si>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</si>
  <si>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</si>
  <si>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</si>
  <si>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</si>
  <si>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</si>
  <si>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24"/>
  </si>
  <si>
    <t>プラウドフラット河原町</t>
    <phoneticPr fontId="23"/>
  </si>
  <si>
    <t>プラウドフラット新大阪</t>
    <phoneticPr fontId="24"/>
  </si>
  <si>
    <t>プライムアーバン大通公園Ⅰ</t>
    <phoneticPr fontId="23"/>
  </si>
  <si>
    <t>プライムアーバン北3条通</t>
    <phoneticPr fontId="24"/>
  </si>
  <si>
    <t>プライムアーバン博多</t>
    <phoneticPr fontId="23"/>
  </si>
  <si>
    <t>PML</t>
    <phoneticPr fontId="2"/>
  </si>
  <si>
    <t>三菱自動車　目黒店（底地）</t>
  </si>
  <si>
    <t>三菱自動車　目黒店（底地）</t>
    <phoneticPr fontId="23"/>
  </si>
  <si>
    <t>三菱自動車　調布店（底地）</t>
  </si>
  <si>
    <t>三菱自動車　調布店（底地）</t>
    <phoneticPr fontId="34"/>
  </si>
  <si>
    <t>三菱自動車　練馬店（底地）</t>
  </si>
  <si>
    <t>三菱自動車　練馬店（底地）</t>
    <phoneticPr fontId="34"/>
  </si>
  <si>
    <t>三菱自動車　川崎店（底地）</t>
  </si>
  <si>
    <t>三菱自動車　川崎店（底地）</t>
    <phoneticPr fontId="23"/>
  </si>
  <si>
    <t>三菱自動車　高井戸店（底地）</t>
  </si>
  <si>
    <t>三菱自動車　高井戸店（底地）</t>
    <phoneticPr fontId="34"/>
  </si>
  <si>
    <t>三菱自動車　葛飾店（底地）</t>
  </si>
  <si>
    <t>三菱自動車　葛飾店（底地）</t>
    <phoneticPr fontId="23"/>
  </si>
  <si>
    <t>三菱自動車　東久留米店（底地）</t>
  </si>
  <si>
    <t>三菱自動車　東久留米店（底地）</t>
    <phoneticPr fontId="34"/>
  </si>
  <si>
    <t>三菱自動車　世田谷店（底地）</t>
  </si>
  <si>
    <t>三菱自動車　世田谷店（底地）</t>
    <phoneticPr fontId="23"/>
  </si>
  <si>
    <t>三菱自動車　関町店（底地）</t>
  </si>
  <si>
    <t>三菱自動車　関町店（底地）</t>
    <phoneticPr fontId="23"/>
  </si>
  <si>
    <t>三菱自動車　東大和店（底地）</t>
  </si>
  <si>
    <t>三菱自動車　東大和店（底地）</t>
    <phoneticPr fontId="34"/>
  </si>
  <si>
    <t>三菱自動車　元住吉店（底地）</t>
  </si>
  <si>
    <t>三菱自動車　元住吉店（底地）</t>
    <phoneticPr fontId="23"/>
  </si>
  <si>
    <t>三菱自動車　川越店（底地）</t>
  </si>
  <si>
    <t>三菱自動車　川越店（底地）</t>
    <phoneticPr fontId="34"/>
  </si>
  <si>
    <t>三菱自動車　江戸川店（底地）</t>
  </si>
  <si>
    <t>三菱自動車　江戸川店（底地）</t>
    <phoneticPr fontId="23"/>
  </si>
  <si>
    <t>三菱自動車　狭山店（底地）</t>
  </si>
  <si>
    <t>三菱自動車　狭山店（底地）</t>
    <phoneticPr fontId="34"/>
  </si>
  <si>
    <t xml:space="preserve"> 344</t>
  </si>
  <si>
    <t>87</t>
  </si>
  <si>
    <t xml:space="preserve"> 560</t>
  </si>
  <si>
    <t xml:space="preserve"> 70</t>
  </si>
  <si>
    <t xml:space="preserve"> 275</t>
  </si>
  <si>
    <t xml:space="preserve"> 41</t>
  </si>
  <si>
    <t xml:space="preserve"> 43</t>
  </si>
  <si>
    <t xml:space="preserve"> 272</t>
  </si>
  <si>
    <t>62</t>
  </si>
  <si>
    <t xml:space="preserve"> 363</t>
  </si>
  <si>
    <t xml:space="preserve"> 200</t>
  </si>
  <si>
    <t xml:space="preserve"> 63</t>
  </si>
  <si>
    <t xml:space="preserve"> 53</t>
  </si>
  <si>
    <t xml:space="preserve"> 294</t>
  </si>
  <si>
    <t xml:space="preserve"> 100</t>
  </si>
  <si>
    <t>483</t>
  </si>
  <si>
    <t>522</t>
  </si>
  <si>
    <t xml:space="preserve"> 390</t>
  </si>
  <si>
    <t xml:space="preserve"> 25</t>
  </si>
  <si>
    <t>33</t>
  </si>
  <si>
    <t xml:space="preserve"> 429</t>
  </si>
  <si>
    <t xml:space="preserve"> 397</t>
  </si>
  <si>
    <t xml:space="preserve"> 284</t>
  </si>
  <si>
    <t xml:space="preserve"> 334</t>
  </si>
  <si>
    <t xml:space="preserve"> 202</t>
  </si>
  <si>
    <t xml:space="preserve"> 126</t>
  </si>
  <si>
    <t>34</t>
  </si>
  <si>
    <t>21</t>
  </si>
  <si>
    <t>PMO日本橋三越前</t>
    <rPh sb="3" eb="6">
      <t>ニホンバシ</t>
    </rPh>
    <rPh sb="6" eb="8">
      <t>ミツコシ</t>
    </rPh>
    <rPh sb="8" eb="9">
      <t>マエ</t>
    </rPh>
    <phoneticPr fontId="2"/>
  </si>
  <si>
    <t>東京都中央区日本橋本町三丁目4番5号</t>
    <phoneticPr fontId="2"/>
  </si>
  <si>
    <t>Of-T-057</t>
  </si>
  <si>
    <t>PMO芝大門</t>
    <rPh sb="3" eb="6">
      <t>シバダイモン</t>
    </rPh>
    <phoneticPr fontId="2"/>
  </si>
  <si>
    <t xml:space="preserve"> 1,022</t>
  </si>
  <si>
    <t xml:space="preserve"> 300</t>
  </si>
  <si>
    <t>339</t>
  </si>
  <si>
    <t>510</t>
  </si>
  <si>
    <t xml:space="preserve"> 44</t>
  </si>
  <si>
    <t>567</t>
  </si>
  <si>
    <t xml:space="preserve"> 1,546</t>
  </si>
  <si>
    <t xml:space="preserve"> 1,914</t>
  </si>
  <si>
    <t xml:space="preserve"> 372</t>
  </si>
  <si>
    <t xml:space="preserve"> 1,082</t>
  </si>
  <si>
    <t xml:space="preserve"> 408</t>
  </si>
  <si>
    <t xml:space="preserve"> 535</t>
  </si>
  <si>
    <t>Lg-T-018</t>
  </si>
  <si>
    <t>Landport八王子Ⅱ</t>
    <phoneticPr fontId="0"/>
  </si>
  <si>
    <t>東京都八王子市石川町2970番地3</t>
    <rPh sb="0" eb="3">
      <t>トウキョウト</t>
    </rPh>
    <rPh sb="3" eb="7">
      <t>ハチオウジシ</t>
    </rPh>
    <rPh sb="7" eb="9">
      <t>イシカワ</t>
    </rPh>
    <rPh sb="9" eb="10">
      <t>マチ</t>
    </rPh>
    <rPh sb="14" eb="16">
      <t>バンチ</t>
    </rPh>
    <phoneticPr fontId="2"/>
  </si>
  <si>
    <t>Lg-T-019</t>
  </si>
  <si>
    <t>Landport岩槻</t>
    <rPh sb="8" eb="10">
      <t>イワツキ</t>
    </rPh>
    <phoneticPr fontId="26"/>
  </si>
  <si>
    <t>埼玉県さいたま市岩槻区上野五丁目2番地9</t>
    <rPh sb="0" eb="3">
      <t>サイタマケン</t>
    </rPh>
    <rPh sb="7" eb="8">
      <t>シ</t>
    </rPh>
    <rPh sb="8" eb="10">
      <t>イワツキ</t>
    </rPh>
    <rPh sb="10" eb="11">
      <t>ク</t>
    </rPh>
    <rPh sb="11" eb="13">
      <t>ウエノ</t>
    </rPh>
    <rPh sb="13" eb="16">
      <t>ゴチョウメ</t>
    </rPh>
    <rPh sb="17" eb="19">
      <t>バンチ</t>
    </rPh>
    <phoneticPr fontId="2"/>
  </si>
  <si>
    <t>Rs-T-124</t>
  </si>
  <si>
    <t>東京都世田谷区太子堂一丁目15番31号</t>
  </si>
  <si>
    <t>Rs-T-125</t>
  </si>
  <si>
    <t>プラウドフラット外神田</t>
    <rPh sb="8" eb="11">
      <t>ソトカンダ</t>
    </rPh>
    <phoneticPr fontId="21"/>
  </si>
  <si>
    <t>東京都千代田区外神田二丁目５番９号</t>
  </si>
  <si>
    <t>Rs-T-126</t>
  </si>
  <si>
    <t>プラウドフラット登戸</t>
    <rPh sb="8" eb="10">
      <t>ノボリト</t>
    </rPh>
    <phoneticPr fontId="21"/>
  </si>
  <si>
    <t>Rs-T-127</t>
  </si>
  <si>
    <t>プラウドフラット代々木八幡</t>
    <rPh sb="8" eb="11">
      <t>ヨヨギ</t>
    </rPh>
    <rPh sb="11" eb="13">
      <t>ハチマン</t>
    </rPh>
    <phoneticPr fontId="21"/>
  </si>
  <si>
    <t>東京都渋谷区富ヶ谷二丁目16番11号</t>
  </si>
  <si>
    <t>Rs-T-128</t>
  </si>
  <si>
    <t>プラウドフラット中落合</t>
    <rPh sb="8" eb="11">
      <t>ナカオチアイ</t>
    </rPh>
    <phoneticPr fontId="21"/>
  </si>
  <si>
    <t>東京都新宿区中落合一丁目６番16号</t>
  </si>
  <si>
    <t>ホテルビスタ札幌大通</t>
    <rPh sb="6" eb="8">
      <t>サッポロ</t>
    </rPh>
    <rPh sb="8" eb="10">
      <t>オオドオリ</t>
    </rPh>
    <phoneticPr fontId="2"/>
  </si>
  <si>
    <t>北海道札幌市中央区南三条西五丁目16番地</t>
    <rPh sb="0" eb="3">
      <t>ホッカイドウ</t>
    </rPh>
    <rPh sb="3" eb="6">
      <t>サッポロシ</t>
    </rPh>
    <rPh sb="6" eb="9">
      <t>チュウオウク</t>
    </rPh>
    <rPh sb="9" eb="10">
      <t>ミナミ</t>
    </rPh>
    <rPh sb="10" eb="12">
      <t>サンジョウ</t>
    </rPh>
    <rPh sb="12" eb="13">
      <t>ニシ</t>
    </rPh>
    <rPh sb="13" eb="16">
      <t>ゴチョウメ</t>
    </rPh>
    <rPh sb="18" eb="20">
      <t>バンチ</t>
    </rPh>
    <phoneticPr fontId="2"/>
  </si>
  <si>
    <t>ジョーンズラングラサール株式会社</t>
  </si>
  <si>
    <t>宿泊施設合計</t>
    <rPh sb="0" eb="2">
      <t>シュクハク</t>
    </rPh>
    <rPh sb="2" eb="4">
      <t>シセツ</t>
    </rPh>
    <rPh sb="4" eb="6">
      <t>ゴウケイ</t>
    </rPh>
    <phoneticPr fontId="2"/>
  </si>
  <si>
    <t>Of-T-056</t>
  </si>
  <si>
    <t>5.2(注10)</t>
    <rPh sb="4" eb="5">
      <t>チュウ</t>
    </rPh>
    <phoneticPr fontId="2"/>
  </si>
  <si>
    <t>5.1(注10)</t>
    <phoneticPr fontId="2"/>
  </si>
  <si>
    <t>5.5(注10)</t>
    <phoneticPr fontId="2"/>
  </si>
  <si>
    <t>4.2/4.3/4.4(注4)</t>
    <phoneticPr fontId="2"/>
  </si>
  <si>
    <t>4.0/4.2(注6)</t>
    <phoneticPr fontId="2"/>
  </si>
  <si>
    <t>Landport八王子Ⅱ</t>
  </si>
  <si>
    <t>プラウドフラット三軒茶屋Ⅱ</t>
  </si>
  <si>
    <t>Ht-S-001</t>
  </si>
  <si>
    <t>（注4）「一番町stear」の割引率は、価格時点後1年から2年については4.2％、3年から8年については4.3％、9年以降については4.4％です。</t>
    <rPh sb="1" eb="2">
      <t>チュウ</t>
    </rPh>
    <rPh sb="30" eb="31">
      <t>ネン</t>
    </rPh>
    <rPh sb="59" eb="61">
      <t>イコウ</t>
    </rPh>
    <phoneticPr fontId="2"/>
  </si>
  <si>
    <t>（注6）「Landport板橋」の割引率は、価格時点後1年から3年については4.0％、4年以降については4.2％です。</t>
    <rPh sb="1" eb="2">
      <t>チュウ</t>
    </rPh>
    <rPh sb="32" eb="33">
      <t>ネン</t>
    </rPh>
    <rPh sb="45" eb="47">
      <t>イコウ</t>
    </rPh>
    <phoneticPr fontId="2"/>
  </si>
  <si>
    <t>（注10）直接還元法による収益価格（インウッド式による収益価格）を算出するための割引率です。</t>
    <rPh sb="1" eb="2">
      <t>チュウ</t>
    </rPh>
    <phoneticPr fontId="2"/>
  </si>
  <si>
    <t>PMO日本橋三越前</t>
    <rPh sb="3" eb="6">
      <t>ニホンバシ</t>
    </rPh>
    <rPh sb="6" eb="8">
      <t>ミツコシ</t>
    </rPh>
    <rPh sb="8" eb="9">
      <t>マエ</t>
    </rPh>
    <phoneticPr fontId="34"/>
  </si>
  <si>
    <t>PMO芝大門</t>
    <rPh sb="3" eb="6">
      <t>シバダイモン</t>
    </rPh>
    <phoneticPr fontId="34"/>
  </si>
  <si>
    <t>Landport岩槻</t>
    <rPh sb="8" eb="10">
      <t>イワツキ</t>
    </rPh>
    <phoneticPr fontId="45"/>
  </si>
  <si>
    <t>プラウドフラット外神田</t>
    <rPh sb="8" eb="11">
      <t>ソトカンダ</t>
    </rPh>
    <phoneticPr fontId="44"/>
  </si>
  <si>
    <t>プラウドフラット登戸</t>
    <rPh sb="8" eb="10">
      <t>ノボリト</t>
    </rPh>
    <phoneticPr fontId="44"/>
  </si>
  <si>
    <t>プラウドフラット代々木八幡</t>
    <rPh sb="8" eb="11">
      <t>ヨヨギ</t>
    </rPh>
    <rPh sb="11" eb="13">
      <t>ハチマン</t>
    </rPh>
    <phoneticPr fontId="44"/>
  </si>
  <si>
    <t>プラウドフラット中落合</t>
    <rPh sb="8" eb="11">
      <t>ナカオチアイ</t>
    </rPh>
    <phoneticPr fontId="44"/>
  </si>
  <si>
    <t>ホテルビスタ札幌大通</t>
    <rPh sb="6" eb="8">
      <t>サッポロ</t>
    </rPh>
    <rPh sb="8" eb="10">
      <t>オオドオリ</t>
    </rPh>
    <phoneticPr fontId="34"/>
  </si>
  <si>
    <t>Of-T-054</t>
    <phoneticPr fontId="2"/>
  </si>
  <si>
    <t>Of-T-055</t>
    <phoneticPr fontId="2"/>
  </si>
  <si>
    <t>Rt-S-011</t>
    <phoneticPr fontId="2"/>
  </si>
  <si>
    <t>NMF神戸名谷ビル</t>
    <rPh sb="3" eb="5">
      <t>コウベ</t>
    </rPh>
    <rPh sb="5" eb="7">
      <t>ミョウダニ</t>
    </rPh>
    <phoneticPr fontId="2"/>
  </si>
  <si>
    <t>兵庫県神戸市須磨区西落合一丁目1番11号</t>
    <rPh sb="0" eb="3">
      <t>ヒョウゴケン</t>
    </rPh>
    <rPh sb="3" eb="6">
      <t>コウベシ</t>
    </rPh>
    <rPh sb="6" eb="9">
      <t>スマク</t>
    </rPh>
    <rPh sb="9" eb="12">
      <t>ニシオチアイ</t>
    </rPh>
    <rPh sb="12" eb="15">
      <t>イッチョウメ</t>
    </rPh>
    <rPh sb="16" eb="17">
      <t>バン</t>
    </rPh>
    <rPh sb="19" eb="20">
      <t>ゴウ</t>
    </rPh>
    <phoneticPr fontId="2"/>
  </si>
  <si>
    <t>株式会社ジオ・アカマツ</t>
    <rPh sb="0" eb="2">
      <t>カブシキ</t>
    </rPh>
    <rPh sb="2" eb="4">
      <t>カイシャ</t>
    </rPh>
    <phoneticPr fontId="2"/>
  </si>
  <si>
    <t>Rs-S-036</t>
    <phoneticPr fontId="2"/>
  </si>
  <si>
    <t>セレニテ心斎橋グランデ</t>
    <rPh sb="4" eb="7">
      <t>シンサイバシ</t>
    </rPh>
    <phoneticPr fontId="2"/>
  </si>
  <si>
    <t>大阪府大阪市中央区南船場二丁目7番6号</t>
    <rPh sb="0" eb="3">
      <t>オオサカフ</t>
    </rPh>
    <rPh sb="3" eb="6">
      <t>オオサカシ</t>
    </rPh>
    <rPh sb="6" eb="9">
      <t>チュウオウク</t>
    </rPh>
    <rPh sb="9" eb="12">
      <t>ミナミセンバ</t>
    </rPh>
    <rPh sb="12" eb="15">
      <t>ニチョウメ</t>
    </rPh>
    <rPh sb="16" eb="17">
      <t>バン</t>
    </rPh>
    <rPh sb="18" eb="19">
      <t>ゴウ</t>
    </rPh>
    <phoneticPr fontId="2"/>
  </si>
  <si>
    <t>プライムアーバン千種</t>
    <rPh sb="8" eb="10">
      <t>チクサ</t>
    </rPh>
    <phoneticPr fontId="24"/>
  </si>
  <si>
    <t>第7期売却物件</t>
    <rPh sb="0" eb="1">
      <t>ダイ</t>
    </rPh>
    <rPh sb="2" eb="3">
      <t>キ</t>
    </rPh>
    <rPh sb="3" eb="5">
      <t>バイキャク</t>
    </rPh>
    <rPh sb="5" eb="7">
      <t>ブッケン</t>
    </rPh>
    <phoneticPr fontId="2"/>
  </si>
  <si>
    <t>野村不動産株式会社</t>
    <phoneticPr fontId="34"/>
  </si>
  <si>
    <t>野村不動産パートナーズ株式会社</t>
    <phoneticPr fontId="34"/>
  </si>
  <si>
    <t>-</t>
    <phoneticPr fontId="34"/>
  </si>
  <si>
    <t>シービーアールイー株式会社</t>
    <phoneticPr fontId="34"/>
  </si>
  <si>
    <t>-</t>
    <phoneticPr fontId="34"/>
  </si>
  <si>
    <t>東京都新宿区西新宿一丁目13番12号</t>
    <phoneticPr fontId="24"/>
  </si>
  <si>
    <t>野村不動産株式会社</t>
    <phoneticPr fontId="34"/>
  </si>
  <si>
    <t>-</t>
    <phoneticPr fontId="34"/>
  </si>
  <si>
    <t>東京都中央区日本橋本町四丁目12番20号</t>
    <phoneticPr fontId="24"/>
  </si>
  <si>
    <t>-</t>
    <phoneticPr fontId="24"/>
  </si>
  <si>
    <t>野村不動産東日本橋ビル</t>
    <phoneticPr fontId="0"/>
  </si>
  <si>
    <t>-</t>
    <phoneticPr fontId="29"/>
  </si>
  <si>
    <t>-</t>
    <phoneticPr fontId="34"/>
  </si>
  <si>
    <t>伊藤忠アーバンコミュニティ株式会社</t>
    <phoneticPr fontId="34"/>
  </si>
  <si>
    <t>東京都品川区東五反田二丁目20番4号</t>
    <phoneticPr fontId="24"/>
  </si>
  <si>
    <t>野村不動産パートナーズ株式会社</t>
    <phoneticPr fontId="34"/>
  </si>
  <si>
    <t>東京都中央区日本橋大伝馬町6番8号</t>
    <phoneticPr fontId="24"/>
  </si>
  <si>
    <t>東京都中央区東日本橋二丁目15番4号</t>
    <phoneticPr fontId="24"/>
  </si>
  <si>
    <t>-</t>
    <phoneticPr fontId="24"/>
  </si>
  <si>
    <t>東京都立川市曙町二丁目36番2号</t>
    <phoneticPr fontId="24"/>
  </si>
  <si>
    <t>神奈川県横浜市西区北幸一丁目11番11号</t>
    <phoneticPr fontId="24"/>
  </si>
  <si>
    <t>-</t>
    <phoneticPr fontId="34"/>
  </si>
  <si>
    <t>NMF新横浜ビル</t>
    <phoneticPr fontId="0"/>
  </si>
  <si>
    <t>-</t>
    <phoneticPr fontId="29"/>
  </si>
  <si>
    <t>-</t>
    <phoneticPr fontId="29"/>
  </si>
  <si>
    <t>-</t>
    <phoneticPr fontId="29"/>
  </si>
  <si>
    <t>東京都中央区日本橋本町四丁目3 番6 号</t>
    <phoneticPr fontId="2"/>
  </si>
  <si>
    <t>-</t>
    <phoneticPr fontId="2"/>
  </si>
  <si>
    <t>-</t>
    <phoneticPr fontId="2"/>
  </si>
  <si>
    <t>Of-T-056</t>
    <phoneticPr fontId="2"/>
  </si>
  <si>
    <t>東京都港区芝大門一丁目10番18号</t>
    <phoneticPr fontId="2"/>
  </si>
  <si>
    <t>-</t>
    <phoneticPr fontId="2"/>
  </si>
  <si>
    <t>北海道札幌市中央区北一条西四丁目2番地2</t>
    <phoneticPr fontId="24"/>
  </si>
  <si>
    <t>北海道札幌市北区北七条西二丁目15番地1</t>
    <phoneticPr fontId="24"/>
  </si>
  <si>
    <t>栃木県宇都宮市馬場通り二丁目1番1号</t>
    <phoneticPr fontId="24"/>
  </si>
  <si>
    <t>大阪府大阪市淀川区西宮原二丁目1番3号</t>
    <phoneticPr fontId="24"/>
  </si>
  <si>
    <t>大阪府大阪市中央区安土町一丁目8番15号</t>
    <phoneticPr fontId="24"/>
  </si>
  <si>
    <t>-</t>
    <phoneticPr fontId="24"/>
  </si>
  <si>
    <t>大阪府大阪市西区阿波座一丁目4番4号</t>
    <phoneticPr fontId="24"/>
  </si>
  <si>
    <t>野村不動産株式会社</t>
    <phoneticPr fontId="34"/>
  </si>
  <si>
    <t>野村不動産パートナーズ株式会社</t>
    <phoneticPr fontId="34"/>
  </si>
  <si>
    <t>-</t>
    <phoneticPr fontId="34"/>
  </si>
  <si>
    <t>株式会社ザイマックス九州</t>
    <phoneticPr fontId="34"/>
  </si>
  <si>
    <t>福岡県福岡市中央区渡辺通三丁目6番15号</t>
    <phoneticPr fontId="24"/>
  </si>
  <si>
    <t>神奈川県横須賀市若松町二丁目30番地2</t>
    <phoneticPr fontId="24"/>
  </si>
  <si>
    <t>Recipe SHIMOKITA</t>
    <phoneticPr fontId="23"/>
  </si>
  <si>
    <t>川崎モアーズ</t>
    <phoneticPr fontId="34"/>
  </si>
  <si>
    <t>神奈川県川崎市川崎区駅前本町7番地1</t>
    <phoneticPr fontId="24"/>
  </si>
  <si>
    <t>EQUINIA池袋</t>
    <phoneticPr fontId="34"/>
  </si>
  <si>
    <t>株式会社ザイマックスアルファ</t>
    <phoneticPr fontId="34"/>
  </si>
  <si>
    <t>covirna machida</t>
    <phoneticPr fontId="23"/>
  </si>
  <si>
    <t>コナミスポーツクラブ府中</t>
    <phoneticPr fontId="23"/>
  </si>
  <si>
    <t>埼玉県さいたま市岩槻区西町二丁目5番1号</t>
    <phoneticPr fontId="24"/>
  </si>
  <si>
    <t>GEMS渋谷</t>
    <phoneticPr fontId="23"/>
  </si>
  <si>
    <t>駿台あざみ野校</t>
    <phoneticPr fontId="34"/>
  </si>
  <si>
    <t>神奈川県横浜市神奈川区入江一丁目31番11号</t>
    <phoneticPr fontId="24"/>
  </si>
  <si>
    <t>三菱自動車　目黒店（底地）</t>
    <phoneticPr fontId="23"/>
  </si>
  <si>
    <t>-</t>
    <phoneticPr fontId="29"/>
  </si>
  <si>
    <t>三菱自動車　練馬店（底地）</t>
    <phoneticPr fontId="34"/>
  </si>
  <si>
    <t>東京都練馬区豊玉北二丁目4番8号</t>
    <phoneticPr fontId="24"/>
  </si>
  <si>
    <t>野村不動産パートナーズ株式会社</t>
    <phoneticPr fontId="34"/>
  </si>
  <si>
    <t>三菱自動車　川崎店（底地）</t>
    <phoneticPr fontId="23"/>
  </si>
  <si>
    <t>神奈川県川崎市幸区下平間329番地1</t>
    <phoneticPr fontId="24"/>
  </si>
  <si>
    <t>三菱自動車　葛飾店（底地）</t>
    <phoneticPr fontId="23"/>
  </si>
  <si>
    <t>三菱自動車　東久留米店（底地）</t>
    <phoneticPr fontId="34"/>
  </si>
  <si>
    <t>東京都東久留米市前沢五丁目32番22号</t>
    <phoneticPr fontId="24"/>
  </si>
  <si>
    <t>三菱自動車　世田谷店（底地）</t>
    <phoneticPr fontId="23"/>
  </si>
  <si>
    <t>東京都世田谷区上用賀六丁目5番2号</t>
    <phoneticPr fontId="24"/>
  </si>
  <si>
    <t>三菱自動車　関町店（底地）</t>
    <phoneticPr fontId="23"/>
  </si>
  <si>
    <t>東京都練馬区関町南四丁目5番26号</t>
    <phoneticPr fontId="24"/>
  </si>
  <si>
    <t>三菱自動車　東大和店（底地）</t>
    <phoneticPr fontId="34"/>
  </si>
  <si>
    <t>-</t>
    <phoneticPr fontId="34"/>
  </si>
  <si>
    <t>三菱自動車　元住吉店（底地）</t>
    <phoneticPr fontId="23"/>
  </si>
  <si>
    <t>三菱自動車　川越店（底地）</t>
    <phoneticPr fontId="34"/>
  </si>
  <si>
    <t>埼玉県川越市神明町12番地5</t>
    <phoneticPr fontId="24"/>
  </si>
  <si>
    <t>三菱自動車　江戸川店（底地）</t>
    <phoneticPr fontId="23"/>
  </si>
  <si>
    <t>東京都江戸川区中央二丁目21番6号</t>
    <phoneticPr fontId="24"/>
  </si>
  <si>
    <t>三菱自動車　狭山店（底地）</t>
    <phoneticPr fontId="34"/>
  </si>
  <si>
    <t>野村不動産吉祥寺ビル</t>
    <phoneticPr fontId="23"/>
  </si>
  <si>
    <t>GEMS市ヶ谷</t>
    <phoneticPr fontId="34"/>
  </si>
  <si>
    <t>東京都千代田区六番町4番地3</t>
    <phoneticPr fontId="24"/>
  </si>
  <si>
    <t>株式会社ジオ・アカマツ</t>
    <phoneticPr fontId="34"/>
  </si>
  <si>
    <t>王子不動産株式会社</t>
    <phoneticPr fontId="2"/>
  </si>
  <si>
    <t>Rt-T-036</t>
    <phoneticPr fontId="24"/>
  </si>
  <si>
    <t>東京都 西東京市向台町三丁目 5番 74 号</t>
    <phoneticPr fontId="2"/>
  </si>
  <si>
    <t>株式会社ジオ・アカマツ</t>
    <phoneticPr fontId="34"/>
  </si>
  <si>
    <t>2001年6月30日</t>
    <phoneticPr fontId="2"/>
  </si>
  <si>
    <t>イズミヤ千里丘店</t>
    <phoneticPr fontId="34"/>
  </si>
  <si>
    <t>別棟：1999年７月
本棟：2000年６月</t>
    <phoneticPr fontId="24"/>
  </si>
  <si>
    <t>イズミヤ八尾店</t>
    <phoneticPr fontId="34"/>
  </si>
  <si>
    <t>新築: 2003年７月
増築: 2012年４月</t>
    <phoneticPr fontId="24"/>
  </si>
  <si>
    <t>一番町stear</t>
    <phoneticPr fontId="34"/>
  </si>
  <si>
    <t>宮城県仙台市青葉区一番町三丁目8番8号</t>
    <phoneticPr fontId="24"/>
  </si>
  <si>
    <t>株式会社ジオ・アカマツ</t>
    <phoneticPr fontId="34"/>
  </si>
  <si>
    <t>宮城県仙台市青葉区中央三丁目1番22号</t>
    <phoneticPr fontId="24"/>
  </si>
  <si>
    <t>伊藤忠アーバンコミュニティ株式会社</t>
    <phoneticPr fontId="34"/>
  </si>
  <si>
    <t>Rt-S-008</t>
    <phoneticPr fontId="24"/>
  </si>
  <si>
    <t>株式会社ザイマックスアルファ</t>
    <phoneticPr fontId="34"/>
  </si>
  <si>
    <t>株式会社ジオ・アカマツ</t>
    <phoneticPr fontId="24"/>
  </si>
  <si>
    <t>Rt-S-011</t>
    <phoneticPr fontId="2"/>
  </si>
  <si>
    <t>Landport浦安</t>
    <phoneticPr fontId="24"/>
  </si>
  <si>
    <t>Landport板橋</t>
    <phoneticPr fontId="23"/>
  </si>
  <si>
    <t>東京都板橋区舟渡四丁目8番1号</t>
    <phoneticPr fontId="24"/>
  </si>
  <si>
    <t>野村不動産株式会社
野村不動産パートナーズ株式会社</t>
    <phoneticPr fontId="34"/>
  </si>
  <si>
    <t>Landport川越</t>
    <phoneticPr fontId="23"/>
  </si>
  <si>
    <t>野村不動産株式会社
野村不動産パートナーズ株式会社</t>
    <phoneticPr fontId="24"/>
  </si>
  <si>
    <t>神奈川県厚木市緑ヶ丘五丁目1番1号</t>
    <phoneticPr fontId="24"/>
  </si>
  <si>
    <t>神奈川県相模原市南区大野台二丁目32番1号</t>
    <phoneticPr fontId="24"/>
  </si>
  <si>
    <t>Landport八王子</t>
    <phoneticPr fontId="23"/>
  </si>
  <si>
    <t>Landport春日部</t>
    <phoneticPr fontId="23"/>
  </si>
  <si>
    <t>野村不動産株式会社
野村不動産パートナーズ株式会社</t>
    <phoneticPr fontId="24"/>
  </si>
  <si>
    <t>厚木南ロジスティクスセンターA棟</t>
    <phoneticPr fontId="23"/>
  </si>
  <si>
    <t>神奈川県厚木市上落合字平川276番地1</t>
    <phoneticPr fontId="24"/>
  </si>
  <si>
    <t>川口領家ロジスティクスセンター</t>
    <phoneticPr fontId="23"/>
  </si>
  <si>
    <t>千葉県柏市大島田二丁目18番7号、同9号</t>
    <phoneticPr fontId="2"/>
  </si>
  <si>
    <t>野村不動産株式会社
野村不動産パートナーズ株式会社</t>
    <phoneticPr fontId="24"/>
  </si>
  <si>
    <t>Landport八王子Ⅱ</t>
    <phoneticPr fontId="0"/>
  </si>
  <si>
    <t>プラウドフラット白金高輪</t>
    <phoneticPr fontId="23"/>
  </si>
  <si>
    <t>プラウドフラット代々木上原</t>
    <phoneticPr fontId="23"/>
  </si>
  <si>
    <t>プラウドフラット初台</t>
    <phoneticPr fontId="24"/>
  </si>
  <si>
    <t>東京都渋谷区初台二丁目19番15号</t>
    <phoneticPr fontId="24"/>
  </si>
  <si>
    <t>プラウドフラット渋谷桜丘</t>
    <phoneticPr fontId="23"/>
  </si>
  <si>
    <t>東京都渋谷区桜丘町21番8号</t>
    <phoneticPr fontId="24"/>
  </si>
  <si>
    <t>東京都目黒区目黒本町二丁目21番20号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</si>
  <si>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</si>
  <si>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</si>
  <si>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</si>
  <si>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</si>
  <si>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</si>
  <si>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東京都新宿区早稲田鶴巻町521番地9他5筆</t>
    <phoneticPr fontId="24"/>
  </si>
  <si>
    <t>プラウドフラット新宿河田町</t>
    <phoneticPr fontId="23"/>
  </si>
  <si>
    <t>東京都新宿区河田町3番29号</t>
    <phoneticPr fontId="24"/>
  </si>
  <si>
    <t>プラウドフラット三軒茶屋</t>
    <phoneticPr fontId="24"/>
  </si>
  <si>
    <t>東京都世田谷区太子堂一丁目4番25号</t>
    <phoneticPr fontId="24"/>
  </si>
  <si>
    <t>東京都大田区蒲田四丁目21番4号</t>
    <phoneticPr fontId="24"/>
  </si>
  <si>
    <t>東京都大田区蒲田四丁目25番5号</t>
    <phoneticPr fontId="24"/>
  </si>
  <si>
    <t>プラウドフラット新大塚</t>
    <phoneticPr fontId="23"/>
  </si>
  <si>
    <t>プラウドフラット清澄白河</t>
    <phoneticPr fontId="24"/>
  </si>
  <si>
    <t>東京都江東区高橋2番3号</t>
    <phoneticPr fontId="24"/>
  </si>
  <si>
    <t>プラウドフラット門前仲町Ⅱ</t>
    <phoneticPr fontId="23"/>
  </si>
  <si>
    <t>東京都江東区古石場二丁目6番9号</t>
    <phoneticPr fontId="24"/>
  </si>
  <si>
    <t>プラウドフラット門前仲町Ⅰ</t>
    <phoneticPr fontId="23"/>
  </si>
  <si>
    <t>東京都練馬区貫井三丁目8番4号</t>
    <phoneticPr fontId="24"/>
  </si>
  <si>
    <t>プラウドフラット浅草駒形</t>
    <phoneticPr fontId="24"/>
  </si>
  <si>
    <t>東京都台東区駒形一丁目10番6号</t>
    <phoneticPr fontId="24"/>
  </si>
  <si>
    <t>プラウドフラット横浜</t>
    <phoneticPr fontId="23"/>
  </si>
  <si>
    <t>神奈川県横浜市神奈川区台町8番地18</t>
    <phoneticPr fontId="24"/>
  </si>
  <si>
    <t>プラウドフラット上大岡</t>
    <phoneticPr fontId="24"/>
  </si>
  <si>
    <t>神奈川県横浜市港南区上大岡西三丁目4番6号</t>
    <phoneticPr fontId="24"/>
  </si>
  <si>
    <t>プラウドフラット鶴見Ⅱ</t>
    <phoneticPr fontId="23"/>
  </si>
  <si>
    <t>神奈川県横浜市鶴見区豊岡町20番16号</t>
    <phoneticPr fontId="24"/>
  </si>
  <si>
    <t>東京都港区東麻布二丁目33番9号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</si>
  <si>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</si>
  <si>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</si>
  <si>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</si>
  <si>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</si>
  <si>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</si>
  <si>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</si>
  <si>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東京都渋谷区代々木三丁目51番3号</t>
    <phoneticPr fontId="24"/>
  </si>
  <si>
    <t>プライムアーバン恵比寿Ⅱ</t>
    <phoneticPr fontId="23"/>
  </si>
  <si>
    <t>東京都渋谷区広尾一丁目13番3号</t>
    <phoneticPr fontId="24"/>
  </si>
  <si>
    <t>プライムアーバン番町</t>
    <phoneticPr fontId="24"/>
  </si>
  <si>
    <t>プライムアーバン千代田富士見</t>
    <phoneticPr fontId="23"/>
  </si>
  <si>
    <t>東京都千代田区富士見二丁目1番9号</t>
    <phoneticPr fontId="24"/>
  </si>
  <si>
    <t>プライムアーバン恵比寿</t>
    <phoneticPr fontId="23"/>
  </si>
  <si>
    <t>東京都目黒区三田一丁目11番11号</t>
    <phoneticPr fontId="24"/>
  </si>
  <si>
    <t>東京都目黒区上目黒三丁目28番24号</t>
    <phoneticPr fontId="24"/>
  </si>
  <si>
    <t>プライムアーバン学芸大学</t>
    <phoneticPr fontId="23"/>
  </si>
  <si>
    <t>プライムアーバン洗足</t>
    <phoneticPr fontId="24"/>
  </si>
  <si>
    <t>東京都目黒区洗足二丁目20番8号</t>
    <phoneticPr fontId="24"/>
  </si>
  <si>
    <t>プライムアーバン目黒リバーサイド</t>
    <phoneticPr fontId="23"/>
  </si>
  <si>
    <t>東京都目黒区下目黒二丁目10番16号</t>
    <phoneticPr fontId="24"/>
  </si>
  <si>
    <t>プライムアーバン目黒大橋ヒルズ</t>
    <phoneticPr fontId="24"/>
  </si>
  <si>
    <t>東京都目黒区大橋二丁目4番16号</t>
    <phoneticPr fontId="24"/>
  </si>
  <si>
    <t>プライムアーバン目黒青葉台</t>
    <phoneticPr fontId="23"/>
  </si>
  <si>
    <t>プライムアーバン学芸大学Ⅱ</t>
    <phoneticPr fontId="24"/>
  </si>
  <si>
    <t>東京都目黒区鷹番三丁目14番15号</t>
    <phoneticPr fontId="24"/>
  </si>
  <si>
    <t>プライムアーバン中目黒Ⅱ</t>
    <phoneticPr fontId="23"/>
  </si>
  <si>
    <t>東京都目黒区上目黒三丁目1番3号</t>
    <phoneticPr fontId="24"/>
  </si>
  <si>
    <t>東京都中央区勝どき六丁目5番6号</t>
    <phoneticPr fontId="24"/>
  </si>
  <si>
    <t>プライムアーバン新川</t>
    <phoneticPr fontId="23"/>
  </si>
  <si>
    <t>プライムアーバン日本橋横山町</t>
    <phoneticPr fontId="24"/>
  </si>
  <si>
    <t>東京都中央区日本橋横山町3番4号</t>
    <phoneticPr fontId="24"/>
  </si>
  <si>
    <t>プライムアーバン日本橋浜町</t>
    <phoneticPr fontId="23"/>
  </si>
  <si>
    <t>東京都中央区日本橋浜町二丁目50番8号</t>
    <phoneticPr fontId="24"/>
  </si>
  <si>
    <t>プライムアーバン本郷壱岐坂</t>
    <phoneticPr fontId="24"/>
  </si>
  <si>
    <t>東京都文京区向丘一丁目7番9号</t>
    <phoneticPr fontId="24"/>
  </si>
  <si>
    <t>東京都新宿区左門町14番地62</t>
    <phoneticPr fontId="24"/>
  </si>
  <si>
    <t>プライムアーバン西新宿Ⅰ</t>
    <phoneticPr fontId="23"/>
  </si>
  <si>
    <t>東京都新宿区北新宿一丁目19番3号</t>
    <phoneticPr fontId="24"/>
  </si>
  <si>
    <t>プライムアーバン西新宿Ⅱ</t>
    <phoneticPr fontId="23"/>
  </si>
  <si>
    <t>東京都新宿区西新宿五丁目6番4号</t>
    <phoneticPr fontId="24"/>
  </si>
  <si>
    <t>東京都新宿区内藤町1番地55</t>
    <phoneticPr fontId="24"/>
  </si>
  <si>
    <t>プライムアーバン西早稲田</t>
    <phoneticPr fontId="24"/>
  </si>
  <si>
    <t>東京都新宿区西早稲田一丁目13番11号</t>
    <phoneticPr fontId="24"/>
  </si>
  <si>
    <t>プライムアーバン新宿落合</t>
    <phoneticPr fontId="23"/>
  </si>
  <si>
    <t>東京都新宿区北新宿四丁目10番9号</t>
    <phoneticPr fontId="24"/>
  </si>
  <si>
    <t>プライムアーバン目白</t>
    <phoneticPr fontId="24"/>
  </si>
  <si>
    <t>東京都新宿区下落合三丁目22番21号</t>
    <phoneticPr fontId="24"/>
  </si>
  <si>
    <t>プライムアーバン神楽坂</t>
    <phoneticPr fontId="23"/>
  </si>
  <si>
    <t>東京都新宿区山吹町346番地3他2筆</t>
    <phoneticPr fontId="24"/>
  </si>
  <si>
    <t>東京都世田谷区上馬五丁目38番12号</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</si>
  <si>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</si>
  <si>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</si>
  <si>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</si>
  <si>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</si>
  <si>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</si>
  <si>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</si>
  <si>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東京都世田谷区南烏山四丁目10番24号</t>
    <phoneticPr fontId="24"/>
  </si>
  <si>
    <t>プライムアーバン烏山コート</t>
    <phoneticPr fontId="23"/>
  </si>
  <si>
    <t>東京都世田谷区南烏山四丁目1番11号</t>
    <phoneticPr fontId="24"/>
  </si>
  <si>
    <t>プライムアーバン千歳船橋</t>
    <phoneticPr fontId="24"/>
  </si>
  <si>
    <t>プライムアーバン用賀</t>
    <phoneticPr fontId="23"/>
  </si>
  <si>
    <t>東京都世田谷区用賀二丁目27番5号</t>
    <phoneticPr fontId="24"/>
  </si>
  <si>
    <t>プライムアーバン大崎</t>
    <phoneticPr fontId="23"/>
  </si>
  <si>
    <t>東京都品川区大崎五丁目8番10号</t>
    <phoneticPr fontId="24"/>
  </si>
  <si>
    <t>プライムアーバン雪谷</t>
    <phoneticPr fontId="23"/>
  </si>
  <si>
    <t>東京都大田区北嶺町34番10号</t>
    <phoneticPr fontId="24"/>
  </si>
  <si>
    <t>東京都大田区大森北一丁目15番1号</t>
    <phoneticPr fontId="24"/>
  </si>
  <si>
    <t>東京都大田区田園調布南12番5号</t>
    <phoneticPr fontId="24"/>
  </si>
  <si>
    <t>東京都大田区上池台一丁目20番18号</t>
    <phoneticPr fontId="24"/>
  </si>
  <si>
    <t>プライムアーバン中野上高田</t>
    <phoneticPr fontId="23"/>
  </si>
  <si>
    <t>東京都中野区上高田四丁目43番3号</t>
    <phoneticPr fontId="24"/>
  </si>
  <si>
    <t>プライムアーバン高井戸</t>
    <phoneticPr fontId="24"/>
  </si>
  <si>
    <t>東京都杉並区高井戸東四丁目10番12号</t>
    <phoneticPr fontId="24"/>
  </si>
  <si>
    <t>プライムアーバン西荻窪</t>
    <phoneticPr fontId="23"/>
  </si>
  <si>
    <t>東京都杉並区西荻南二丁目27番5号</t>
    <phoneticPr fontId="24"/>
  </si>
  <si>
    <t>プライムアーバン西荻窪Ⅱ</t>
    <phoneticPr fontId="23"/>
  </si>
  <si>
    <t>プライムアーバン大塚</t>
    <phoneticPr fontId="23"/>
  </si>
  <si>
    <t>プライムアーバン駒込</t>
    <phoneticPr fontId="24"/>
  </si>
  <si>
    <t>プライムアーバン池袋</t>
    <phoneticPr fontId="23"/>
  </si>
  <si>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</si>
  <si>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</si>
  <si>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</si>
  <si>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</si>
  <si>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</si>
  <si>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プライムアーバン住吉</t>
    <phoneticPr fontId="24"/>
  </si>
  <si>
    <t>東京都江東区扇橋二丁目23番3号</t>
    <phoneticPr fontId="24"/>
  </si>
  <si>
    <t>プライムアーバン向島</t>
    <phoneticPr fontId="23"/>
  </si>
  <si>
    <t>東京都墨田区東向島五丁目19番14号</t>
    <phoneticPr fontId="24"/>
  </si>
  <si>
    <t>プライムアーバン錦糸公園</t>
    <phoneticPr fontId="23"/>
  </si>
  <si>
    <t>プライムアーバン錦糸町</t>
    <phoneticPr fontId="23"/>
  </si>
  <si>
    <t>プライムアーバン平井</t>
    <phoneticPr fontId="24"/>
  </si>
  <si>
    <t>東京都江戸川区平井六丁目23番12号</t>
    <phoneticPr fontId="24"/>
  </si>
  <si>
    <t>東京都江戸川区中葛西六丁目18番5号</t>
    <phoneticPr fontId="24"/>
  </si>
  <si>
    <t>プライムアーバン葛西Ⅱ</t>
    <phoneticPr fontId="24"/>
  </si>
  <si>
    <t>東京都江戸川区東葛西七丁目9番7号</t>
    <phoneticPr fontId="24"/>
  </si>
  <si>
    <t>プライムアーバン葛西イースト</t>
    <phoneticPr fontId="23"/>
  </si>
  <si>
    <t>東京都江戸川区東葛西六丁目16番9号</t>
    <phoneticPr fontId="24"/>
  </si>
  <si>
    <t>プライムアーバン板橋区役所前</t>
    <phoneticPr fontId="24"/>
  </si>
  <si>
    <t>東京都板橋区本町27番13号</t>
    <phoneticPr fontId="24"/>
  </si>
  <si>
    <t>東京都台東区浅草三丁目33番11号</t>
    <phoneticPr fontId="24"/>
  </si>
  <si>
    <t>プライムアーバン町屋サウスコート</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</si>
  <si>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</si>
  <si>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</si>
  <si>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</si>
  <si>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A棟：8.18
B棟：4.98</t>
    <phoneticPr fontId="2"/>
  </si>
  <si>
    <t>プライムアーバン小金井本町</t>
    <phoneticPr fontId="23"/>
  </si>
  <si>
    <t>東京都小金井市本町四丁目14番25号</t>
    <phoneticPr fontId="24"/>
  </si>
  <si>
    <t>東京都東村山市栄町一丁目5番地6他2筆</t>
    <phoneticPr fontId="24"/>
  </si>
  <si>
    <t>プライムアーバン武蔵小杉comodo</t>
    <phoneticPr fontId="23"/>
  </si>
  <si>
    <t>神奈川県川崎市中原区新丸子東二丁目902番地1</t>
    <phoneticPr fontId="24"/>
  </si>
  <si>
    <t>神奈川県川崎市川崎区本町一丁目4番地15</t>
    <phoneticPr fontId="24"/>
  </si>
  <si>
    <t>プライムアーバン新百合ヶ丘</t>
    <phoneticPr fontId="23"/>
  </si>
  <si>
    <t>神奈川県川崎市麻生区万福寺三丁目1番17号</t>
    <phoneticPr fontId="24"/>
  </si>
  <si>
    <t>神奈川県横浜市鶴見区寺谷一丁目7番10号</t>
    <phoneticPr fontId="24"/>
  </si>
  <si>
    <t>プライムアーバン浦安</t>
    <phoneticPr fontId="23"/>
  </si>
  <si>
    <t>千葉県浦安市当代島三丁目2番13号</t>
    <phoneticPr fontId="24"/>
  </si>
  <si>
    <t>プライムアーバン行徳Ⅰ</t>
    <phoneticPr fontId="24"/>
  </si>
  <si>
    <t>プライムアーバン行徳Ⅱ</t>
    <phoneticPr fontId="23"/>
  </si>
  <si>
    <t>千葉県市川市末広一丁目11番5号</t>
    <phoneticPr fontId="24"/>
  </si>
  <si>
    <t>プライムアーバン行徳駅前</t>
    <phoneticPr fontId="24"/>
  </si>
  <si>
    <t>千葉県市川市行徳駅前二丁目26番11号</t>
    <phoneticPr fontId="24"/>
  </si>
  <si>
    <t>プライムアーバン行徳駅前Ⅱ</t>
    <phoneticPr fontId="23"/>
  </si>
  <si>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</si>
  <si>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</si>
  <si>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</si>
  <si>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</si>
  <si>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プライムアーバン川口</t>
    <phoneticPr fontId="23"/>
  </si>
  <si>
    <t>埼玉県川口市栄町三丁目1番11号</t>
    <phoneticPr fontId="24"/>
  </si>
  <si>
    <t>東京都中央区八丁堀一丁目8番5号</t>
    <phoneticPr fontId="24"/>
  </si>
  <si>
    <t>プラウドフラット板橋本町</t>
    <phoneticPr fontId="24"/>
  </si>
  <si>
    <t>東京都板橋区本町32番9号</t>
    <phoneticPr fontId="24"/>
  </si>
  <si>
    <t>アール・エー・アセット・マネジメント株式会社</t>
    <phoneticPr fontId="2"/>
  </si>
  <si>
    <t>東京都中央区日本橋茅場町三丁目4番1</t>
    <phoneticPr fontId="2"/>
  </si>
  <si>
    <t>東京都世田谷区玉川台一丁目14番12号</t>
    <phoneticPr fontId="2"/>
  </si>
  <si>
    <t>東京都小金井市中町四丁目14番18号</t>
    <phoneticPr fontId="2"/>
  </si>
  <si>
    <t>東京都目黒区目黒本町二丁目12番20号</t>
    <phoneticPr fontId="24"/>
  </si>
  <si>
    <t>野村不動産パートナーズ株式会社</t>
    <phoneticPr fontId="24"/>
  </si>
  <si>
    <t>プラウドフラット三軒茶屋Ⅱ</t>
    <phoneticPr fontId="24"/>
  </si>
  <si>
    <t>神奈川県川崎市多摩区登戸字辛耕地3333番地１他 ２筆</t>
    <phoneticPr fontId="2"/>
  </si>
  <si>
    <t>宮城県仙台市青葉区五橋二丁目5番2号</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</si>
  <si>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</si>
  <si>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</si>
  <si>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</si>
  <si>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</si>
  <si>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プライムアーバン北14条</t>
    <phoneticPr fontId="23"/>
  </si>
  <si>
    <t>北海道札幌市東区北十四条東一丁目2番1号</t>
    <phoneticPr fontId="24"/>
  </si>
  <si>
    <t>プライムアーバン大通公園Ⅰ</t>
    <phoneticPr fontId="23"/>
  </si>
  <si>
    <t>プライムアーバン大通公園Ⅱ</t>
    <phoneticPr fontId="23"/>
  </si>
  <si>
    <t>北海道札幌市中央区南一条西九丁目12番地1</t>
    <phoneticPr fontId="24"/>
  </si>
  <si>
    <t>プライムアーバン北11条</t>
    <phoneticPr fontId="24"/>
  </si>
  <si>
    <t>北海道札幌市東区北十一条東一丁目1番3号</t>
    <phoneticPr fontId="24"/>
  </si>
  <si>
    <t>プライムアーバン宮の沢</t>
    <phoneticPr fontId="23"/>
  </si>
  <si>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</si>
  <si>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</si>
  <si>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</si>
  <si>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</si>
  <si>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プライムアーバン円山</t>
    <phoneticPr fontId="24"/>
  </si>
  <si>
    <t>北海道札幌市中央区北四条西二十二丁目1番1号</t>
    <phoneticPr fontId="24"/>
  </si>
  <si>
    <t>プライムアーバン北24条</t>
    <phoneticPr fontId="23"/>
  </si>
  <si>
    <t>北海道札幌市中央区南四条西十三丁目1番20号</t>
    <phoneticPr fontId="24"/>
  </si>
  <si>
    <t>プライムアーバン札幌リバーフロント</t>
    <phoneticPr fontId="23"/>
  </si>
  <si>
    <t>北海道札幌市中央区南九条西一丁目1番1号</t>
    <phoneticPr fontId="24"/>
  </si>
  <si>
    <t>プライムアーバン北3条通</t>
    <phoneticPr fontId="24"/>
  </si>
  <si>
    <t>プライムアーバン長町一丁目</t>
    <phoneticPr fontId="23"/>
  </si>
  <si>
    <t>宮城県仙台市太白区長町一丁目2番30号</t>
    <phoneticPr fontId="24"/>
  </si>
  <si>
    <t>宮城県仙台市泉区八乙女中央三丁目8番70号</t>
    <phoneticPr fontId="24"/>
  </si>
  <si>
    <t>プライムアーバン堤通雨宮</t>
    <phoneticPr fontId="23"/>
  </si>
  <si>
    <t>宮城県仙台市青葉区堤通雨宮町4番37号</t>
    <phoneticPr fontId="24"/>
  </si>
  <si>
    <t>愛知県名古屋市東区葵一丁目13番24号</t>
    <phoneticPr fontId="24"/>
  </si>
  <si>
    <t>プライムアーバン金山</t>
    <phoneticPr fontId="23"/>
  </si>
  <si>
    <t>愛知県名古屋市中区正木四丁目2番37号</t>
    <phoneticPr fontId="24"/>
  </si>
  <si>
    <t>プライムアーバン鶴舞</t>
    <phoneticPr fontId="23"/>
  </si>
  <si>
    <t>愛知県名古屋市中区千代田五丁目8番29号</t>
    <phoneticPr fontId="24"/>
  </si>
  <si>
    <t>プライムアーバン上前津</t>
    <phoneticPr fontId="23"/>
  </si>
  <si>
    <t>愛知県名古屋市中区上前津二丁目4番2号</t>
    <phoneticPr fontId="24"/>
  </si>
  <si>
    <t>プライムアーバン泉</t>
    <phoneticPr fontId="24"/>
  </si>
  <si>
    <t>愛知県名古屋市東区泉一丁目20番28号</t>
    <phoneticPr fontId="24"/>
  </si>
  <si>
    <t>大阪府大阪市中央区久太郎町一丁目5番10号</t>
    <phoneticPr fontId="24"/>
  </si>
  <si>
    <t>プライムアーバン博多</t>
    <phoneticPr fontId="23"/>
  </si>
  <si>
    <t>福岡県福岡市博多区美野島二丁目14番7号</t>
    <phoneticPr fontId="24"/>
  </si>
  <si>
    <t>プライムアーバン薬院南</t>
    <phoneticPr fontId="23"/>
  </si>
  <si>
    <t>福岡県福岡市中央区白金一丁目14番10号</t>
    <phoneticPr fontId="24"/>
  </si>
  <si>
    <t>福岡県福岡市東区香椎駅前二丁目3番7号</t>
    <phoneticPr fontId="24"/>
  </si>
  <si>
    <t>プライムアーバン博多東</t>
    <phoneticPr fontId="23"/>
  </si>
  <si>
    <t>福岡県福岡市博多区吉塚六丁目4番23号</t>
    <phoneticPr fontId="24"/>
  </si>
  <si>
    <t>プライムアーバン千早</t>
    <phoneticPr fontId="23"/>
  </si>
  <si>
    <t>Rs-S-036</t>
    <phoneticPr fontId="2"/>
  </si>
  <si>
    <t>株式会社長谷工ライブネット</t>
    <phoneticPr fontId="2"/>
  </si>
  <si>
    <t>Ht-S-001</t>
    <phoneticPr fontId="2"/>
  </si>
  <si>
    <t>-</t>
    <phoneticPr fontId="2"/>
  </si>
  <si>
    <t>-</t>
    <phoneticPr fontId="29"/>
  </si>
  <si>
    <t>-</t>
    <phoneticPr fontId="24"/>
  </si>
  <si>
    <t>プライムアーバン江坂Ⅰ</t>
    <phoneticPr fontId="23"/>
  </si>
  <si>
    <t>直接還元
利回り</t>
    <phoneticPr fontId="2"/>
  </si>
  <si>
    <t>PMO平河町</t>
    <phoneticPr fontId="2"/>
  </si>
  <si>
    <t>三菱自動車　目黒店（底地）</t>
    <phoneticPr fontId="2"/>
  </si>
  <si>
    <t>三菱自動車　調布店（底地）</t>
    <phoneticPr fontId="2"/>
  </si>
  <si>
    <t>三菱自動車　練馬店（底地）</t>
    <phoneticPr fontId="2"/>
  </si>
  <si>
    <t>三菱自動車　川崎店（底地）</t>
    <phoneticPr fontId="2"/>
  </si>
  <si>
    <t>三菱自動車　高井戸店（底地）</t>
    <phoneticPr fontId="2"/>
  </si>
  <si>
    <t>三菱自動車　葛飾店（底地）</t>
    <phoneticPr fontId="2"/>
  </si>
  <si>
    <t>三菱自動車　東久留米店（底地）</t>
    <phoneticPr fontId="2"/>
  </si>
  <si>
    <t>三菱自動車　世田谷店（底地）</t>
    <phoneticPr fontId="2"/>
  </si>
  <si>
    <t>三菱自動車　関町店（底地）</t>
    <phoneticPr fontId="2"/>
  </si>
  <si>
    <t>三菱自動車　東大和店（底地）</t>
    <phoneticPr fontId="2"/>
  </si>
  <si>
    <t>三菱自動車　元住吉店（底地）</t>
    <phoneticPr fontId="2"/>
  </si>
  <si>
    <t>三菱自動車　川越店（底地）</t>
    <phoneticPr fontId="2"/>
  </si>
  <si>
    <t>三菱自動車　江戸川店（底地）</t>
    <phoneticPr fontId="2"/>
  </si>
  <si>
    <t>三菱自動車　狭山店（底地）</t>
    <phoneticPr fontId="2"/>
  </si>
  <si>
    <t>4.6/5.0(注1)</t>
    <phoneticPr fontId="2"/>
  </si>
  <si>
    <t>4.9/5.3(注2)</t>
    <phoneticPr fontId="2"/>
  </si>
  <si>
    <t>4.9/5.3(注3)</t>
    <phoneticPr fontId="2"/>
  </si>
  <si>
    <t>3.9/4.1(注5)</t>
    <phoneticPr fontId="2"/>
  </si>
  <si>
    <t>4.1/4.2/4.3(注7)</t>
    <phoneticPr fontId="2"/>
  </si>
  <si>
    <t>4.2/4.4(注8)</t>
    <phoneticPr fontId="2"/>
  </si>
  <si>
    <t>4.2/4.4(注9)</t>
    <phoneticPr fontId="2"/>
  </si>
  <si>
    <t>大和不動産鑑定株式会社</t>
    <rPh sb="0" eb="2">
      <t>ダイワ</t>
    </rPh>
    <rPh sb="2" eb="5">
      <t>フドウサン</t>
    </rPh>
    <rPh sb="5" eb="7">
      <t>カンテイ</t>
    </rPh>
    <rPh sb="7" eb="9">
      <t>カブシキ</t>
    </rPh>
    <rPh sb="9" eb="11">
      <t>カイシャ</t>
    </rPh>
    <phoneticPr fontId="2"/>
  </si>
  <si>
    <t>（注1）「イズミヤ千里丘店」の割引率は、価格時点後1年から5年については4.6％、6年から11年については5.0％です。</t>
    <rPh sb="1" eb="2">
      <t>チュウ</t>
    </rPh>
    <phoneticPr fontId="2"/>
  </si>
  <si>
    <t>（注2）「イズミヤ八尾店」の割引率は、価格時点後1年から4年については4.9％、5年から11年については5.3％です。</t>
    <rPh sb="1" eb="2">
      <t>チュウ</t>
    </rPh>
    <phoneticPr fontId="2"/>
  </si>
  <si>
    <t>（注3）「イズミヤ小林店」の割引率は、価格時点後1年から10年については4.9％、11年については5.3％です。</t>
    <rPh sb="1" eb="2">
      <t>チュウ</t>
    </rPh>
    <phoneticPr fontId="2"/>
  </si>
  <si>
    <t>（注5）「Landport浦安」の割引率は、価格時点後1年から5年については3.9％、6年から11年については4.1％です。</t>
    <rPh sb="1" eb="2">
      <t>チュウ</t>
    </rPh>
    <rPh sb="32" eb="33">
      <t>ネン</t>
    </rPh>
    <phoneticPr fontId="2"/>
  </si>
  <si>
    <t>（注7）「Landport厚木」の割引率は、価格時点後1年については4.1％、2年から4年については4.2％、5年以降については4.3％です。</t>
    <rPh sb="1" eb="2">
      <t>チュウ</t>
    </rPh>
    <phoneticPr fontId="2"/>
  </si>
  <si>
    <t>（注8）「厚木南ロジスティクスセンターB棟」の割引率は、価格時点後1年から3年については4.2％、4年以降については4.4％です。</t>
    <rPh sb="1" eb="2">
      <t>チュウ</t>
    </rPh>
    <rPh sb="51" eb="53">
      <t>イコウ</t>
    </rPh>
    <phoneticPr fontId="2"/>
  </si>
  <si>
    <t>（注9）「厚木南ロジスティクスセンターA棟」の割引率は、価格時点後1年から5年については4.2％、6年以降については4.4％です。</t>
    <rPh sb="1" eb="2">
      <t>チュウ</t>
    </rPh>
    <rPh sb="51" eb="53">
      <t>イコウ</t>
    </rPh>
    <phoneticPr fontId="2"/>
  </si>
  <si>
    <t>ファーレ立川センタースクエア</t>
    <phoneticPr fontId="34"/>
  </si>
  <si>
    <t>NMF芝公園ビル</t>
    <phoneticPr fontId="26"/>
  </si>
  <si>
    <t>三菱自動車　練馬店（底地）</t>
    <phoneticPr fontId="34"/>
  </si>
  <si>
    <t>三菱自動車　元住吉店（底地）</t>
    <phoneticPr fontId="23"/>
  </si>
  <si>
    <t>三菱自動車　江戸川店（底地）</t>
    <phoneticPr fontId="23"/>
  </si>
  <si>
    <t>Rt-T-038</t>
    <phoneticPr fontId="2"/>
  </si>
  <si>
    <t xml:space="preserve">一番町stear </t>
    <phoneticPr fontId="34"/>
  </si>
  <si>
    <t>（注）</t>
    <phoneticPr fontId="2"/>
  </si>
  <si>
    <t xml:space="preserve">Landport八王子 </t>
    <phoneticPr fontId="23"/>
  </si>
  <si>
    <t xml:space="preserve">羽生ロジスティクスセンター </t>
    <phoneticPr fontId="23"/>
  </si>
  <si>
    <t>-</t>
    <phoneticPr fontId="2"/>
  </si>
  <si>
    <t>第1期</t>
    <rPh sb="0" eb="1">
      <t>ダイ</t>
    </rPh>
    <rPh sb="2" eb="3">
      <t>キ</t>
    </rPh>
    <phoneticPr fontId="24"/>
  </si>
  <si>
    <t>第2期</t>
    <rPh sb="0" eb="1">
      <t>ダイ</t>
    </rPh>
    <rPh sb="2" eb="3">
      <t>キ</t>
    </rPh>
    <phoneticPr fontId="24"/>
  </si>
  <si>
    <t>第3期</t>
    <rPh sb="0" eb="1">
      <t>ダイ</t>
    </rPh>
    <rPh sb="2" eb="3">
      <t>キ</t>
    </rPh>
    <phoneticPr fontId="24"/>
  </si>
  <si>
    <t>第4期</t>
    <rPh sb="0" eb="1">
      <t>ダイ</t>
    </rPh>
    <rPh sb="2" eb="3">
      <t>キ</t>
    </rPh>
    <phoneticPr fontId="24"/>
  </si>
  <si>
    <t>第5期</t>
    <rPh sb="0" eb="1">
      <t>ダイ</t>
    </rPh>
    <rPh sb="2" eb="3">
      <t>キ</t>
    </rPh>
    <phoneticPr fontId="24"/>
  </si>
  <si>
    <t>第6期</t>
    <rPh sb="0" eb="1">
      <t>ダイ</t>
    </rPh>
    <rPh sb="2" eb="3">
      <t>キ</t>
    </rPh>
    <phoneticPr fontId="24"/>
  </si>
  <si>
    <t>開始日</t>
    <rPh sb="0" eb="3">
      <t>カイシビ</t>
    </rPh>
    <phoneticPr fontId="2"/>
  </si>
  <si>
    <t>終了日</t>
    <rPh sb="0" eb="3">
      <t>シュウリョウビ</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</si>
  <si>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</si>
  <si>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物件概要</t>
    <rPh sb="0" eb="2">
      <t>ブッケン</t>
    </rPh>
    <rPh sb="2" eb="4">
      <t>ガイヨウ</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</si>
  <si>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</si>
  <si>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</si>
  <si>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</si>
  <si>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敷地面積（㎡）</t>
    <rPh sb="0" eb="2">
      <t>シキチ</t>
    </rPh>
    <rPh sb="2" eb="4">
      <t>メンセキ</t>
    </rPh>
    <phoneticPr fontId="2"/>
  </si>
  <si>
    <t>延床面積（㎡）</t>
    <rPh sb="0" eb="1">
      <t>ノ</t>
    </rPh>
    <rPh sb="1" eb="2">
      <t>ユカ</t>
    </rPh>
    <rPh sb="2" eb="4">
      <t>メンセキ</t>
    </rPh>
    <phoneticPr fontId="2"/>
  </si>
  <si>
    <t>（単位：百万円）</t>
    <rPh sb="1" eb="3">
      <t>タンイ</t>
    </rPh>
    <rPh sb="4" eb="6">
      <t>ヒャクマン</t>
    </rPh>
    <rPh sb="6" eb="7">
      <t>エン</t>
    </rPh>
    <phoneticPr fontId="2"/>
  </si>
  <si>
    <t>第1期</t>
    <rPh sb="0" eb="1">
      <t>ダイ</t>
    </rPh>
    <rPh sb="2" eb="3">
      <t>キ</t>
    </rPh>
    <phoneticPr fontId="2"/>
  </si>
  <si>
    <t>第2期</t>
    <rPh sb="0" eb="1">
      <t>ダイ</t>
    </rPh>
    <rPh sb="2" eb="3">
      <t>キ</t>
    </rPh>
    <phoneticPr fontId="2"/>
  </si>
  <si>
    <t>第3期</t>
    <rPh sb="0" eb="1">
      <t>ダイ</t>
    </rPh>
    <rPh sb="2" eb="3">
      <t>キ</t>
    </rPh>
    <phoneticPr fontId="2"/>
  </si>
  <si>
    <t>第4期</t>
    <rPh sb="0" eb="1">
      <t>ダイ</t>
    </rPh>
    <rPh sb="2" eb="3">
      <t>キ</t>
    </rPh>
    <phoneticPr fontId="2"/>
  </si>
  <si>
    <t>第5期</t>
    <rPh sb="0" eb="1">
      <t>ダイ</t>
    </rPh>
    <rPh sb="2" eb="3">
      <t>キ</t>
    </rPh>
    <phoneticPr fontId="2"/>
  </si>
  <si>
    <t>第6期</t>
    <rPh sb="0" eb="1">
      <t>ダイ</t>
    </rPh>
    <rPh sb="2" eb="3">
      <t>キ</t>
    </rPh>
    <phoneticPr fontId="2"/>
  </si>
  <si>
    <t>営業日数</t>
    <rPh sb="0" eb="2">
      <t>エイギョウ</t>
    </rPh>
    <rPh sb="2" eb="4">
      <t>ニッスウ</t>
    </rPh>
    <phoneticPr fontId="2"/>
  </si>
  <si>
    <t>ﾌﾟﾛﾊﾟﾃｨ･ﾏﾈｼﾞﾒﾝﾄ報酬</t>
  </si>
  <si>
    <t>水道光熱費</t>
  </si>
  <si>
    <t>期末鑑定評価・帳簿価格</t>
    <rPh sb="0" eb="2">
      <t>キマツ</t>
    </rPh>
    <rPh sb="2" eb="4">
      <t>カンテイ</t>
    </rPh>
    <rPh sb="4" eb="6">
      <t>ヒョウカ</t>
    </rPh>
    <rPh sb="7" eb="9">
      <t>チョウボ</t>
    </rPh>
    <rPh sb="9" eb="11">
      <t>カカク</t>
    </rPh>
    <phoneticPr fontId="2"/>
  </si>
  <si>
    <t>期末鑑定価格（百万円）</t>
    <rPh sb="0" eb="2">
      <t>キマツ</t>
    </rPh>
    <rPh sb="2" eb="4">
      <t>カンテイ</t>
    </rPh>
    <rPh sb="4" eb="6">
      <t>カカク</t>
    </rPh>
    <rPh sb="7" eb="10">
      <t>ヒャクマンエン</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</si>
  <si>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</si>
  <si>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</si>
  <si>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</si>
  <si>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</si>
  <si>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</si>
  <si>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t>帳簿価格（百万円）</t>
    <rPh sb="0" eb="2">
      <t>チョウボ</t>
    </rPh>
    <rPh sb="2" eb="4">
      <t>カカク</t>
    </rPh>
    <rPh sb="5" eb="8">
      <t>ヒャクマンエン</t>
    </rPh>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</si>
  <si>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</si>
  <si>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</si>
  <si>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</si>
  <si>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</si>
  <si>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スウ</t>
    </rPh>
    <phoneticPr fontId="2"/>
  </si>
  <si>
    <t>敷金・保証金（百万円）</t>
    <rPh sb="0" eb="2">
      <t>シキキン</t>
    </rPh>
    <rPh sb="3" eb="6">
      <t>ホショウキン</t>
    </rPh>
    <rPh sb="7" eb="10">
      <t>ヒャクマンエン</t>
    </rPh>
    <phoneticPr fontId="2"/>
  </si>
  <si>
    <t>第7期</t>
    <rPh sb="0" eb="1">
      <t>ダイ</t>
    </rPh>
    <rPh sb="2" eb="3">
      <t>キ</t>
    </rPh>
    <phoneticPr fontId="24"/>
  </si>
  <si>
    <t>第7期</t>
    <rPh sb="0" eb="1">
      <t>ダイ</t>
    </rPh>
    <rPh sb="2" eb="3">
      <t>キ</t>
    </rPh>
    <phoneticPr fontId="2"/>
  </si>
  <si>
    <t>第7期（自：2018年9月1日　至：2019年2月28日）</t>
    <rPh sb="0" eb="1">
      <t>ダイ</t>
    </rPh>
    <phoneticPr fontId="2"/>
  </si>
  <si>
    <t>Rs-S-036</t>
    <phoneticPr fontId="2"/>
  </si>
  <si>
    <t>nORBESA</t>
    <phoneticPr fontId="2"/>
  </si>
  <si>
    <t>Landport八王子Ⅱ</t>
    <rPh sb="8" eb="11">
      <t>ハチオウジ</t>
    </rPh>
    <phoneticPr fontId="0"/>
  </si>
  <si>
    <t>Landport岩槻</t>
    <rPh sb="8" eb="10">
      <t>イワツキ</t>
    </rPh>
    <phoneticPr fontId="0"/>
  </si>
  <si>
    <t>プラウドフラット三軒茶屋Ⅱ</t>
    <rPh sb="8" eb="10">
      <t>サンゲン</t>
    </rPh>
    <rPh sb="10" eb="12">
      <t>チャヤ</t>
    </rPh>
    <phoneticPr fontId="2"/>
  </si>
  <si>
    <t>プラウドフラット外神田</t>
    <rPh sb="8" eb="11">
      <t>ソトカンダ</t>
    </rPh>
    <phoneticPr fontId="2"/>
  </si>
  <si>
    <t>プラウドフラット登戸</t>
    <rPh sb="8" eb="10">
      <t>ノボリト</t>
    </rPh>
    <phoneticPr fontId="2"/>
  </si>
  <si>
    <t>プラウドフラット代々木八幡</t>
    <rPh sb="8" eb="11">
      <t>ヨヨギ</t>
    </rPh>
    <rPh sb="11" eb="13">
      <t>ハチマン</t>
    </rPh>
    <phoneticPr fontId="2"/>
  </si>
  <si>
    <t>プラウドフラット中落合</t>
    <rPh sb="8" eb="11">
      <t>ナカオチアイ</t>
    </rPh>
    <phoneticPr fontId="2"/>
  </si>
  <si>
    <t>第7期の営業日数</t>
    <rPh sb="0" eb="1">
      <t>ダイ</t>
    </rPh>
    <rPh sb="2" eb="3">
      <t>キ</t>
    </rPh>
    <rPh sb="4" eb="6">
      <t>エイギョウ</t>
    </rPh>
    <rPh sb="6" eb="8">
      <t>ニッスウ</t>
    </rPh>
    <phoneticPr fontId="2"/>
  </si>
  <si>
    <t>ﾌﾟﾛﾊﾟﾃｨ･ﾏﾈｼﾞﾒﾝﾄ報酬</t>
    <phoneticPr fontId="2"/>
  </si>
  <si>
    <t>水道光熱費</t>
    <phoneticPr fontId="2"/>
  </si>
  <si>
    <t>（注1）対象物件</t>
    <rPh sb="1" eb="2">
      <t>チュウ</t>
    </rPh>
    <rPh sb="4" eb="6">
      <t>タイショウ</t>
    </rPh>
    <rPh sb="6" eb="8">
      <t>ブッケン</t>
    </rPh>
    <phoneticPr fontId="2"/>
  </si>
  <si>
    <t>●</t>
    <phoneticPr fontId="2"/>
  </si>
  <si>
    <t>運用一部</t>
    <rPh sb="0" eb="2">
      <t>ウンヨウ</t>
    </rPh>
    <rPh sb="2" eb="4">
      <t>イチブ</t>
    </rPh>
    <phoneticPr fontId="2"/>
  </si>
  <si>
    <t>運用二部一課</t>
    <rPh sb="0" eb="2">
      <t>ウンヨウ</t>
    </rPh>
    <rPh sb="2" eb="4">
      <t>ニブ</t>
    </rPh>
    <rPh sb="4" eb="6">
      <t>イッカ</t>
    </rPh>
    <phoneticPr fontId="2"/>
  </si>
  <si>
    <t>運用二部二課</t>
    <rPh sb="0" eb="2">
      <t>ウンヨウ</t>
    </rPh>
    <rPh sb="2" eb="4">
      <t>ニブ</t>
    </rPh>
    <rPh sb="4" eb="6">
      <t>ニカ</t>
    </rPh>
    <phoneticPr fontId="2"/>
  </si>
  <si>
    <t>→各部、確認完了しましたら、●を入れてください。</t>
    <rPh sb="1" eb="2">
      <t>カク</t>
    </rPh>
    <rPh sb="2" eb="3">
      <t>ブ</t>
    </rPh>
    <rPh sb="4" eb="6">
      <t>カクニン</t>
    </rPh>
    <rPh sb="6" eb="8">
      <t>カンリョウ</t>
    </rPh>
    <rPh sb="16" eb="17">
      <t>イ</t>
    </rPh>
    <phoneticPr fontId="2"/>
  </si>
  <si>
    <t>運用日数</t>
    <rPh sb="0" eb="2">
      <t>ウンヨウ</t>
    </rPh>
    <rPh sb="2" eb="4">
      <t>ニッスウ</t>
    </rPh>
    <phoneticPr fontId="2"/>
  </si>
  <si>
    <t>日</t>
    <rPh sb="0" eb="1">
      <t>ニチ</t>
    </rPh>
    <phoneticPr fontId="2"/>
  </si>
  <si>
    <t>営業収益</t>
    <rPh sb="0" eb="2">
      <t>エイギョウ</t>
    </rPh>
    <rPh sb="2" eb="4">
      <t>シュウエキ</t>
    </rPh>
    <phoneticPr fontId="2"/>
  </si>
  <si>
    <t>百万円</t>
    <rPh sb="0" eb="3">
      <t>ヒャクマンエン</t>
    </rPh>
    <phoneticPr fontId="2"/>
  </si>
  <si>
    <t>　　うち、不動産等売却益</t>
    <rPh sb="5" eb="8">
      <t>フドウサン</t>
    </rPh>
    <rPh sb="8" eb="9">
      <t>トウ</t>
    </rPh>
    <rPh sb="9" eb="11">
      <t>バイキャク</t>
    </rPh>
    <phoneticPr fontId="2"/>
  </si>
  <si>
    <t>賃貸ＮＯＩ</t>
    <rPh sb="0" eb="2">
      <t>チンタイ</t>
    </rPh>
    <phoneticPr fontId="2"/>
  </si>
  <si>
    <t>百万円</t>
    <phoneticPr fontId="2"/>
  </si>
  <si>
    <t>ＮＯＩ利回り（取得価格ベース）</t>
    <rPh sb="3" eb="5">
      <t>リマワ</t>
    </rPh>
    <rPh sb="7" eb="9">
      <t>シュトク</t>
    </rPh>
    <rPh sb="9" eb="11">
      <t>カカク</t>
    </rPh>
    <phoneticPr fontId="2"/>
  </si>
  <si>
    <t>％</t>
    <phoneticPr fontId="2"/>
  </si>
  <si>
    <t>償却後ＮＯＩ利回り（取得価格ベース）</t>
    <rPh sb="0" eb="2">
      <t>ショウキャク</t>
    </rPh>
    <rPh sb="2" eb="3">
      <t>ゴ</t>
    </rPh>
    <phoneticPr fontId="2"/>
  </si>
  <si>
    <t>インプライドキャップレート</t>
    <phoneticPr fontId="2"/>
  </si>
  <si>
    <t>営業利益</t>
    <rPh sb="0" eb="2">
      <t>エイギョウ</t>
    </rPh>
    <rPh sb="2" eb="4">
      <t>リエキ</t>
    </rPh>
    <phoneticPr fontId="2"/>
  </si>
  <si>
    <t>当期純利益</t>
    <rPh sb="0" eb="2">
      <t>トウキ</t>
    </rPh>
    <rPh sb="2" eb="5">
      <t>ジュンリエキ</t>
    </rPh>
    <phoneticPr fontId="2"/>
  </si>
  <si>
    <t>分配総額</t>
    <rPh sb="0" eb="2">
      <t>ブンパイ</t>
    </rPh>
    <rPh sb="2" eb="4">
      <t>ソウガク</t>
    </rPh>
    <phoneticPr fontId="2"/>
  </si>
  <si>
    <t>配当性向</t>
    <rPh sb="0" eb="2">
      <t>ハイトウ</t>
    </rPh>
    <rPh sb="2" eb="4">
      <t>セイコウ</t>
    </rPh>
    <phoneticPr fontId="2"/>
  </si>
  <si>
    <t>1口当たり分配金</t>
    <rPh sb="1" eb="2">
      <t>クチ</t>
    </rPh>
    <rPh sb="2" eb="3">
      <t>ア</t>
    </rPh>
    <rPh sb="5" eb="8">
      <t>ブンパイキン</t>
    </rPh>
    <phoneticPr fontId="2"/>
  </si>
  <si>
    <t>円/口</t>
    <rPh sb="0" eb="1">
      <t>エン</t>
    </rPh>
    <rPh sb="2" eb="3">
      <t>クチ</t>
    </rPh>
    <phoneticPr fontId="2"/>
  </si>
  <si>
    <t>　　うち、利益分配等</t>
    <rPh sb="5" eb="7">
      <t>リエキ</t>
    </rPh>
    <rPh sb="7" eb="9">
      <t>ブンパイ</t>
    </rPh>
    <rPh sb="9" eb="10">
      <t>トウ</t>
    </rPh>
    <phoneticPr fontId="2"/>
  </si>
  <si>
    <t>　　うち、一時差異等調整引当額</t>
    <rPh sb="5" eb="7">
      <t>イチジ</t>
    </rPh>
    <rPh sb="7" eb="9">
      <t>サイ</t>
    </rPh>
    <rPh sb="9" eb="10">
      <t>トウ</t>
    </rPh>
    <rPh sb="10" eb="12">
      <t>チョウセイ</t>
    </rPh>
    <rPh sb="12" eb="14">
      <t>ヒキアテ</t>
    </rPh>
    <rPh sb="14" eb="15">
      <t>ガク</t>
    </rPh>
    <phoneticPr fontId="2"/>
  </si>
  <si>
    <t>　　うち、その他の利益超過分配</t>
    <rPh sb="7" eb="8">
      <t>タ</t>
    </rPh>
    <rPh sb="9" eb="11">
      <t>リエキ</t>
    </rPh>
    <rPh sb="11" eb="13">
      <t>チョウカ</t>
    </rPh>
    <rPh sb="13" eb="15">
      <t>ブンパイ</t>
    </rPh>
    <phoneticPr fontId="2"/>
  </si>
  <si>
    <t>ＦＦＯ</t>
    <phoneticPr fontId="2"/>
  </si>
  <si>
    <t>1口当たりＦＦＯ</t>
    <rPh sb="1" eb="2">
      <t>クチ</t>
    </rPh>
    <rPh sb="2" eb="3">
      <t>ア</t>
    </rPh>
    <phoneticPr fontId="2"/>
  </si>
  <si>
    <t>ＦＦＯ配当性向</t>
    <rPh sb="3" eb="5">
      <t>ハイトウ</t>
    </rPh>
    <rPh sb="5" eb="7">
      <t>セイコウ</t>
    </rPh>
    <phoneticPr fontId="2"/>
  </si>
  <si>
    <t>％</t>
    <phoneticPr fontId="2"/>
  </si>
  <si>
    <t>資本的支出</t>
    <rPh sb="0" eb="3">
      <t>シホンテキ</t>
    </rPh>
    <rPh sb="3" eb="5">
      <t>シシュツ</t>
    </rPh>
    <phoneticPr fontId="2"/>
  </si>
  <si>
    <t>ＡＦＦＯ</t>
    <phoneticPr fontId="2"/>
  </si>
  <si>
    <t>百万円</t>
    <phoneticPr fontId="2"/>
  </si>
  <si>
    <t>1口当たりＡＦＦＯ</t>
    <rPh sb="1" eb="2">
      <t>クチ</t>
    </rPh>
    <rPh sb="2" eb="3">
      <t>ア</t>
    </rPh>
    <phoneticPr fontId="2"/>
  </si>
  <si>
    <t>AＦＦＯ配当性向</t>
    <phoneticPr fontId="2"/>
  </si>
  <si>
    <t>ＥＢＩＴＤＡ</t>
    <phoneticPr fontId="2"/>
  </si>
  <si>
    <t>総資産</t>
    <rPh sb="0" eb="3">
      <t>ソウシサン</t>
    </rPh>
    <phoneticPr fontId="2"/>
  </si>
  <si>
    <t>有利子負債総額</t>
    <rPh sb="0" eb="1">
      <t>ユウ</t>
    </rPh>
    <rPh sb="1" eb="3">
      <t>リシ</t>
    </rPh>
    <rPh sb="3" eb="5">
      <t>フサイ</t>
    </rPh>
    <rPh sb="5" eb="7">
      <t>ソウガク</t>
    </rPh>
    <phoneticPr fontId="2"/>
  </si>
  <si>
    <t>百万円</t>
    <phoneticPr fontId="2"/>
  </si>
  <si>
    <t>純資産</t>
    <rPh sb="0" eb="1">
      <t>ジュン</t>
    </rPh>
    <rPh sb="1" eb="3">
      <t>シサン</t>
    </rPh>
    <phoneticPr fontId="2"/>
  </si>
  <si>
    <t>ＬＴＶ</t>
    <phoneticPr fontId="2"/>
  </si>
  <si>
    <t>発行済投資口の総口数</t>
    <rPh sb="0" eb="2">
      <t>ハッコウ</t>
    </rPh>
    <rPh sb="2" eb="3">
      <t>スミ</t>
    </rPh>
    <rPh sb="3" eb="5">
      <t>トウシ</t>
    </rPh>
    <rPh sb="5" eb="6">
      <t>クチ</t>
    </rPh>
    <rPh sb="7" eb="8">
      <t>ソウ</t>
    </rPh>
    <rPh sb="8" eb="9">
      <t>クチ</t>
    </rPh>
    <rPh sb="9" eb="10">
      <t>スウ</t>
    </rPh>
    <phoneticPr fontId="2"/>
  </si>
  <si>
    <t>口</t>
    <rPh sb="0" eb="1">
      <t>クチ</t>
    </rPh>
    <phoneticPr fontId="2"/>
  </si>
  <si>
    <t>1口当たり純資産（分配金控除後）</t>
    <rPh sb="1" eb="2">
      <t>クチ</t>
    </rPh>
    <rPh sb="2" eb="3">
      <t>ア</t>
    </rPh>
    <rPh sb="5" eb="8">
      <t>ジュンシサン</t>
    </rPh>
    <rPh sb="9" eb="12">
      <t>ブンパイキン</t>
    </rPh>
    <rPh sb="12" eb="14">
      <t>コウジョ</t>
    </rPh>
    <rPh sb="14" eb="15">
      <t>ゴ</t>
    </rPh>
    <phoneticPr fontId="2"/>
  </si>
  <si>
    <t>1口当たりＮＡＶ（分配金控除後）</t>
    <rPh sb="1" eb="2">
      <t>クチ</t>
    </rPh>
    <rPh sb="2" eb="3">
      <t>ア</t>
    </rPh>
    <phoneticPr fontId="2"/>
  </si>
  <si>
    <t>総資産経常利益率（ＲＯＡ）</t>
    <rPh sb="0" eb="3">
      <t>ソウシサン</t>
    </rPh>
    <rPh sb="3" eb="5">
      <t>ケイジョウ</t>
    </rPh>
    <rPh sb="5" eb="7">
      <t>リエキ</t>
    </rPh>
    <rPh sb="7" eb="8">
      <t>リツ</t>
    </rPh>
    <phoneticPr fontId="2"/>
  </si>
  <si>
    <t>％</t>
    <phoneticPr fontId="2"/>
  </si>
  <si>
    <t>純資産当期利益率（ＲＯＥ）</t>
    <rPh sb="0" eb="3">
      <t>ジュンシサン</t>
    </rPh>
    <rPh sb="3" eb="5">
      <t>トウキ</t>
    </rPh>
    <rPh sb="5" eb="7">
      <t>リエキ</t>
    </rPh>
    <rPh sb="7" eb="8">
      <t>リツ</t>
    </rPh>
    <phoneticPr fontId="2"/>
  </si>
  <si>
    <t>物件数</t>
    <rPh sb="0" eb="2">
      <t>ブッケン</t>
    </rPh>
    <rPh sb="2" eb="3">
      <t>スウ</t>
    </rPh>
    <phoneticPr fontId="2"/>
  </si>
  <si>
    <t>物件</t>
    <rPh sb="0" eb="2">
      <t>ブッケン</t>
    </rPh>
    <phoneticPr fontId="2"/>
  </si>
  <si>
    <t>鑑定価格合計</t>
    <rPh sb="0" eb="2">
      <t>カンテイ</t>
    </rPh>
    <rPh sb="2" eb="4">
      <t>カカク</t>
    </rPh>
    <rPh sb="4" eb="6">
      <t>ゴウケイ</t>
    </rPh>
    <phoneticPr fontId="2"/>
  </si>
  <si>
    <t>含み損益</t>
    <rPh sb="0" eb="1">
      <t>フク</t>
    </rPh>
    <rPh sb="2" eb="4">
      <t>ソンエキ</t>
    </rPh>
    <phoneticPr fontId="2"/>
  </si>
  <si>
    <t>期末総賃貸可能面積（全体）</t>
    <rPh sb="0" eb="2">
      <t>キマツ</t>
    </rPh>
    <rPh sb="2" eb="3">
      <t>ソウ</t>
    </rPh>
    <rPh sb="3" eb="5">
      <t>チンタイ</t>
    </rPh>
    <rPh sb="5" eb="7">
      <t>カノウ</t>
    </rPh>
    <rPh sb="7" eb="9">
      <t>メンセキ</t>
    </rPh>
    <rPh sb="10" eb="12">
      <t>ゼンタイ</t>
    </rPh>
    <phoneticPr fontId="2"/>
  </si>
  <si>
    <t>㎡</t>
    <phoneticPr fontId="2"/>
  </si>
  <si>
    <t>㎡</t>
    <phoneticPr fontId="2"/>
  </si>
  <si>
    <t>　　　　　　　　　　　うち（オフィス）</t>
    <phoneticPr fontId="2"/>
  </si>
  <si>
    <t>㎡</t>
    <phoneticPr fontId="2"/>
  </si>
  <si>
    <t>　　　　　　　　　　　うち（商業施設）</t>
    <rPh sb="14" eb="16">
      <t>ショウギョウ</t>
    </rPh>
    <rPh sb="16" eb="18">
      <t>シセツ</t>
    </rPh>
    <phoneticPr fontId="2"/>
  </si>
  <si>
    <t>㎡</t>
    <phoneticPr fontId="2"/>
  </si>
  <si>
    <t>　　　　　　　　　　　うち（物流施設）</t>
    <rPh sb="14" eb="16">
      <t>ブツリュウ</t>
    </rPh>
    <rPh sb="16" eb="18">
      <t>シセツ</t>
    </rPh>
    <phoneticPr fontId="2"/>
  </si>
  <si>
    <t>㎡</t>
    <phoneticPr fontId="2"/>
  </si>
  <si>
    <t>　　　　　　　　　　　うち（居住用施設）</t>
    <rPh sb="14" eb="17">
      <t>キョジュウヨウ</t>
    </rPh>
    <rPh sb="17" eb="19">
      <t>シセツ</t>
    </rPh>
    <phoneticPr fontId="2"/>
  </si>
  <si>
    <t>　　　　　　　　　　　うち（宿泊施設）</t>
    <rPh sb="14" eb="16">
      <t>シュクハク</t>
    </rPh>
    <rPh sb="16" eb="18">
      <t>シセツ</t>
    </rPh>
    <phoneticPr fontId="2"/>
  </si>
  <si>
    <t>　　　　　　　　　　　うち（その他）</t>
    <rPh sb="16" eb="17">
      <t>タ</t>
    </rPh>
    <phoneticPr fontId="2"/>
  </si>
  <si>
    <t>直接還元
利回り</t>
    <phoneticPr fontId="2"/>
  </si>
  <si>
    <t>(%)</t>
    <phoneticPr fontId="2"/>
  </si>
  <si>
    <t>野村不動産札幌ビル</t>
    <phoneticPr fontId="0"/>
  </si>
  <si>
    <t>-</t>
    <phoneticPr fontId="2"/>
  </si>
  <si>
    <t>4.7/5.1(注1)</t>
    <phoneticPr fontId="2"/>
  </si>
  <si>
    <t>5.0/5.4(注2)</t>
    <phoneticPr fontId="2"/>
  </si>
  <si>
    <t>5.0/5.4(注3)</t>
    <phoneticPr fontId="2"/>
  </si>
  <si>
    <t>4.2/4.3/4.4(注4)</t>
    <phoneticPr fontId="2"/>
  </si>
  <si>
    <t>Landport浦安</t>
    <phoneticPr fontId="0"/>
  </si>
  <si>
    <t>4.0/4.1(注5)</t>
    <phoneticPr fontId="2"/>
  </si>
  <si>
    <t>4.0/4.2(注6)</t>
    <phoneticPr fontId="2"/>
  </si>
  <si>
    <t>4.2/4.3/4.4(注7)</t>
    <phoneticPr fontId="2"/>
  </si>
  <si>
    <t>4.3/4.5(注8)</t>
    <phoneticPr fontId="2"/>
  </si>
  <si>
    <t>4.3/4.5(注9)</t>
    <phoneticPr fontId="2"/>
  </si>
  <si>
    <t>プラウドフラット神楽坂</t>
    <phoneticPr fontId="24"/>
  </si>
  <si>
    <t>プラウドフラット三軒茶屋</t>
    <phoneticPr fontId="24"/>
  </si>
  <si>
    <t>プラウドフラット蒲田</t>
    <phoneticPr fontId="0"/>
  </si>
  <si>
    <t>プラウドフラット門前仲町Ⅱ</t>
    <phoneticPr fontId="0"/>
  </si>
  <si>
    <t>プライムアーバン代々木</t>
    <phoneticPr fontId="24"/>
  </si>
  <si>
    <t>プライムアーバン飯田橋</t>
    <phoneticPr fontId="24"/>
  </si>
  <si>
    <t>プライムアーバン勝どき</t>
    <phoneticPr fontId="24"/>
  </si>
  <si>
    <t>プライムアーバン本郷壱岐坂</t>
    <phoneticPr fontId="24"/>
  </si>
  <si>
    <t>プライムアーバン大井町Ⅱ</t>
    <phoneticPr fontId="24"/>
  </si>
  <si>
    <t>プライムアーバン大森</t>
    <phoneticPr fontId="23"/>
  </si>
  <si>
    <t>プライムアーバン小金井本町</t>
    <phoneticPr fontId="0"/>
  </si>
  <si>
    <t>プライムアーバン北11条</t>
    <phoneticPr fontId="23"/>
  </si>
  <si>
    <t>プライムアーバン円山</t>
    <phoneticPr fontId="24"/>
  </si>
  <si>
    <t>プライムアーバン北3条通</t>
    <phoneticPr fontId="23"/>
  </si>
  <si>
    <t>プライムアーバン博多</t>
    <phoneticPr fontId="24"/>
  </si>
  <si>
    <t>（注1）「イズミヤ千里丘店」の割引率は、価格時点後1年から5年については4.7％、6年から11年については5.1％です。</t>
    <rPh sb="1" eb="2">
      <t>チュウ</t>
    </rPh>
    <phoneticPr fontId="2"/>
  </si>
  <si>
    <t>（注2）「イズミヤ八尾店」の割引率は、価格時点後1年から5年については5.0％、6年から11年については5.4％です。</t>
    <rPh sb="1" eb="2">
      <t>チュウ</t>
    </rPh>
    <phoneticPr fontId="2"/>
  </si>
  <si>
    <t>（注3）「イズミヤ小林店」の割引率は、価格時点後1年から10年については5.0％、11年については5.4％です。</t>
    <rPh sb="1" eb="2">
      <t>チュウ</t>
    </rPh>
    <phoneticPr fontId="2"/>
  </si>
  <si>
    <t>（注5）「Landport浦安」の割引率は、価格時点後1年については4.0％、2年から11年については4.1％です。</t>
    <rPh sb="1" eb="2">
      <t>チュウ</t>
    </rPh>
    <phoneticPr fontId="2"/>
  </si>
  <si>
    <t>（注7）「Landport厚木」の割引率は、価格時点後1年から2年については4.2％、3年から5年については4.3％、6年以降については4.4％です。</t>
    <rPh sb="1" eb="2">
      <t>チュウ</t>
    </rPh>
    <phoneticPr fontId="2"/>
  </si>
  <si>
    <t>（注8）「厚木南ロジスティクスセンターB棟」の割引率は、価格時点後1年から4年については4.3％、5年から11年については4.5％です。</t>
    <rPh sb="1" eb="2">
      <t>チュウ</t>
    </rPh>
    <phoneticPr fontId="2"/>
  </si>
  <si>
    <t>（注9）「厚木南ロジスティクスセンターA棟」の割引率は、価格時点後1年から5年については4.3％、6年から11年については4.5％です。</t>
    <rPh sb="1" eb="2">
      <t>チュウ</t>
    </rPh>
    <phoneticPr fontId="2"/>
  </si>
  <si>
    <t>第6期（自：2018年3月1日　至：2018年8月31日）</t>
    <rPh sb="0" eb="1">
      <t>ダイ</t>
    </rPh>
    <phoneticPr fontId="2"/>
  </si>
  <si>
    <t>第6期の営業日数</t>
    <rPh sb="0" eb="1">
      <t>ダイ</t>
    </rPh>
    <rPh sb="2" eb="3">
      <t>キ</t>
    </rPh>
    <rPh sb="4" eb="6">
      <t>エイギョウ</t>
    </rPh>
    <rPh sb="6" eb="8">
      <t>ニッスウ</t>
    </rPh>
    <phoneticPr fontId="2"/>
  </si>
  <si>
    <t>●</t>
    <phoneticPr fontId="2"/>
  </si>
  <si>
    <t>（%）</t>
    <phoneticPr fontId="2"/>
  </si>
  <si>
    <t>セコムメディカルビル</t>
    <phoneticPr fontId="34"/>
  </si>
  <si>
    <t>PMO日本橋本町</t>
    <phoneticPr fontId="34"/>
  </si>
  <si>
    <t>野村不動産東日本橋ビル</t>
    <phoneticPr fontId="0"/>
  </si>
  <si>
    <t>野村不動産上野ビル</t>
    <phoneticPr fontId="0"/>
  </si>
  <si>
    <t>クリスタルパークビル</t>
    <phoneticPr fontId="34"/>
  </si>
  <si>
    <t>ファーレ立川センタースクエア</t>
    <phoneticPr fontId="34"/>
  </si>
  <si>
    <t>NMF新横浜ビル</t>
    <phoneticPr fontId="0"/>
  </si>
  <si>
    <t xml:space="preserve">晴海アイランドトリトンスクエア オフィスタワーＹ </t>
    <phoneticPr fontId="0"/>
  </si>
  <si>
    <t>NMF青山一丁目ビル</t>
    <phoneticPr fontId="23"/>
  </si>
  <si>
    <t>NMF竹橋ビル</t>
    <phoneticPr fontId="26"/>
  </si>
  <si>
    <t>晴海アイランドトリトンスクエア オフィスタワーＺ</t>
    <phoneticPr fontId="23"/>
  </si>
  <si>
    <t>NMF茅場町ビル</t>
    <phoneticPr fontId="26"/>
  </si>
  <si>
    <t>NMF新宿ＥＡＳＴビル</t>
    <phoneticPr fontId="26"/>
  </si>
  <si>
    <t>NMF芝公園ビル</t>
    <phoneticPr fontId="26"/>
  </si>
  <si>
    <t>NMF銀座四丁目ビル</t>
    <phoneticPr fontId="26"/>
  </si>
  <si>
    <t>ファーレイーストビル</t>
    <phoneticPr fontId="0"/>
  </si>
  <si>
    <t>野村不動産札幌ビル</t>
    <phoneticPr fontId="34"/>
  </si>
  <si>
    <t>NMF天神南ビル</t>
    <phoneticPr fontId="34"/>
  </si>
  <si>
    <t>横須賀モアーズシティ</t>
    <phoneticPr fontId="34"/>
  </si>
  <si>
    <t>Recipe SHIMOKITA</t>
    <phoneticPr fontId="23"/>
  </si>
  <si>
    <t>川崎モアーズ</t>
    <phoneticPr fontId="34"/>
  </si>
  <si>
    <t>EQUINIA新宿</t>
    <phoneticPr fontId="23"/>
  </si>
  <si>
    <t>EQUINIA池袋</t>
    <phoneticPr fontId="34"/>
  </si>
  <si>
    <t>covirna machida</t>
    <phoneticPr fontId="23"/>
  </si>
  <si>
    <t>ニトリ幕張店</t>
    <phoneticPr fontId="34"/>
  </si>
  <si>
    <t>コナミスポーツクラブ府中</t>
    <phoneticPr fontId="23"/>
  </si>
  <si>
    <t>FESTA SQUARE</t>
    <phoneticPr fontId="34"/>
  </si>
  <si>
    <t>GEMS渋谷</t>
    <phoneticPr fontId="23"/>
  </si>
  <si>
    <t>駿台あざみ野校</t>
    <phoneticPr fontId="34"/>
  </si>
  <si>
    <t>EQUINIA青葉台</t>
    <phoneticPr fontId="23"/>
  </si>
  <si>
    <t>メガロス神奈川店</t>
    <phoneticPr fontId="34"/>
  </si>
  <si>
    <t>三菱自動車　目黒店</t>
    <phoneticPr fontId="23"/>
  </si>
  <si>
    <t>三菱自動車　調布店</t>
    <phoneticPr fontId="34"/>
  </si>
  <si>
    <t>三菱自動車　練馬店</t>
    <phoneticPr fontId="34"/>
  </si>
  <si>
    <t>三菱自動車　川崎店</t>
    <phoneticPr fontId="23"/>
  </si>
  <si>
    <t>三菱自動車　高井戸店</t>
    <phoneticPr fontId="34"/>
  </si>
  <si>
    <t>三菱自動車　葛飾店</t>
    <phoneticPr fontId="23"/>
  </si>
  <si>
    <t>三菱自動車　東久留米店</t>
    <phoneticPr fontId="34"/>
  </si>
  <si>
    <t>三菱自動車　世田谷店</t>
    <phoneticPr fontId="23"/>
  </si>
  <si>
    <t>三菱自動車　関町店</t>
    <phoneticPr fontId="23"/>
  </si>
  <si>
    <t>三菱自動車　東大和店</t>
    <phoneticPr fontId="34"/>
  </si>
  <si>
    <t>三菱自動車　元住吉店</t>
    <phoneticPr fontId="23"/>
  </si>
  <si>
    <t>三菱自動車　川越店</t>
    <phoneticPr fontId="34"/>
  </si>
  <si>
    <t>三菱自動車　江戸川店</t>
    <phoneticPr fontId="23"/>
  </si>
  <si>
    <t>三菱自動車　狭山店</t>
    <phoneticPr fontId="34"/>
  </si>
  <si>
    <t>野村不動産吉祥寺ビル</t>
    <phoneticPr fontId="23"/>
  </si>
  <si>
    <t>GEMS市ヶ谷</t>
    <phoneticPr fontId="34"/>
  </si>
  <si>
    <t>相模原ショッピングセンター</t>
    <phoneticPr fontId="23"/>
  </si>
  <si>
    <t>武蔵浦和ショッピングスクエア</t>
    <phoneticPr fontId="0"/>
  </si>
  <si>
    <t>Rt-T-036</t>
    <phoneticPr fontId="2"/>
  </si>
  <si>
    <t>Rt-T-037</t>
    <phoneticPr fontId="2"/>
  </si>
  <si>
    <t>Rt-T-038</t>
    <phoneticPr fontId="2"/>
  </si>
  <si>
    <t>Rt-T-039</t>
    <phoneticPr fontId="2"/>
  </si>
  <si>
    <t>イズミヤ千里丘店</t>
    <phoneticPr fontId="34"/>
  </si>
  <si>
    <t>イズミヤ八尾店</t>
    <phoneticPr fontId="34"/>
  </si>
  <si>
    <t>イズミヤ小林店</t>
    <phoneticPr fontId="23"/>
  </si>
  <si>
    <t xml:space="preserve">一番町stear </t>
    <phoneticPr fontId="34"/>
  </si>
  <si>
    <t>EQUINIA青葉通り</t>
    <phoneticPr fontId="23"/>
  </si>
  <si>
    <t>Rt-S-008</t>
    <phoneticPr fontId="2"/>
  </si>
  <si>
    <t>メルビル</t>
    <phoneticPr fontId="34"/>
  </si>
  <si>
    <t>nORBESA</t>
    <phoneticPr fontId="0"/>
  </si>
  <si>
    <t>Rt-S-010</t>
    <phoneticPr fontId="2"/>
  </si>
  <si>
    <t xml:space="preserve">Landport浦安 </t>
    <phoneticPr fontId="24"/>
  </si>
  <si>
    <t xml:space="preserve">Landport板橋 </t>
    <phoneticPr fontId="23"/>
  </si>
  <si>
    <t xml:space="preserve">Landport川越 </t>
    <phoneticPr fontId="23"/>
  </si>
  <si>
    <t xml:space="preserve">Landport厚木 </t>
    <phoneticPr fontId="23"/>
  </si>
  <si>
    <t xml:space="preserve">相模原田名ロジスティクスセンター </t>
    <phoneticPr fontId="24"/>
  </si>
  <si>
    <t xml:space="preserve">Landport八王子 </t>
    <phoneticPr fontId="23"/>
  </si>
  <si>
    <t xml:space="preserve">Landport春日部 </t>
    <phoneticPr fontId="23"/>
  </si>
  <si>
    <t xml:space="preserve">厚木南ロジスティクスセンターB棟 </t>
    <phoneticPr fontId="23"/>
  </si>
  <si>
    <t xml:space="preserve">羽生ロジスティクスセンター </t>
    <phoneticPr fontId="23"/>
  </si>
  <si>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</si>
  <si>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</si>
  <si>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</si>
  <si>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3"/>
  </si>
  <si>
    <t>Landport八王子Ⅱ</t>
    <phoneticPr fontId="0"/>
  </si>
  <si>
    <t>Lg-S-005</t>
    <phoneticPr fontId="28"/>
  </si>
  <si>
    <t>Rs-T-001</t>
    <phoneticPr fontId="28"/>
  </si>
  <si>
    <t>プラウドフラット白金高輪</t>
    <phoneticPr fontId="23"/>
  </si>
  <si>
    <t>プラウドフラット代々木上原</t>
    <phoneticPr fontId="23"/>
  </si>
  <si>
    <t>プラウドフラット初台</t>
    <phoneticPr fontId="24"/>
  </si>
  <si>
    <t>プラウドフラット渋谷桜丘</t>
    <phoneticPr fontId="23"/>
  </si>
  <si>
    <t>プラウドフラット学芸大学</t>
    <phoneticPr fontId="24"/>
  </si>
  <si>
    <t>プラウドフラット目黒行人坂</t>
    <phoneticPr fontId="23"/>
  </si>
  <si>
    <t>プラウドフラット隅田リバーサイド</t>
    <phoneticPr fontId="24"/>
  </si>
  <si>
    <t>プラウドフラット神楽坂</t>
    <phoneticPr fontId="23"/>
  </si>
  <si>
    <t>プラウドフラット早稲田</t>
    <phoneticPr fontId="23"/>
  </si>
  <si>
    <t>プラウドフラット新宿河田町</t>
    <phoneticPr fontId="23"/>
  </si>
  <si>
    <t>プラウドフラット三軒茶屋</t>
    <phoneticPr fontId="24"/>
  </si>
  <si>
    <t>プラウドフラット蒲田</t>
    <phoneticPr fontId="23"/>
  </si>
  <si>
    <t>プラウドフラット蒲田Ⅱ</t>
    <phoneticPr fontId="24"/>
  </si>
  <si>
    <t>プラウドフラット新大塚</t>
    <phoneticPr fontId="23"/>
  </si>
  <si>
    <t>プラウドフラット清澄白河</t>
    <phoneticPr fontId="24"/>
  </si>
  <si>
    <t>プラウドフラット門前仲町Ⅱ</t>
    <phoneticPr fontId="23"/>
  </si>
  <si>
    <t>プラウドフラット門前仲町Ⅰ</t>
    <phoneticPr fontId="23"/>
  </si>
  <si>
    <t>プラウドフラット富士見台</t>
    <phoneticPr fontId="23"/>
  </si>
  <si>
    <t>プラウドフラット浅草駒形</t>
    <phoneticPr fontId="24"/>
  </si>
  <si>
    <t>プラウドフラット横浜</t>
    <phoneticPr fontId="23"/>
  </si>
  <si>
    <t>プラウドフラット上大岡</t>
    <phoneticPr fontId="24"/>
  </si>
  <si>
    <t>プラウドフラット鶴見Ⅱ</t>
    <phoneticPr fontId="23"/>
  </si>
  <si>
    <t>プライムアーバン麻布十番</t>
    <phoneticPr fontId="24"/>
  </si>
  <si>
    <t>プライムアーバン赤坂</t>
    <phoneticPr fontId="23"/>
  </si>
  <si>
    <t>プライムアーバン田町</t>
    <phoneticPr fontId="24"/>
  </si>
  <si>
    <t>プライムアーバン芝浦LOFT</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</si>
  <si>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</si>
  <si>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</si>
  <si>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</si>
  <si>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</si>
  <si>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3"/>
  </si>
  <si>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</si>
  <si>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</si>
  <si>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</si>
  <si>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</si>
  <si>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</si>
  <si>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</si>
  <si>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</si>
  <si>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</si>
  <si>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</si>
  <si>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3"/>
  </si>
  <si>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</si>
  <si>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</si>
  <si>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</si>
  <si>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</si>
  <si>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</si>
  <si>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</si>
  <si>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プライムアーバン西新宿Ⅰ</t>
    <phoneticPr fontId="23"/>
  </si>
  <si>
    <t>プライムアーバン西新宿Ⅱ</t>
    <phoneticPr fontId="23"/>
  </si>
  <si>
    <t>プライムアーバン新宿内藤町</t>
    <phoneticPr fontId="23"/>
  </si>
  <si>
    <t>プライムアーバン西早稲田</t>
    <phoneticPr fontId="24"/>
  </si>
  <si>
    <t>プライムアーバン新宿落合</t>
    <phoneticPr fontId="23"/>
  </si>
  <si>
    <t>プライムアーバン目白</t>
    <phoneticPr fontId="24"/>
  </si>
  <si>
    <t>プライムアーバン神楽坂</t>
    <phoneticPr fontId="23"/>
  </si>
  <si>
    <t>プライムアーバン三軒茶屋Ⅲ</t>
    <phoneticPr fontId="24"/>
  </si>
  <si>
    <t>プライムアーバン千歳烏山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</si>
  <si>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</si>
  <si>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</si>
  <si>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</si>
  <si>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</si>
  <si>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プライムアーバン千歳船橋</t>
    <phoneticPr fontId="24"/>
  </si>
  <si>
    <t>プライムアーバン用賀</t>
    <phoneticPr fontId="23"/>
  </si>
  <si>
    <t>プライムアーバン品川西</t>
    <phoneticPr fontId="24"/>
  </si>
  <si>
    <t>プライムアーバン大崎</t>
    <phoneticPr fontId="23"/>
  </si>
  <si>
    <t>プライムアーバン大井町Ⅱ</t>
    <phoneticPr fontId="23"/>
  </si>
  <si>
    <t>プライムアーバン雪谷</t>
    <phoneticPr fontId="23"/>
  </si>
  <si>
    <t>プライムアーバン大森</t>
    <phoneticPr fontId="24"/>
  </si>
  <si>
    <t>プライムアーバン田園調布南</t>
    <phoneticPr fontId="23"/>
  </si>
  <si>
    <t>プライムアーバン中野上高田</t>
    <phoneticPr fontId="23"/>
  </si>
  <si>
    <t>プライムアーバン高井戸</t>
    <phoneticPr fontId="24"/>
  </si>
  <si>
    <t>プライムアーバン西荻窪</t>
    <phoneticPr fontId="23"/>
  </si>
  <si>
    <t>プライムアーバン西荻窪Ⅱ</t>
    <phoneticPr fontId="23"/>
  </si>
  <si>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</si>
  <si>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</si>
  <si>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</si>
  <si>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</si>
  <si>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</si>
  <si>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</si>
  <si>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</si>
  <si>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3"/>
  </si>
  <si>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</si>
  <si>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</si>
  <si>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</si>
  <si>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</si>
  <si>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</si>
  <si>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プライムアーバン板橋区役所前</t>
    <phoneticPr fontId="24"/>
  </si>
  <si>
    <t>プライムアーバン浅草</t>
    <phoneticPr fontId="23"/>
  </si>
  <si>
    <t>プライムアーバン町屋サウスコート</t>
    <phoneticPr fontId="23"/>
  </si>
  <si>
    <t>プライムアーバン武蔵小金井</t>
    <phoneticPr fontId="23"/>
  </si>
  <si>
    <t>プライムアーバン武蔵野ヒルズ</t>
    <phoneticPr fontId="24"/>
  </si>
  <si>
    <t>プライムアーバン小金井本町</t>
    <phoneticPr fontId="23"/>
  </si>
  <si>
    <t>プライムアーバン久米川</t>
    <phoneticPr fontId="24"/>
  </si>
  <si>
    <t>プライムアーバン武蔵小杉comodo</t>
    <phoneticPr fontId="23"/>
  </si>
  <si>
    <t>プライムアーバン川崎</t>
    <phoneticPr fontId="24"/>
  </si>
  <si>
    <t>プライムアーバン新百合ヶ丘</t>
    <phoneticPr fontId="23"/>
  </si>
  <si>
    <t>プライムアーバン鶴見寺谷</t>
    <phoneticPr fontId="23"/>
  </si>
  <si>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</si>
  <si>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</si>
  <si>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</si>
  <si>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</si>
  <si>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</si>
  <si>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</si>
  <si>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</si>
  <si>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3"/>
  </si>
  <si>
    <t>プラウドフラット八丁堀</t>
    <phoneticPr fontId="23"/>
  </si>
  <si>
    <t>プラウドフラット板橋本町</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</si>
  <si>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</si>
  <si>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</si>
  <si>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</si>
  <si>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</si>
  <si>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</si>
  <si>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24"/>
  </si>
  <si>
    <t>プラウドフラット河原町</t>
    <phoneticPr fontId="23"/>
  </si>
  <si>
    <t>プラウドフラット新大阪</t>
    <phoneticPr fontId="24"/>
  </si>
  <si>
    <t>プライムアーバン北14条</t>
    <phoneticPr fontId="23"/>
  </si>
  <si>
    <t>プライムアーバン大通公園Ⅰ</t>
    <phoneticPr fontId="23"/>
  </si>
  <si>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</si>
  <si>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</si>
  <si>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</si>
  <si>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</si>
  <si>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</si>
  <si>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</si>
  <si>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</si>
  <si>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3"/>
  </si>
  <si>
    <t>プライムアーバン札幌リバーフロント</t>
    <phoneticPr fontId="23"/>
  </si>
  <si>
    <t>プライムアーバン北3条通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</si>
  <si>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</si>
  <si>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</si>
  <si>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</si>
  <si>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</si>
  <si>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</si>
  <si>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3"/>
  </si>
  <si>
    <t>プライムアーバン上前津</t>
    <phoneticPr fontId="23"/>
  </si>
  <si>
    <t>プライムアーバン泉</t>
    <phoneticPr fontId="24"/>
  </si>
  <si>
    <t>プライムアーバン江坂Ⅰ</t>
    <phoneticPr fontId="23"/>
  </si>
  <si>
    <t>プライムアーバン江坂Ⅱ</t>
    <phoneticPr fontId="23"/>
  </si>
  <si>
    <t>プライムアーバン江坂Ⅲ</t>
    <phoneticPr fontId="23"/>
  </si>
  <si>
    <t>プライムアーバン玉造</t>
    <phoneticPr fontId="24"/>
  </si>
  <si>
    <t>プライムアーバン堺筋本町</t>
    <phoneticPr fontId="23"/>
  </si>
  <si>
    <t>プライムアーバン博多</t>
    <phoneticPr fontId="23"/>
  </si>
  <si>
    <t>プライムアーバン薬院南</t>
    <phoneticPr fontId="23"/>
  </si>
  <si>
    <t>プライムアーバン香椎</t>
    <phoneticPr fontId="24"/>
  </si>
  <si>
    <t>プライムアーバン博多東</t>
    <phoneticPr fontId="23"/>
  </si>
  <si>
    <t>プライムアーバン千早</t>
    <phoneticPr fontId="23"/>
  </si>
  <si>
    <t>Ot-T-001</t>
    <phoneticPr fontId="29"/>
  </si>
  <si>
    <t>-</t>
    <phoneticPr fontId="2"/>
  </si>
  <si>
    <t>Of-T-001新宿野村ビル</t>
  </si>
  <si>
    <t>神奈川県相模原市南区古淵三丁目13 番33 号</t>
    <rPh sb="8" eb="10">
      <t>ミナミク</t>
    </rPh>
    <phoneticPr fontId="2"/>
  </si>
  <si>
    <t>東京都港区芝大門一丁目15 番3 号</t>
    <rPh sb="5" eb="6">
      <t>シバ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</si>
</sst>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0"/>
    <numFmt numFmtId="183" formatCode="#,##0_ "/>
    <numFmt numFmtId="184" formatCode="yyyy&quot;年&quot;m&quot;月&quot;;@"/>
    <numFmt numFmtId="185" formatCode="[$-F800]dddd\,\ mmmm\ dd\,\ yyyy"/>
    <numFmt numFmtId="186" formatCode="#,##0.00_);[Red]\(#,##0.00\)"/>
    <numFmt numFmtId="187" formatCode="#,##0.0_);[Red]\(#,##0.0\)"/>
    <numFmt numFmtId="188" formatCode="0.0_ "/>
    <numFmt numFmtId="189" formatCode="#,##0.00_ ;[Red]\-#,##0.00\ "/>
    <numFmt numFmtId="190" formatCode="yyyy&quot;年&quot;m&quot;月&quot;d&quot;日&quot;;@"/>
    <numFmt numFmtId="191" formatCode="0_ "/>
  </numFmts>
  <fonts count="53">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1"/>
      <name val="Meiryo UI"/>
      <family val="3"/>
      <charset val="128"/>
    </font>
    <font>
      <b/>
      <u/>
      <sz val="11"/>
      <name val="Meiryo UI"/>
      <family val="3"/>
      <charset val="128"/>
    </font>
    <font>
      <sz val="10"/>
      <color theme="3" tint="-0.249977111117893"/>
      <name val="Meiryo UI"/>
      <family val="3"/>
      <charset val="128"/>
    </font>
    <font>
      <sz val="10"/>
      <color rgb="FFFF0000"/>
      <name val="Meiryo UI"/>
      <family val="3"/>
      <charset val="128"/>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9"/>
      <color theme="1"/>
      <name val="Meiryo UI"/>
      <family val="3"/>
      <charset val="128"/>
    </font>
    <font>
      <sz val="8"/>
      <color theme="1"/>
      <name val="Meiryo UI"/>
      <family val="3"/>
      <charset val="128"/>
    </font>
    <font>
      <b/>
      <sz val="11"/>
      <color rgb="FFFF0000"/>
      <name val="Meiryo UI"/>
      <family val="3"/>
      <charset val="128"/>
    </font>
    <font>
      <sz val="8"/>
      <name val="Meiryo UI"/>
      <family val="3"/>
      <charset val="128"/>
    </font>
    <font>
      <sz val="11"/>
      <color rgb="FFFF0000"/>
      <name val="Meiryo UI"/>
      <family val="3"/>
      <charset val="128"/>
    </font>
    <font>
      <sz val="9"/>
      <color theme="0"/>
      <name val="Meiryo UI"/>
      <family val="3"/>
      <charset val="128"/>
    </font>
    <font>
      <sz val="11"/>
      <color rgb="FF9C0006"/>
      <name val="ＭＳ Ｐゴシック"/>
      <family val="2"/>
      <charset val="128"/>
      <scheme val="minor"/>
    </font>
    <font>
      <b/>
      <sz val="11"/>
      <color theme="0"/>
      <name val="ＭＳ Ｐゴシック"/>
      <family val="2"/>
      <charset val="128"/>
      <scheme val="minor"/>
    </font>
    <font>
      <b/>
      <sz val="11"/>
      <name val="Meiryo UI"/>
      <family val="3"/>
      <charset val="128"/>
    </font>
    <font>
      <sz val="10"/>
      <color theme="1" tint="0.34998626667073579"/>
      <name val="Meiryo UI"/>
      <family val="3"/>
      <charset val="128"/>
    </font>
    <font>
      <sz val="11"/>
      <color theme="0" tint="-0.499984740745262"/>
      <name val="Meiryo UI"/>
      <family val="3"/>
      <charset val="128"/>
    </font>
    <font>
      <sz val="9"/>
      <name val="Meiryo UI"/>
      <family val="3"/>
      <charset val="128"/>
    </font>
    <font>
      <b/>
      <sz val="9"/>
      <color indexed="81"/>
      <name val="MS P ゴシック"/>
      <family val="3"/>
      <charset val="128"/>
    </font>
    <font>
      <sz val="9"/>
      <color indexed="81"/>
      <name val="MS P ゴシック"/>
      <family val="3"/>
      <charset val="128"/>
    </font>
    <font>
      <sz val="18"/>
      <color indexed="81"/>
      <name val="MS P ゴシック"/>
      <family val="3"/>
      <charset val="128"/>
    </font>
  </fonts>
  <fills count="30">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0"/>
        <bgColor indexed="64"/>
      </patternFill>
    </fill>
    <fill>
      <patternFill patternType="solid">
        <fgColor rgb="FFBC1E1E"/>
        <bgColor indexed="64"/>
      </patternFill>
    </fill>
    <fill>
      <patternFill patternType="solid">
        <fgColor rgb="FFC00000"/>
        <bgColor indexed="64"/>
      </patternFill>
    </fill>
    <fill>
      <patternFill patternType="solid">
        <fgColor rgb="FFDEAE00"/>
        <bgColor indexed="64"/>
      </patternFill>
    </fill>
    <fill>
      <patternFill patternType="solid">
        <fgColor rgb="FF0ABA6A"/>
        <bgColor indexed="64"/>
      </patternFill>
    </fill>
    <fill>
      <patternFill patternType="solid">
        <fgColor rgb="FF0082E6"/>
        <bgColor indexed="64"/>
      </patternFill>
    </fill>
    <fill>
      <patternFill patternType="solid">
        <fgColor rgb="FF52525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0A1464"/>
        <bgColor indexed="64"/>
      </patternFill>
    </fill>
    <fill>
      <patternFill patternType="solid">
        <fgColor rgb="FF3D468E"/>
        <bgColor indexed="64"/>
      </patternFill>
    </fill>
    <fill>
      <patternFill patternType="solid">
        <fgColor rgb="FFBA6582"/>
        <bgColor indexed="64"/>
      </patternFill>
    </fill>
    <fill>
      <patternFill patternType="solid">
        <fgColor theme="9" tint="0.79998168889431442"/>
        <bgColor indexed="64"/>
      </patternFill>
    </fill>
    <fill>
      <patternFill patternType="solid">
        <fgColor theme="4" tint="0.79998168889431442"/>
        <bgColor indexed="64"/>
      </patternFill>
    </fill>
  </fills>
  <borders count="22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indexed="9"/>
      </left>
      <right style="thin">
        <color indexed="9"/>
      </right>
      <top style="thin">
        <color indexed="9"/>
      </top>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auto="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diagonal/>
    </border>
    <border>
      <left style="thin">
        <color indexed="64"/>
      </left>
      <right style="thin">
        <color theme="0"/>
      </right>
      <top/>
      <bottom style="thin">
        <color indexed="64"/>
      </bottom>
      <diagonal/>
    </border>
    <border>
      <left/>
      <right/>
      <top style="thin">
        <color indexed="64"/>
      </top>
      <bottom/>
      <diagonal/>
    </border>
    <border>
      <left/>
      <right/>
      <top style="double">
        <color indexed="64"/>
      </top>
      <bottom style="thin">
        <color indexed="64"/>
      </bottom>
      <diagonal/>
    </border>
    <border>
      <left/>
      <right style="thin">
        <color indexed="9"/>
      </right>
      <top style="thin">
        <color theme="0" tint="-0.24994659260841701"/>
      </top>
      <bottom style="double">
        <color indexed="64"/>
      </bottom>
      <diagonal/>
    </border>
    <border>
      <left/>
      <right style="thin">
        <color indexed="9"/>
      </right>
      <top style="double">
        <color auto="1"/>
      </top>
      <bottom style="thin">
        <color auto="1"/>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style="thin">
        <color indexed="64"/>
      </left>
      <right style="thin">
        <color indexed="64"/>
      </right>
      <top style="thin">
        <color indexed="64"/>
      </top>
      <bottom style="thin">
        <color theme="0"/>
      </bottom>
      <diagonal/>
    </border>
    <border>
      <left style="thin">
        <color indexed="9"/>
      </left>
      <right/>
      <top/>
      <bottom style="thin">
        <color indexed="9"/>
      </bottom>
      <diagonal/>
    </border>
    <border>
      <left style="thin">
        <color indexed="64"/>
      </left>
      <right style="thin">
        <color theme="0"/>
      </right>
      <top style="thin">
        <color indexed="64"/>
      </top>
      <bottom style="thin">
        <color theme="0"/>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theme="0" tint="-0.24994659260841701"/>
      </right>
      <top style="double">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style="thin">
        <color indexed="9"/>
      </top>
      <bottom style="thin">
        <color indexed="9"/>
      </bottom>
      <diagonal/>
    </border>
    <border>
      <left style="thin">
        <color indexed="9"/>
      </left>
      <right/>
      <top/>
      <bottom style="thin">
        <color theme="0" tint="-0.14993743705557422"/>
      </bottom>
      <diagonal/>
    </border>
    <border>
      <left/>
      <right/>
      <top style="thin">
        <color theme="0"/>
      </top>
      <bottom style="thin">
        <color theme="0"/>
      </bottom>
      <diagonal/>
    </border>
    <border>
      <left style="thin">
        <color theme="0" tint="-0.2499465926084170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double">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top style="thin">
        <color indexed="64"/>
      </top>
      <bottom/>
      <diagonal/>
    </border>
    <border>
      <left/>
      <right style="thin">
        <color theme="0" tint="-0.24994659260841701"/>
      </right>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right/>
      <top/>
      <bottom style="thin">
        <color indexed="64"/>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right style="thin">
        <color theme="0" tint="-0.24994659260841701"/>
      </right>
      <top/>
      <bottom style="double">
        <color theme="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theme="0"/>
      </right>
      <top style="thin">
        <color indexed="64"/>
      </top>
      <bottom/>
      <diagonal/>
    </border>
    <border>
      <left/>
      <right/>
      <top style="thin">
        <color theme="0" tint="-0.14996795556505021"/>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right style="thin">
        <color theme="0" tint="-0.24994659260841701"/>
      </right>
      <top style="double">
        <color auto="1"/>
      </top>
      <bottom style="double">
        <color indexed="64"/>
      </bottom>
      <diagonal/>
    </border>
    <border>
      <left/>
      <right/>
      <top style="thin">
        <color indexed="9"/>
      </top>
      <bottom style="thin">
        <color indexed="9"/>
      </bottom>
      <diagonal/>
    </border>
    <border>
      <left style="thin">
        <color indexed="64"/>
      </left>
      <right style="thin">
        <color theme="0"/>
      </right>
      <top style="thin">
        <color indexed="64"/>
      </top>
      <bottom/>
      <diagonal/>
    </border>
    <border>
      <left/>
      <right/>
      <top style="double">
        <color auto="1"/>
      </top>
      <bottom style="double">
        <color indexed="64"/>
      </bottom>
      <diagonal/>
    </border>
    <border>
      <left style="thin">
        <color theme="0" tint="-0.24994659260841701"/>
      </left>
      <right/>
      <top/>
      <bottom style="thin">
        <color auto="1"/>
      </bottom>
      <diagonal/>
    </border>
    <border>
      <left style="thin">
        <color indexed="9"/>
      </left>
      <right style="thin">
        <color indexed="9"/>
      </right>
      <top style="thin">
        <color indexed="9"/>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double">
        <color auto="1"/>
      </bottom>
      <diagonal/>
    </border>
    <border>
      <left/>
      <right/>
      <top/>
      <bottom style="double">
        <color auto="1"/>
      </bottom>
      <diagonal/>
    </border>
    <border>
      <left/>
      <right style="thin">
        <color indexed="9"/>
      </right>
      <top style="thin">
        <color theme="0" tint="-0.24994659260841701"/>
      </top>
      <bottom style="thin">
        <color theme="0" tint="-0.24994659260841701"/>
      </bottom>
      <diagonal/>
    </border>
    <border>
      <left/>
      <right style="thin">
        <color theme="0" tint="-0.24994659260841701"/>
      </right>
      <top/>
      <bottom style="double">
        <color auto="1"/>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64"/>
      </top>
      <bottom style="thin">
        <color indexed="64"/>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bottom style="thin">
        <color auto="1"/>
      </bottom>
      <diagonal/>
    </border>
    <border>
      <left/>
      <right style="thin">
        <color theme="0"/>
      </right>
      <top/>
      <bottom style="thin">
        <color auto="1"/>
      </bottom>
      <diagonal/>
    </border>
    <border>
      <left style="thin">
        <color theme="0" tint="-0.14996795556505021"/>
      </left>
      <right/>
      <top style="thin">
        <color auto="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auto="1"/>
      </top>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double">
        <color theme="1" tint="0.499984740745262"/>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style="double">
        <color theme="1" tint="0.499984740745262"/>
      </bottom>
      <diagonal/>
    </border>
    <border>
      <left/>
      <right/>
      <top style="thin">
        <color indexed="64"/>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diagonal/>
    </border>
    <border>
      <left style="thin">
        <color indexed="9"/>
      </left>
      <right/>
      <top style="thin">
        <color indexed="9"/>
      </top>
      <bottom style="thin">
        <color indexed="9"/>
      </bottom>
      <diagonal/>
    </border>
    <border>
      <left style="thin">
        <color theme="0"/>
      </left>
      <right style="thin">
        <color auto="1"/>
      </right>
      <top/>
      <bottom style="thin">
        <color auto="1"/>
      </bottom>
      <diagonal/>
    </border>
    <border>
      <left style="thin">
        <color theme="0" tint="-0.14996795556505021"/>
      </left>
      <right/>
      <top style="thin">
        <color theme="0" tint="-0.24994659260841701"/>
      </top>
      <bottom style="thick">
        <color theme="1" tint="0.499984740745262"/>
      </bottom>
      <diagonal/>
    </border>
    <border>
      <left/>
      <right style="thin">
        <color theme="0" tint="-0.24994659260841701"/>
      </right>
      <top style="thin">
        <color theme="0" tint="-0.24994659260841701"/>
      </top>
      <bottom style="thick">
        <color theme="1" tint="0.499984740745262"/>
      </bottom>
      <diagonal/>
    </border>
    <border>
      <left style="thin">
        <color theme="0" tint="-0.14996795556505021"/>
      </left>
      <right/>
      <top/>
      <bottom style="thin">
        <color theme="0" tint="-0.24994659260841701"/>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bottom style="thin">
        <color indexed="64"/>
      </bottom>
      <diagonal/>
    </border>
    <border>
      <left/>
      <right/>
      <top style="thin">
        <color indexed="9"/>
      </top>
      <bottom style="thin">
        <color indexed="9"/>
      </bottom>
      <diagonal/>
    </border>
    <border>
      <left style="thin">
        <color indexed="64"/>
      </left>
      <right style="thin">
        <color indexed="64"/>
      </right>
      <top/>
      <bottom style="thin">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right style="thin">
        <color theme="0" tint="-0.24994659260841701"/>
      </right>
      <top/>
      <bottom style="thin">
        <color indexed="64"/>
      </bottom>
      <diagonal/>
    </border>
    <border>
      <left style="thin">
        <color theme="0" tint="-0.24994659260841701"/>
      </left>
      <right/>
      <top/>
      <bottom style="thin">
        <color auto="1"/>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458">
    <xf numFmtId="0" fontId="0" fillId="0" borderId="0" xfId="0"/>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0" fontId="21" fillId="0" borderId="7" xfId="0" applyFont="1" applyBorder="1" applyAlignment="1">
      <alignment vertical="center"/>
    </xf>
    <xf numFmtId="0" fontId="22" fillId="0" borderId="7" xfId="0" applyFont="1" applyBorder="1" applyAlignment="1">
      <alignment vertical="center"/>
    </xf>
    <xf numFmtId="4" fontId="21" fillId="0" borderId="7" xfId="0" applyNumberFormat="1" applyFont="1" applyBorder="1" applyAlignment="1">
      <alignment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4" fontId="26" fillId="5" borderId="24" xfId="0" applyNumberFormat="1"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0" fontId="26" fillId="5" borderId="31" xfId="0" applyNumberFormat="1" applyFont="1" applyFill="1" applyBorder="1" applyAlignment="1">
      <alignment horizontal="center" vertical="center"/>
    </xf>
    <xf numFmtId="0" fontId="26" fillId="5" borderId="32" xfId="0" applyFont="1" applyFill="1" applyBorder="1" applyAlignment="1">
      <alignment horizontal="center" vertical="center" wrapText="1"/>
    </xf>
    <xf numFmtId="180" fontId="26" fillId="5" borderId="33" xfId="0"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35"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32"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3" fontId="26" fillId="5" borderId="31" xfId="0" applyNumberFormat="1" applyFont="1" applyFill="1" applyBorder="1" applyAlignment="1">
      <alignment horizontal="center" vertical="center" wrapText="1"/>
    </xf>
    <xf numFmtId="3" fontId="26" fillId="5" borderId="32" xfId="0" applyNumberFormat="1" applyFont="1" applyFill="1" applyBorder="1" applyAlignment="1">
      <alignment horizontal="center" vertical="center" wrapText="1"/>
    </xf>
    <xf numFmtId="3" fontId="26" fillId="5" borderId="38" xfId="0" applyNumberFormat="1" applyFont="1" applyFill="1" applyBorder="1" applyAlignment="1">
      <alignment horizontal="center" vertical="center" wrapText="1"/>
    </xf>
    <xf numFmtId="182" fontId="27" fillId="6" borderId="39" xfId="0" applyNumberFormat="1" applyFont="1" applyFill="1" applyBorder="1" applyAlignment="1">
      <alignment horizontal="center" vertical="center"/>
    </xf>
    <xf numFmtId="182" fontId="27" fillId="0" borderId="40" xfId="0" applyNumberFormat="1" applyFont="1" applyFill="1" applyBorder="1" applyAlignment="1">
      <alignment horizontal="center" vertical="center"/>
    </xf>
    <xf numFmtId="182" fontId="27" fillId="6" borderId="41" xfId="0" applyNumberFormat="1" applyFont="1" applyFill="1" applyBorder="1" applyAlignment="1">
      <alignment horizontal="center" vertical="center"/>
    </xf>
    <xf numFmtId="0" fontId="27" fillId="6" borderId="39" xfId="0" applyFont="1" applyFill="1" applyBorder="1" applyAlignment="1">
      <alignment horizontal="left" vertical="center" indent="1"/>
    </xf>
    <xf numFmtId="0" fontId="27" fillId="0" borderId="40" xfId="0" applyFont="1" applyFill="1" applyBorder="1" applyAlignment="1">
      <alignment horizontal="left" vertical="center" indent="1"/>
    </xf>
    <xf numFmtId="0" fontId="27" fillId="6" borderId="41"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1" xfId="0" applyFont="1" applyFill="1" applyBorder="1" applyAlignment="1">
      <alignment horizontal="center" vertical="center"/>
    </xf>
    <xf numFmtId="182" fontId="27" fillId="0" borderId="39" xfId="0" applyNumberFormat="1" applyFont="1" applyFill="1" applyBorder="1" applyAlignment="1">
      <alignment horizontal="center" vertical="center"/>
    </xf>
    <xf numFmtId="182" fontId="27" fillId="8" borderId="39" xfId="0" applyNumberFormat="1" applyFont="1" applyFill="1" applyBorder="1" applyAlignment="1">
      <alignment horizontal="center" vertical="center"/>
    </xf>
    <xf numFmtId="182" fontId="27" fillId="0" borderId="41" xfId="0" applyNumberFormat="1" applyFont="1" applyFill="1" applyBorder="1" applyAlignment="1">
      <alignment horizontal="center" vertical="center"/>
    </xf>
    <xf numFmtId="0" fontId="27" fillId="0" borderId="39"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0" borderId="41" xfId="0" applyFont="1" applyFill="1" applyBorder="1" applyAlignment="1">
      <alignment horizontal="left" vertical="center" indent="1"/>
    </xf>
    <xf numFmtId="182" fontId="27" fillId="9" borderId="39" xfId="0" applyNumberFormat="1" applyFont="1" applyFill="1" applyBorder="1" applyAlignment="1">
      <alignment horizontal="center" vertical="center"/>
    </xf>
    <xf numFmtId="182" fontId="27" fillId="0" borderId="42" xfId="0" applyNumberFormat="1" applyFont="1" applyFill="1" applyBorder="1" applyAlignment="1">
      <alignment horizontal="center" vertical="center"/>
    </xf>
    <xf numFmtId="0" fontId="27" fillId="9" borderId="39" xfId="0" applyFont="1" applyFill="1" applyBorder="1" applyAlignment="1">
      <alignment horizontal="left" vertical="center" indent="1"/>
    </xf>
    <xf numFmtId="0" fontId="27" fillId="0" borderId="42"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0" xfId="9" applyFont="1" applyFill="1" applyBorder="1" applyAlignment="1">
      <alignment horizontal="right" vertical="center" indent="1" shrinkToFit="1"/>
    </xf>
    <xf numFmtId="38" fontId="22" fillId="0" borderId="40"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1" xfId="9" applyFont="1" applyFill="1" applyBorder="1" applyAlignment="1">
      <alignment horizontal="right" vertical="center" indent="1" shrinkToFit="1"/>
    </xf>
    <xf numFmtId="38" fontId="27" fillId="6" borderId="39" xfId="9" applyFont="1" applyFill="1" applyBorder="1" applyAlignment="1">
      <alignment horizontal="right" vertical="center" indent="1"/>
    </xf>
    <xf numFmtId="38" fontId="27" fillId="0" borderId="40" xfId="9" applyFont="1" applyFill="1" applyBorder="1" applyAlignment="1">
      <alignment horizontal="right" vertical="center" indent="1"/>
    </xf>
    <xf numFmtId="38" fontId="27" fillId="6" borderId="41" xfId="9" applyFont="1" applyFill="1" applyBorder="1" applyAlignment="1">
      <alignment horizontal="right" vertical="center" indent="1"/>
    </xf>
    <xf numFmtId="38" fontId="27" fillId="0" borderId="39" xfId="9" applyFont="1" applyFill="1" applyBorder="1" applyAlignment="1">
      <alignment horizontal="right" vertical="center" indent="1"/>
    </xf>
    <xf numFmtId="38" fontId="27" fillId="8" borderId="39"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9" borderId="39" xfId="9" applyFont="1" applyFill="1" applyBorder="1" applyAlignment="1">
      <alignment horizontal="right" vertical="center" indent="1"/>
    </xf>
    <xf numFmtId="38" fontId="27" fillId="0" borderId="42"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0" xfId="9" applyNumberFormat="1" applyFont="1" applyFill="1" applyBorder="1" applyAlignment="1">
      <alignment horizontal="right" vertical="center" indent="1" shrinkToFit="1"/>
    </xf>
    <xf numFmtId="179" fontId="22" fillId="0" borderId="40"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1"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xf>
    <xf numFmtId="179" fontId="27" fillId="6" borderId="41" xfId="9" applyNumberFormat="1" applyFont="1" applyFill="1" applyBorder="1" applyAlignment="1">
      <alignment horizontal="right" vertical="center" indent="1"/>
    </xf>
    <xf numFmtId="179" fontId="27" fillId="0" borderId="39" xfId="9" applyNumberFormat="1" applyFont="1" applyFill="1" applyBorder="1" applyAlignment="1">
      <alignment horizontal="right" vertical="center" indent="1"/>
    </xf>
    <xf numFmtId="179" fontId="27" fillId="8" borderId="39"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9" borderId="39"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wrapText="1" shrinkToFit="1"/>
    </xf>
    <xf numFmtId="179" fontId="27" fillId="0" borderId="39" xfId="9" applyNumberFormat="1" applyFont="1" applyFill="1" applyBorder="1" applyAlignment="1">
      <alignment horizontal="right" vertical="center" shrinkToFit="1"/>
    </xf>
    <xf numFmtId="179" fontId="27" fillId="8" borderId="39"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8" borderId="39" xfId="9" applyNumberFormat="1" applyFont="1" applyFill="1" applyBorder="1" applyAlignment="1">
      <alignment horizontal="right" vertical="center" indent="1" shrinkToFit="1"/>
    </xf>
    <xf numFmtId="179" fontId="27" fillId="0" borderId="41" xfId="9" applyNumberFormat="1" applyFont="1" applyFill="1" applyBorder="1" applyAlignment="1">
      <alignment horizontal="right" vertical="center" indent="1" shrinkToFit="1"/>
    </xf>
    <xf numFmtId="179" fontId="27" fillId="9" borderId="39"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indent="1" shrinkToFit="1"/>
    </xf>
    <xf numFmtId="179" fontId="27" fillId="0" borderId="40" xfId="9" applyNumberFormat="1" applyFont="1" applyFill="1" applyBorder="1" applyAlignment="1">
      <alignment horizontal="right" vertical="center" wrapText="1" shrinkToFit="1"/>
    </xf>
    <xf numFmtId="0" fontId="26" fillId="5" borderId="43" xfId="0" applyFont="1" applyFill="1" applyBorder="1" applyAlignment="1">
      <alignment horizontal="center" vertical="center" shrinkToFit="1"/>
    </xf>
    <xf numFmtId="38" fontId="26" fillId="5" borderId="40" xfId="9" applyFont="1" applyFill="1" applyBorder="1" applyAlignment="1">
      <alignment horizontal="right" vertical="center" wrapText="1" indent="1"/>
    </xf>
    <xf numFmtId="0" fontId="26" fillId="5" borderId="40" xfId="0" applyFont="1" applyFill="1" applyBorder="1" applyAlignment="1">
      <alignment horizontal="right" vertical="center" wrapText="1" indent="1"/>
    </xf>
    <xf numFmtId="38" fontId="22" fillId="7"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wrapText="1" indent="1"/>
    </xf>
    <xf numFmtId="0" fontId="22" fillId="7" borderId="40" xfId="0" applyFont="1" applyFill="1" applyBorder="1" applyAlignment="1">
      <alignment horizontal="right" vertical="center" wrapText="1" indent="1"/>
    </xf>
    <xf numFmtId="177" fontId="22" fillId="7" borderId="40" xfId="0" applyNumberFormat="1" applyFont="1" applyFill="1" applyBorder="1" applyAlignment="1">
      <alignment horizontal="right" vertical="center" wrapText="1" indent="1"/>
    </xf>
    <xf numFmtId="0" fontId="22" fillId="7" borderId="40" xfId="0" applyFont="1" applyFill="1" applyBorder="1" applyAlignment="1">
      <alignment horizontal="center" vertical="center" shrinkToFit="1"/>
    </xf>
    <xf numFmtId="38" fontId="22" fillId="6" borderId="40" xfId="9" applyFont="1" applyFill="1" applyBorder="1" applyAlignment="1">
      <alignment horizontal="right" vertical="center" wrapText="1" indent="1"/>
    </xf>
    <xf numFmtId="179" fontId="22" fillId="6" borderId="40" xfId="9" applyNumberFormat="1" applyFont="1" applyFill="1" applyBorder="1" applyAlignment="1">
      <alignment horizontal="right" vertical="center" wrapText="1" indent="1"/>
    </xf>
    <xf numFmtId="0" fontId="22" fillId="6" borderId="40" xfId="0" applyFont="1" applyFill="1" applyBorder="1" applyAlignment="1">
      <alignment horizontal="right" vertical="center" wrapText="1" indent="1"/>
    </xf>
    <xf numFmtId="177" fontId="22" fillId="6" borderId="40" xfId="0" applyNumberFormat="1" applyFont="1" applyFill="1" applyBorder="1" applyAlignment="1">
      <alignment horizontal="right" vertical="center" wrapText="1" indent="1"/>
    </xf>
    <xf numFmtId="0" fontId="22" fillId="6" borderId="40" xfId="0" applyFont="1" applyFill="1" applyBorder="1" applyAlignment="1">
      <alignment horizontal="center" vertical="center" shrinkToFit="1"/>
    </xf>
    <xf numFmtId="38" fontId="22" fillId="8" borderId="40" xfId="9" applyFont="1" applyFill="1" applyBorder="1" applyAlignment="1">
      <alignment horizontal="right" vertical="center" wrapText="1" indent="1"/>
    </xf>
    <xf numFmtId="179" fontId="22" fillId="8" borderId="40" xfId="9" applyNumberFormat="1" applyFont="1" applyFill="1" applyBorder="1" applyAlignment="1">
      <alignment horizontal="right" vertical="center" wrapText="1" indent="1"/>
    </xf>
    <xf numFmtId="0" fontId="22" fillId="8" borderId="40" xfId="0" applyFont="1" applyFill="1" applyBorder="1" applyAlignment="1">
      <alignment horizontal="right" vertical="center" wrapText="1" indent="1"/>
    </xf>
    <xf numFmtId="177" fontId="22" fillId="8" borderId="40" xfId="0" applyNumberFormat="1" applyFont="1" applyFill="1" applyBorder="1" applyAlignment="1">
      <alignment horizontal="right" vertical="center" wrapText="1" indent="1"/>
    </xf>
    <xf numFmtId="0" fontId="22" fillId="8" borderId="40" xfId="0" applyFont="1" applyFill="1" applyBorder="1" applyAlignment="1">
      <alignment horizontal="center" vertical="center" shrinkToFit="1"/>
    </xf>
    <xf numFmtId="38" fontId="22" fillId="9" borderId="40" xfId="9" applyFont="1" applyFill="1" applyBorder="1" applyAlignment="1">
      <alignment horizontal="right" vertical="center" wrapText="1" indent="1"/>
    </xf>
    <xf numFmtId="179" fontId="22" fillId="9" borderId="40" xfId="9" applyNumberFormat="1" applyFont="1" applyFill="1" applyBorder="1" applyAlignment="1">
      <alignment horizontal="right" vertical="center" wrapText="1" indent="1"/>
    </xf>
    <xf numFmtId="0" fontId="22" fillId="9" borderId="40" xfId="0" applyFont="1" applyFill="1" applyBorder="1" applyAlignment="1">
      <alignment horizontal="right" vertical="center" wrapText="1" indent="1"/>
    </xf>
    <xf numFmtId="177" fontId="22" fillId="9" borderId="40" xfId="0" applyNumberFormat="1" applyFont="1" applyFill="1" applyBorder="1" applyAlignment="1">
      <alignment horizontal="right" vertical="center" wrapText="1" indent="1"/>
    </xf>
    <xf numFmtId="0" fontId="22" fillId="9" borderId="40" xfId="0" applyFont="1" applyFill="1" applyBorder="1" applyAlignment="1">
      <alignment horizontal="center" vertical="center" shrinkToFit="1"/>
    </xf>
    <xf numFmtId="179" fontId="27" fillId="8" borderId="39"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0" xfId="0" applyFont="1" applyFill="1" applyBorder="1" applyAlignment="1">
      <alignment horizontal="left" vertical="center" indent="1" shrinkToFit="1"/>
    </xf>
    <xf numFmtId="0" fontId="22" fillId="0" borderId="40"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1"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0" xfId="9" applyNumberFormat="1" applyFont="1" applyFill="1" applyBorder="1" applyAlignment="1">
      <alignment horizontal="right" vertical="center" indent="1"/>
    </xf>
    <xf numFmtId="40" fontId="22" fillId="0" borderId="40" xfId="9" applyNumberFormat="1" applyFont="1" applyFill="1" applyBorder="1" applyAlignment="1">
      <alignment horizontal="right" vertical="center" wrapText="1" indent="1"/>
    </xf>
    <xf numFmtId="40" fontId="22" fillId="0" borderId="40"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1"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indent="1"/>
    </xf>
    <xf numFmtId="40" fontId="27" fillId="0" borderId="40"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wrapText="1" indent="1"/>
    </xf>
    <xf numFmtId="40" fontId="27" fillId="6" borderId="41" xfId="9" applyNumberFormat="1" applyFont="1" applyFill="1" applyBorder="1" applyAlignment="1">
      <alignment horizontal="right" vertical="center" indent="1"/>
    </xf>
    <xf numFmtId="40" fontId="27" fillId="0" borderId="39" xfId="9" applyNumberFormat="1" applyFont="1" applyFill="1" applyBorder="1" applyAlignment="1">
      <alignment horizontal="right" vertical="center" indent="1"/>
    </xf>
    <xf numFmtId="40" fontId="27" fillId="8" borderId="39"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9" borderId="39"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6" xfId="9" applyFont="1" applyFill="1" applyBorder="1" applyAlignment="1">
      <alignment horizontal="right" vertical="center" indent="1" shrinkToFit="1"/>
    </xf>
    <xf numFmtId="40" fontId="27" fillId="7" borderId="56" xfId="9" applyNumberFormat="1" applyFont="1" applyFill="1" applyBorder="1" applyAlignment="1">
      <alignment horizontal="right" vertical="center" indent="1" shrinkToFit="1"/>
    </xf>
    <xf numFmtId="38" fontId="27" fillId="6" borderId="57" xfId="9" applyFont="1" applyFill="1" applyBorder="1" applyAlignment="1">
      <alignment horizontal="right" vertical="center" indent="1" shrinkToFit="1"/>
    </xf>
    <xf numFmtId="40" fontId="27" fillId="6" borderId="57" xfId="9" applyNumberFormat="1" applyFont="1" applyFill="1" applyBorder="1" applyAlignment="1">
      <alignment horizontal="right" vertical="center" indent="1" shrinkToFit="1"/>
    </xf>
    <xf numFmtId="38" fontId="27" fillId="8" borderId="57" xfId="9" applyFont="1" applyFill="1" applyBorder="1" applyAlignment="1">
      <alignment horizontal="right" vertical="center" indent="1" shrinkToFit="1"/>
    </xf>
    <xf numFmtId="40" fontId="27" fillId="8" borderId="57" xfId="9" applyNumberFormat="1" applyFont="1" applyFill="1" applyBorder="1" applyAlignment="1">
      <alignment horizontal="right" vertical="center" indent="1" shrinkToFit="1"/>
    </xf>
    <xf numFmtId="38" fontId="27" fillId="9" borderId="58" xfId="9" applyFont="1" applyFill="1" applyBorder="1" applyAlignment="1">
      <alignment horizontal="right" vertical="center" indent="1" shrinkToFit="1"/>
    </xf>
    <xf numFmtId="40" fontId="27" fillId="9" borderId="58"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6" xfId="9" applyNumberFormat="1" applyFont="1" applyFill="1" applyBorder="1" applyAlignment="1">
      <alignment horizontal="right" vertical="center" indent="1" shrinkToFit="1"/>
    </xf>
    <xf numFmtId="179" fontId="27" fillId="6" borderId="57" xfId="9" applyNumberFormat="1" applyFont="1" applyFill="1" applyBorder="1" applyAlignment="1">
      <alignment horizontal="right" vertical="center" indent="1" shrinkToFit="1"/>
    </xf>
    <xf numFmtId="179" fontId="27" fillId="8" borderId="57" xfId="9" applyNumberFormat="1" applyFont="1" applyFill="1" applyBorder="1" applyAlignment="1">
      <alignment horizontal="right" vertical="center" indent="1" shrinkToFit="1"/>
    </xf>
    <xf numFmtId="179" fontId="27" fillId="9" borderId="58" xfId="9" applyNumberFormat="1" applyFont="1" applyFill="1" applyBorder="1" applyAlignment="1">
      <alignment horizontal="right" vertical="center" indent="1"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3" fontId="22" fillId="0" borderId="12" xfId="9" applyNumberFormat="1" applyFont="1" applyFill="1" applyBorder="1" applyAlignment="1">
      <alignment horizontal="right" vertical="center"/>
    </xf>
    <xf numFmtId="183" fontId="22" fillId="0" borderId="13" xfId="9" applyNumberFormat="1" applyFont="1" applyFill="1" applyBorder="1" applyAlignment="1">
      <alignment horizontal="right" vertical="center"/>
    </xf>
    <xf numFmtId="183" fontId="22" fillId="0" borderId="9" xfId="9" applyNumberFormat="1" applyFont="1" applyFill="1" applyBorder="1" applyAlignment="1">
      <alignment horizontal="center" vertical="center"/>
    </xf>
    <xf numFmtId="183" fontId="22" fillId="0" borderId="9" xfId="9" applyNumberFormat="1" applyFont="1" applyFill="1" applyBorder="1" applyAlignment="1">
      <alignment horizontal="right" vertical="center"/>
    </xf>
    <xf numFmtId="183" fontId="22" fillId="0" borderId="14" xfId="9" applyNumberFormat="1" applyFont="1" applyFill="1" applyBorder="1" applyAlignment="1">
      <alignment horizontal="right" vertical="center"/>
    </xf>
    <xf numFmtId="183" fontId="22" fillId="0" borderId="15" xfId="9" applyNumberFormat="1" applyFont="1" applyFill="1" applyBorder="1" applyAlignment="1">
      <alignment horizontal="right" vertical="center"/>
    </xf>
    <xf numFmtId="183" fontId="22" fillId="0" borderId="10" xfId="9" applyNumberFormat="1" applyFont="1" applyFill="1" applyBorder="1" applyAlignment="1">
      <alignment horizontal="right" vertical="center"/>
    </xf>
    <xf numFmtId="183" fontId="22" fillId="0" borderId="16" xfId="9" applyNumberFormat="1" applyFont="1" applyFill="1" applyBorder="1" applyAlignment="1">
      <alignment horizontal="right" vertical="center"/>
    </xf>
    <xf numFmtId="183" fontId="22" fillId="0" borderId="17" xfId="9" applyNumberFormat="1" applyFont="1" applyFill="1" applyBorder="1" applyAlignment="1">
      <alignment horizontal="center" vertical="center"/>
    </xf>
    <xf numFmtId="183" fontId="22" fillId="0" borderId="17" xfId="9" applyNumberFormat="1" applyFont="1" applyFill="1" applyBorder="1" applyAlignment="1">
      <alignment horizontal="right" vertical="center"/>
    </xf>
    <xf numFmtId="183"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0" xfId="9" applyFont="1" applyFill="1" applyBorder="1" applyAlignment="1">
      <alignment horizontal="right" vertical="center" indent="1"/>
    </xf>
    <xf numFmtId="38" fontId="22" fillId="7" borderId="40" xfId="9" applyFont="1" applyFill="1" applyBorder="1" applyAlignment="1">
      <alignment horizontal="right" vertical="center" shrinkToFit="1"/>
    </xf>
    <xf numFmtId="38" fontId="22" fillId="0" borderId="40" xfId="9" applyFont="1" applyFill="1" applyBorder="1" applyAlignment="1">
      <alignment horizontal="right" vertical="center" indent="1"/>
    </xf>
    <xf numFmtId="38" fontId="22" fillId="0" borderId="40"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1" xfId="9" applyFont="1" applyFill="1" applyBorder="1" applyAlignment="1">
      <alignment horizontal="right" vertical="center" indent="1"/>
    </xf>
    <xf numFmtId="38" fontId="22" fillId="0" borderId="41" xfId="9" applyFont="1" applyFill="1" applyBorder="1" applyAlignment="1">
      <alignment horizontal="right" vertical="center" shrinkToFit="1"/>
    </xf>
    <xf numFmtId="38" fontId="22" fillId="0"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indent="1"/>
    </xf>
    <xf numFmtId="179" fontId="22" fillId="0" borderId="40" xfId="9" applyNumberFormat="1" applyFont="1" applyFill="1" applyBorder="1" applyAlignment="1">
      <alignment horizontal="right" vertical="center" wrapText="1" indent="1"/>
    </xf>
    <xf numFmtId="179" fontId="22" fillId="0" borderId="40"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1" xfId="9" applyNumberFormat="1" applyFont="1" applyFill="1" applyBorder="1" applyAlignment="1">
      <alignment horizontal="right" vertical="center" indent="1"/>
    </xf>
    <xf numFmtId="38" fontId="27" fillId="6" borderId="39" xfId="9" applyFont="1" applyFill="1" applyBorder="1" applyAlignment="1">
      <alignment horizontal="right" vertical="center" wrapText="1" indent="1"/>
    </xf>
    <xf numFmtId="179" fontId="27" fillId="6" borderId="39" xfId="9" applyNumberFormat="1" applyFont="1" applyFill="1" applyBorder="1" applyAlignment="1">
      <alignment horizontal="right" vertical="center" wrapText="1" indent="1"/>
    </xf>
    <xf numFmtId="182" fontId="26" fillId="5" borderId="67" xfId="0" applyNumberFormat="1" applyFont="1" applyFill="1" applyBorder="1" applyAlignment="1">
      <alignment vertical="center"/>
    </xf>
    <xf numFmtId="182" fontId="27" fillId="7" borderId="61" xfId="0" applyNumberFormat="1" applyFont="1" applyFill="1" applyBorder="1" applyAlignment="1">
      <alignment vertical="center"/>
    </xf>
    <xf numFmtId="182" fontId="27" fillId="6" borderId="60" xfId="0" applyNumberFormat="1" applyFont="1" applyFill="1" applyBorder="1" applyAlignment="1">
      <alignment vertical="center"/>
    </xf>
    <xf numFmtId="182" fontId="27" fillId="8" borderId="60" xfId="0" applyNumberFormat="1" applyFont="1" applyFill="1" applyBorder="1" applyAlignment="1">
      <alignment vertical="center"/>
    </xf>
    <xf numFmtId="182" fontId="27" fillId="9" borderId="59" xfId="0" applyNumberFormat="1" applyFont="1" applyFill="1" applyBorder="1" applyAlignment="1">
      <alignment vertical="center"/>
    </xf>
    <xf numFmtId="182" fontId="27" fillId="7" borderId="55" xfId="0" applyNumberFormat="1" applyFont="1" applyFill="1" applyBorder="1" applyAlignment="1">
      <alignment horizontal="left" vertical="center" indent="1"/>
    </xf>
    <xf numFmtId="182" fontId="27" fillId="6" borderId="57" xfId="0" applyNumberFormat="1" applyFont="1" applyFill="1" applyBorder="1" applyAlignment="1">
      <alignment horizontal="left" vertical="center" indent="1"/>
    </xf>
    <xf numFmtId="182" fontId="27" fillId="8" borderId="57" xfId="0" applyNumberFormat="1" applyFont="1" applyFill="1" applyBorder="1" applyAlignment="1">
      <alignment horizontal="left" vertical="center" indent="1"/>
    </xf>
    <xf numFmtId="182" fontId="27" fillId="9" borderId="58" xfId="0" applyNumberFormat="1" applyFont="1" applyFill="1" applyBorder="1" applyAlignment="1">
      <alignment horizontal="left" vertical="center" indent="1"/>
    </xf>
    <xf numFmtId="182" fontId="32" fillId="5" borderId="62" xfId="0" applyNumberFormat="1" applyFont="1" applyFill="1" applyBorder="1" applyAlignment="1">
      <alignment horizontal="center" vertical="center"/>
    </xf>
    <xf numFmtId="182" fontId="27" fillId="9" borderId="68" xfId="0" applyNumberFormat="1" applyFont="1" applyFill="1" applyBorder="1" applyAlignment="1">
      <alignment vertical="center"/>
    </xf>
    <xf numFmtId="182" fontId="27" fillId="9" borderId="69" xfId="0" applyNumberFormat="1" applyFont="1" applyFill="1" applyBorder="1" applyAlignment="1">
      <alignment horizontal="left" vertical="center" indent="1"/>
    </xf>
    <xf numFmtId="4" fontId="21" fillId="0" borderId="73" xfId="0" applyNumberFormat="1" applyFont="1" applyBorder="1" applyAlignment="1">
      <alignment vertical="center"/>
    </xf>
    <xf numFmtId="0" fontId="21" fillId="0" borderId="73" xfId="0" applyFont="1" applyBorder="1" applyAlignment="1">
      <alignment vertical="center"/>
    </xf>
    <xf numFmtId="38" fontId="22" fillId="0" borderId="73" xfId="9" applyFont="1" applyFill="1" applyBorder="1"/>
    <xf numFmtId="38" fontId="22" fillId="0" borderId="64"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3" fontId="22" fillId="0" borderId="21" xfId="9" applyNumberFormat="1" applyFont="1" applyFill="1" applyBorder="1" applyAlignment="1">
      <alignment horizontal="right" vertical="center"/>
    </xf>
    <xf numFmtId="183" fontId="22" fillId="0" borderId="21" xfId="0" applyNumberFormat="1" applyFont="1" applyFill="1" applyBorder="1" applyAlignment="1">
      <alignment horizontal="right" vertical="center" wrapText="1"/>
    </xf>
    <xf numFmtId="179" fontId="27" fillId="0" borderId="40" xfId="9" applyNumberFormat="1" applyFont="1" applyFill="1" applyBorder="1" applyAlignment="1">
      <alignment horizontal="right" vertical="center" shrinkToFit="1"/>
    </xf>
    <xf numFmtId="183" fontId="22" fillId="0" borderId="74" xfId="9" applyNumberFormat="1" applyFont="1" applyFill="1" applyBorder="1" applyAlignment="1">
      <alignment horizontal="right" vertical="center"/>
    </xf>
    <xf numFmtId="180" fontId="22" fillId="0" borderId="11" xfId="0" applyNumberFormat="1" applyFont="1" applyFill="1" applyBorder="1" applyAlignment="1">
      <alignment horizontal="center" vertical="center"/>
    </xf>
    <xf numFmtId="181" fontId="26" fillId="5" borderId="26" xfId="0" applyNumberFormat="1" applyFont="1" applyFill="1" applyBorder="1" applyAlignment="1">
      <alignment horizontal="center" vertical="center"/>
    </xf>
    <xf numFmtId="181" fontId="26" fillId="5" borderId="0" xfId="0" applyNumberFormat="1" applyFont="1" applyFill="1" applyBorder="1" applyAlignment="1">
      <alignment horizontal="center" vertical="center"/>
    </xf>
    <xf numFmtId="0" fontId="26" fillId="5" borderId="76" xfId="0" applyFont="1" applyFill="1" applyBorder="1" applyAlignment="1">
      <alignment horizontal="center" vertical="center"/>
    </xf>
    <xf numFmtId="38" fontId="27" fillId="0" borderId="40" xfId="9" applyFont="1" applyFill="1" applyBorder="1" applyAlignment="1">
      <alignment horizontal="right" vertical="center" indent="1" shrinkToFit="1"/>
    </xf>
    <xf numFmtId="4" fontId="21" fillId="0" borderId="70" xfId="0" applyNumberFormat="1" applyFont="1" applyBorder="1" applyAlignment="1">
      <alignment vertical="center"/>
    </xf>
    <xf numFmtId="0" fontId="30" fillId="0" borderId="0" xfId="0" applyFont="1" applyFill="1" applyAlignment="1">
      <alignment vertical="center"/>
    </xf>
    <xf numFmtId="182" fontId="26" fillId="11" borderId="63" xfId="0" applyNumberFormat="1" applyFont="1" applyFill="1" applyBorder="1" applyAlignment="1">
      <alignment horizontal="center" vertical="center"/>
    </xf>
    <xf numFmtId="0" fontId="22" fillId="9" borderId="40" xfId="0" applyFont="1" applyFill="1" applyBorder="1" applyAlignment="1">
      <alignment horizontal="left" vertical="center" shrinkToFit="1"/>
    </xf>
    <xf numFmtId="0" fontId="22" fillId="9" borderId="40" xfId="0" applyFont="1" applyFill="1" applyBorder="1" applyAlignment="1">
      <alignment horizontal="center" vertical="center"/>
    </xf>
    <xf numFmtId="38" fontId="22" fillId="9" borderId="40" xfId="9" applyFont="1" applyFill="1" applyBorder="1" applyAlignment="1">
      <alignment horizontal="right" vertical="center" indent="1" shrinkToFit="1"/>
    </xf>
    <xf numFmtId="40" fontId="22" fillId="9" borderId="40" xfId="9" applyNumberFormat="1" applyFont="1" applyFill="1" applyBorder="1" applyAlignment="1">
      <alignment horizontal="right" vertical="center" indent="1"/>
    </xf>
    <xf numFmtId="185" fontId="22" fillId="9" borderId="40" xfId="9" applyNumberFormat="1" applyFont="1" applyFill="1" applyBorder="1" applyAlignment="1">
      <alignment horizontal="center" vertical="center" shrinkToFit="1"/>
    </xf>
    <xf numFmtId="182" fontId="26" fillId="11" borderId="85" xfId="0" applyNumberFormat="1" applyFont="1" applyFill="1" applyBorder="1" applyAlignment="1">
      <alignment horizontal="center" vertical="center"/>
    </xf>
    <xf numFmtId="182" fontId="26" fillId="13" borderId="87" xfId="0" applyNumberFormat="1" applyFont="1" applyFill="1" applyBorder="1" applyAlignment="1">
      <alignment horizontal="center" vertical="center"/>
    </xf>
    <xf numFmtId="0" fontId="27" fillId="10" borderId="39" xfId="0" applyFont="1" applyFill="1" applyBorder="1" applyAlignment="1">
      <alignment horizontal="left" vertical="center" indent="1"/>
    </xf>
    <xf numFmtId="38" fontId="22" fillId="10" borderId="39" xfId="9" applyFont="1" applyFill="1" applyBorder="1" applyAlignment="1">
      <alignment horizontal="right" vertical="center" indent="1"/>
    </xf>
    <xf numFmtId="182" fontId="26" fillId="13" borderId="88" xfId="0" applyNumberFormat="1" applyFont="1" applyFill="1" applyBorder="1" applyAlignment="1">
      <alignment horizontal="center" vertical="center"/>
    </xf>
    <xf numFmtId="38" fontId="22" fillId="10" borderId="41" xfId="9" applyFont="1" applyFill="1" applyBorder="1" applyAlignment="1">
      <alignment horizontal="right" vertical="center" indent="1"/>
    </xf>
    <xf numFmtId="182" fontId="26" fillId="14" borderId="89" xfId="0" applyNumberFormat="1" applyFont="1" applyFill="1" applyBorder="1" applyAlignment="1">
      <alignment horizontal="center" vertical="center"/>
    </xf>
    <xf numFmtId="182" fontId="26" fillId="14" borderId="87" xfId="0" applyNumberFormat="1" applyFont="1" applyFill="1" applyBorder="1" applyAlignment="1">
      <alignment horizontal="center" vertical="center"/>
    </xf>
    <xf numFmtId="38" fontId="22" fillId="10" borderId="40" xfId="9" applyFont="1" applyFill="1" applyBorder="1" applyAlignment="1">
      <alignment horizontal="right" vertical="center" indent="1"/>
    </xf>
    <xf numFmtId="0" fontId="27" fillId="10" borderId="40" xfId="0" applyFont="1" applyFill="1" applyBorder="1" applyAlignment="1">
      <alignment horizontal="left" vertical="center" indent="1"/>
    </xf>
    <xf numFmtId="182" fontId="26" fillId="14" borderId="90" xfId="0" applyNumberFormat="1" applyFont="1" applyFill="1" applyBorder="1" applyAlignment="1">
      <alignment horizontal="center" vertical="center"/>
    </xf>
    <xf numFmtId="182" fontId="26" fillId="15" borderId="87" xfId="0" applyNumberFormat="1" applyFont="1" applyFill="1" applyBorder="1" applyAlignment="1">
      <alignment horizontal="center" vertical="center"/>
    </xf>
    <xf numFmtId="182" fontId="26" fillId="15" borderId="90" xfId="0" applyNumberFormat="1" applyFont="1" applyFill="1" applyBorder="1" applyAlignment="1">
      <alignment horizontal="center" vertical="center"/>
    </xf>
    <xf numFmtId="182" fontId="26" fillId="16" borderId="91" xfId="0" applyNumberFormat="1" applyFont="1" applyFill="1" applyBorder="1" applyAlignment="1">
      <alignment horizontal="center" vertical="center"/>
    </xf>
    <xf numFmtId="38" fontId="22" fillId="10" borderId="78" xfId="9" applyFont="1" applyFill="1" applyBorder="1" applyAlignment="1">
      <alignment horizontal="right" vertical="center" indent="1"/>
    </xf>
    <xf numFmtId="179" fontId="22" fillId="10" borderId="78" xfId="9" applyNumberFormat="1" applyFont="1" applyFill="1" applyBorder="1" applyAlignment="1">
      <alignment horizontal="right" vertical="center" indent="1" shrinkToFit="1"/>
    </xf>
    <xf numFmtId="182" fontId="27" fillId="15" borderId="82" xfId="0" applyNumberFormat="1" applyFont="1" applyFill="1" applyBorder="1" applyAlignment="1">
      <alignment vertical="center"/>
    </xf>
    <xf numFmtId="182" fontId="27" fillId="13" borderId="60" xfId="0" applyNumberFormat="1" applyFont="1" applyFill="1" applyBorder="1" applyAlignment="1">
      <alignment vertical="center"/>
    </xf>
    <xf numFmtId="182" fontId="27" fillId="14" borderId="60" xfId="0" applyNumberFormat="1" applyFont="1" applyFill="1" applyBorder="1" applyAlignment="1">
      <alignment vertical="center"/>
    </xf>
    <xf numFmtId="178" fontId="26" fillId="12" borderId="56" xfId="5" applyNumberFormat="1" applyFont="1" applyFill="1" applyBorder="1" applyAlignment="1">
      <alignment horizontal="center" vertical="center" shrinkToFit="1"/>
    </xf>
    <xf numFmtId="38" fontId="26" fillId="12" borderId="56" xfId="9" applyFont="1" applyFill="1" applyBorder="1" applyAlignment="1">
      <alignment horizontal="right" vertical="center" indent="1" shrinkToFit="1"/>
    </xf>
    <xf numFmtId="40" fontId="26" fillId="12" borderId="56" xfId="9" applyNumberFormat="1" applyFont="1" applyFill="1" applyBorder="1" applyAlignment="1">
      <alignment vertical="center" shrinkToFit="1"/>
    </xf>
    <xf numFmtId="178" fontId="26" fillId="13" borderId="57" xfId="5" applyNumberFormat="1" applyFont="1" applyFill="1" applyBorder="1" applyAlignment="1">
      <alignment horizontal="center" vertical="center" shrinkToFit="1"/>
    </xf>
    <xf numFmtId="38" fontId="26" fillId="13" borderId="57" xfId="9" applyFont="1" applyFill="1" applyBorder="1" applyAlignment="1">
      <alignment horizontal="right" vertical="center" indent="1" shrinkToFit="1"/>
    </xf>
    <xf numFmtId="40" fontId="26" fillId="13" borderId="57" xfId="9" applyNumberFormat="1" applyFont="1" applyFill="1" applyBorder="1" applyAlignment="1">
      <alignment vertical="center" shrinkToFit="1"/>
    </xf>
    <xf numFmtId="182" fontId="26" fillId="14" borderId="57" xfId="0" applyNumberFormat="1" applyFont="1" applyFill="1" applyBorder="1" applyAlignment="1">
      <alignment horizontal="left" vertical="center" indent="1"/>
    </xf>
    <xf numFmtId="178" fontId="26" fillId="14" borderId="57" xfId="5" applyNumberFormat="1" applyFont="1" applyFill="1" applyBorder="1" applyAlignment="1">
      <alignment horizontal="center" vertical="center" shrinkToFit="1"/>
    </xf>
    <xf numFmtId="38" fontId="26" fillId="14" borderId="57" xfId="9" applyFont="1" applyFill="1" applyBorder="1" applyAlignment="1">
      <alignment horizontal="right" vertical="center" shrinkToFit="1"/>
    </xf>
    <xf numFmtId="38" fontId="26" fillId="14" borderId="57" xfId="9" applyFont="1" applyFill="1" applyBorder="1" applyAlignment="1">
      <alignment horizontal="right" vertical="center" indent="1" shrinkToFit="1"/>
    </xf>
    <xf numFmtId="40" fontId="26" fillId="14" borderId="57" xfId="9" applyNumberFormat="1" applyFont="1" applyFill="1" applyBorder="1" applyAlignment="1">
      <alignment vertical="center" shrinkToFit="1"/>
    </xf>
    <xf numFmtId="178" fontId="26" fillId="14" borderId="81" xfId="5" applyNumberFormat="1" applyFont="1" applyFill="1" applyBorder="1" applyAlignment="1">
      <alignment horizontal="center" vertical="center" shrinkToFit="1"/>
    </xf>
    <xf numFmtId="178" fontId="26" fillId="15" borderId="83" xfId="5" applyNumberFormat="1" applyFont="1" applyFill="1" applyBorder="1" applyAlignment="1">
      <alignment horizontal="center" vertical="center" shrinkToFit="1"/>
    </xf>
    <xf numFmtId="38" fontId="26" fillId="15" borderId="83" xfId="9" applyFont="1" applyFill="1" applyBorder="1" applyAlignment="1">
      <alignment horizontal="right" vertical="center" shrinkToFit="1"/>
    </xf>
    <xf numFmtId="38" fontId="26" fillId="15" borderId="83" xfId="9" applyFont="1" applyFill="1" applyBorder="1" applyAlignment="1">
      <alignment horizontal="right" vertical="center" indent="1" shrinkToFit="1"/>
    </xf>
    <xf numFmtId="40" fontId="26" fillId="15" borderId="83" xfId="9" applyNumberFormat="1" applyFont="1" applyFill="1" applyBorder="1" applyAlignment="1">
      <alignment vertical="center" shrinkToFit="1"/>
    </xf>
    <xf numFmtId="178" fontId="26" fillId="15" borderId="84" xfId="5" applyNumberFormat="1" applyFont="1" applyFill="1" applyBorder="1" applyAlignment="1">
      <alignment horizontal="center" vertical="center" shrinkToFit="1"/>
    </xf>
    <xf numFmtId="0" fontId="22" fillId="0" borderId="73" xfId="0" applyFont="1" applyFill="1" applyBorder="1"/>
    <xf numFmtId="0" fontId="21" fillId="0" borderId="73" xfId="0" applyFont="1" applyFill="1" applyBorder="1"/>
    <xf numFmtId="38" fontId="22" fillId="0" borderId="73" xfId="10" applyFont="1" applyFill="1" applyBorder="1"/>
    <xf numFmtId="0" fontId="22" fillId="0" borderId="64" xfId="0" applyFont="1" applyFill="1" applyBorder="1"/>
    <xf numFmtId="38" fontId="22" fillId="0" borderId="64" xfId="10" applyFont="1" applyFill="1" applyBorder="1"/>
    <xf numFmtId="180" fontId="26" fillId="5" borderId="92" xfId="0" applyNumberFormat="1" applyFont="1" applyFill="1" applyBorder="1" applyAlignment="1">
      <alignment horizontal="center" vertical="center"/>
    </xf>
    <xf numFmtId="180" fontId="22" fillId="0" borderId="9" xfId="31" applyNumberFormat="1" applyFont="1" applyFill="1" applyBorder="1" applyAlignment="1">
      <alignment horizontal="center" vertical="center"/>
    </xf>
    <xf numFmtId="180" fontId="22" fillId="0" borderId="21" xfId="31" applyNumberFormat="1" applyFont="1" applyFill="1" applyBorder="1" applyAlignment="1">
      <alignment horizontal="center" vertical="center"/>
    </xf>
    <xf numFmtId="0" fontId="22" fillId="0" borderId="10" xfId="31" applyFont="1" applyFill="1" applyBorder="1" applyAlignment="1">
      <alignment horizontal="center" vertical="center" wrapText="1"/>
    </xf>
    <xf numFmtId="0" fontId="22" fillId="0" borderId="21" xfId="31" applyFont="1" applyFill="1" applyBorder="1" applyAlignment="1">
      <alignment horizontal="center" vertical="center" wrapText="1"/>
    </xf>
    <xf numFmtId="0" fontId="22" fillId="0" borderId="73" xfId="31" applyFont="1" applyFill="1" applyBorder="1" applyAlignment="1">
      <alignment horizontal="center" vertical="center"/>
    </xf>
    <xf numFmtId="0" fontId="22" fillId="0" borderId="73" xfId="0" applyFont="1" applyFill="1" applyBorder="1" applyAlignment="1">
      <alignment horizontal="center" wrapText="1"/>
    </xf>
    <xf numFmtId="180" fontId="22" fillId="0" borderId="11" xfId="31" applyNumberFormat="1" applyFont="1" applyFill="1" applyBorder="1" applyAlignment="1">
      <alignment horizontal="center" vertical="center"/>
    </xf>
    <xf numFmtId="180" fontId="22" fillId="0" borderId="21" xfId="31" applyNumberFormat="1" applyFont="1" applyFill="1" applyBorder="1" applyAlignment="1">
      <alignment horizontal="right" vertical="center"/>
    </xf>
    <xf numFmtId="180" fontId="22" fillId="0" borderId="11" xfId="31" applyNumberFormat="1" applyFont="1" applyFill="1" applyBorder="1" applyAlignment="1">
      <alignment horizontal="right" vertical="center"/>
    </xf>
    <xf numFmtId="183" fontId="22" fillId="0" borderId="12" xfId="10" applyNumberFormat="1" applyFont="1" applyFill="1" applyBorder="1" applyAlignment="1">
      <alignment horizontal="right" vertical="center"/>
    </xf>
    <xf numFmtId="183" fontId="22" fillId="0" borderId="21" xfId="10" applyNumberFormat="1" applyFont="1" applyFill="1" applyBorder="1" applyAlignment="1">
      <alignment horizontal="right" vertical="center"/>
    </xf>
    <xf numFmtId="183" fontId="22" fillId="0" borderId="74" xfId="10" applyNumberFormat="1" applyFont="1" applyFill="1" applyBorder="1" applyAlignment="1">
      <alignment horizontal="right" vertical="center"/>
    </xf>
    <xf numFmtId="183" fontId="22" fillId="0" borderId="9" xfId="10" applyNumberFormat="1" applyFont="1" applyFill="1" applyBorder="1" applyAlignment="1">
      <alignment horizontal="right" vertical="center"/>
    </xf>
    <xf numFmtId="183" fontId="22" fillId="0" borderId="14" xfId="10" applyNumberFormat="1" applyFont="1" applyFill="1" applyBorder="1" applyAlignment="1">
      <alignment horizontal="right" vertical="center"/>
    </xf>
    <xf numFmtId="183" fontId="22" fillId="0" borderId="15" xfId="10" applyNumberFormat="1" applyFont="1" applyFill="1" applyBorder="1" applyAlignment="1">
      <alignment horizontal="right" vertical="center"/>
    </xf>
    <xf numFmtId="183" fontId="22" fillId="0" borderId="10" xfId="10" applyNumberFormat="1" applyFont="1" applyFill="1" applyBorder="1" applyAlignment="1">
      <alignment horizontal="right" vertical="center"/>
    </xf>
    <xf numFmtId="183" fontId="22" fillId="0" borderId="16" xfId="10" applyNumberFormat="1" applyFont="1" applyFill="1" applyBorder="1" applyAlignment="1">
      <alignment horizontal="right" vertical="center"/>
    </xf>
    <xf numFmtId="183" fontId="22" fillId="0" borderId="17" xfId="10" applyNumberFormat="1" applyFont="1" applyFill="1" applyBorder="1" applyAlignment="1">
      <alignment horizontal="center" vertical="center"/>
    </xf>
    <xf numFmtId="183" fontId="22" fillId="0" borderId="17" xfId="10" applyNumberFormat="1" applyFont="1" applyFill="1" applyBorder="1" applyAlignment="1">
      <alignment horizontal="right" vertical="center"/>
    </xf>
    <xf numFmtId="3" fontId="26" fillId="5" borderId="92" xfId="0" applyNumberFormat="1" applyFont="1" applyFill="1" applyBorder="1" applyAlignment="1">
      <alignment horizontal="center" vertical="center" wrapText="1"/>
    </xf>
    <xf numFmtId="183" fontId="22" fillId="0" borderId="9" xfId="31" applyNumberFormat="1" applyFont="1" applyFill="1" applyBorder="1" applyAlignment="1">
      <alignment horizontal="right" vertical="center" wrapText="1"/>
    </xf>
    <xf numFmtId="183" fontId="22" fillId="0" borderId="21" xfId="31" applyNumberFormat="1" applyFont="1" applyFill="1" applyBorder="1" applyAlignment="1">
      <alignment horizontal="right" vertical="center" wrapText="1"/>
    </xf>
    <xf numFmtId="0" fontId="22" fillId="0" borderId="93" xfId="0" applyFont="1" applyFill="1" applyBorder="1"/>
    <xf numFmtId="38" fontId="22" fillId="0" borderId="17" xfId="10" applyFont="1" applyFill="1" applyBorder="1"/>
    <xf numFmtId="0" fontId="22" fillId="0" borderId="70" xfId="0" applyFont="1" applyFill="1" applyBorder="1"/>
    <xf numFmtId="38" fontId="26" fillId="5" borderId="72" xfId="9" applyFont="1" applyFill="1" applyBorder="1" applyAlignment="1">
      <alignment vertical="center" wrapText="1"/>
    </xf>
    <xf numFmtId="0" fontId="22" fillId="9" borderId="40" xfId="0" applyFont="1" applyFill="1" applyBorder="1" applyAlignment="1">
      <alignment horizontal="left" vertical="center" indent="1" shrinkToFit="1"/>
    </xf>
    <xf numFmtId="38" fontId="27" fillId="9" borderId="40" xfId="9" applyFont="1" applyFill="1" applyBorder="1" applyAlignment="1">
      <alignment horizontal="right" vertical="center" indent="1"/>
    </xf>
    <xf numFmtId="38" fontId="27" fillId="9" borderId="40" xfId="9" applyFont="1" applyFill="1" applyBorder="1" applyAlignment="1">
      <alignment horizontal="right" vertical="center" indent="1" shrinkToFit="1"/>
    </xf>
    <xf numFmtId="179" fontId="27" fillId="9" borderId="40" xfId="9" applyNumberFormat="1" applyFont="1" applyFill="1" applyBorder="1" applyAlignment="1">
      <alignment horizontal="right" vertical="center" indent="1" shrinkToFit="1"/>
    </xf>
    <xf numFmtId="0" fontId="22" fillId="9" borderId="54" xfId="0" applyFont="1" applyFill="1" applyBorder="1" applyAlignment="1">
      <alignment horizontal="left" vertical="center" indent="1" shrinkToFit="1"/>
    </xf>
    <xf numFmtId="38" fontId="27" fillId="9" borderId="54" xfId="9" applyFont="1" applyFill="1" applyBorder="1" applyAlignment="1">
      <alignment horizontal="right" vertical="center" indent="1" shrinkToFit="1"/>
    </xf>
    <xf numFmtId="179" fontId="27" fillId="9" borderId="54" xfId="9" applyNumberFormat="1" applyFont="1" applyFill="1" applyBorder="1" applyAlignment="1">
      <alignment horizontal="right" vertical="center" indent="1" shrinkToFit="1"/>
    </xf>
    <xf numFmtId="0" fontId="22" fillId="10" borderId="39" xfId="0" applyFont="1" applyFill="1" applyBorder="1" applyAlignment="1">
      <alignment horizontal="left" vertical="center" indent="1"/>
    </xf>
    <xf numFmtId="179" fontId="22" fillId="10" borderId="39" xfId="9" applyNumberFormat="1" applyFont="1" applyFill="1" applyBorder="1" applyAlignment="1">
      <alignment horizontal="right" vertical="center" indent="1"/>
    </xf>
    <xf numFmtId="179" fontId="22" fillId="10" borderId="39" xfId="9" applyNumberFormat="1" applyFont="1" applyFill="1" applyBorder="1" applyAlignment="1">
      <alignment horizontal="right" vertical="center" indent="1" shrinkToFit="1"/>
    </xf>
    <xf numFmtId="182" fontId="26" fillId="13" borderId="85" xfId="0" applyNumberFormat="1" applyFont="1" applyFill="1" applyBorder="1" applyAlignment="1">
      <alignment horizontal="center" vertical="center"/>
    </xf>
    <xf numFmtId="0" fontId="22" fillId="10" borderId="41" xfId="0" applyFont="1" applyFill="1" applyBorder="1" applyAlignment="1">
      <alignment horizontal="left" vertical="center" indent="1"/>
    </xf>
    <xf numFmtId="179" fontId="22" fillId="10" borderId="41" xfId="9" applyNumberFormat="1" applyFont="1" applyFill="1" applyBorder="1" applyAlignment="1">
      <alignment horizontal="right" vertical="center" indent="1"/>
    </xf>
    <xf numFmtId="179" fontId="22" fillId="10" borderId="41" xfId="9" applyNumberFormat="1" applyFont="1" applyFill="1" applyBorder="1" applyAlignment="1">
      <alignment horizontal="right" vertical="center" indent="1" shrinkToFit="1"/>
    </xf>
    <xf numFmtId="182" fontId="26" fillId="14" borderId="88" xfId="0" applyNumberFormat="1" applyFont="1" applyFill="1" applyBorder="1" applyAlignment="1">
      <alignment horizontal="center" vertical="center"/>
    </xf>
    <xf numFmtId="182" fontId="26" fillId="15" borderId="97" xfId="0" applyNumberFormat="1" applyFont="1" applyFill="1" applyBorder="1" applyAlignment="1">
      <alignment horizontal="center" vertical="center"/>
    </xf>
    <xf numFmtId="179" fontId="22" fillId="10" borderId="40" xfId="9" applyNumberFormat="1" applyFont="1" applyFill="1" applyBorder="1" applyAlignment="1">
      <alignment horizontal="right" vertical="center" indent="1"/>
    </xf>
    <xf numFmtId="179" fontId="22" fillId="10" borderId="40" xfId="9" applyNumberFormat="1" applyFont="1" applyFill="1" applyBorder="1" applyAlignment="1">
      <alignment horizontal="right" vertical="center" indent="1" shrinkToFit="1"/>
    </xf>
    <xf numFmtId="0" fontId="22" fillId="10" borderId="40" xfId="0" applyFont="1" applyFill="1" applyBorder="1" applyAlignment="1">
      <alignment horizontal="left" vertical="center" indent="1"/>
    </xf>
    <xf numFmtId="0" fontId="22" fillId="10" borderId="40" xfId="0" applyFont="1" applyFill="1" applyBorder="1" applyAlignment="1">
      <alignment horizontal="left" vertical="center" indent="1" shrinkToFit="1"/>
    </xf>
    <xf numFmtId="38" fontId="27" fillId="10" borderId="40" xfId="9" applyFont="1" applyFill="1" applyBorder="1" applyAlignment="1">
      <alignment horizontal="right" vertical="center" indent="1"/>
    </xf>
    <xf numFmtId="38" fontId="27" fillId="10" borderId="40" xfId="9" applyFont="1" applyFill="1" applyBorder="1" applyAlignment="1">
      <alignment horizontal="right" vertical="center" indent="1" shrinkToFit="1"/>
    </xf>
    <xf numFmtId="179" fontId="27" fillId="10" borderId="40" xfId="9" applyNumberFormat="1" applyFont="1" applyFill="1" applyBorder="1" applyAlignment="1">
      <alignment horizontal="right" vertical="center" indent="1" shrinkToFit="1"/>
    </xf>
    <xf numFmtId="0" fontId="27" fillId="10" borderId="40" xfId="0" applyFont="1" applyFill="1" applyBorder="1" applyAlignment="1">
      <alignment horizontal="left" vertical="center" indent="1" shrinkToFit="1"/>
    </xf>
    <xf numFmtId="0" fontId="22" fillId="10" borderId="78" xfId="0" applyFont="1" applyFill="1" applyBorder="1" applyAlignment="1">
      <alignment horizontal="left" vertical="center" indent="1"/>
    </xf>
    <xf numFmtId="179" fontId="22" fillId="10" borderId="78" xfId="9" applyNumberFormat="1" applyFont="1" applyFill="1" applyBorder="1" applyAlignment="1">
      <alignment horizontal="right" vertical="center" indent="1"/>
    </xf>
    <xf numFmtId="38" fontId="26" fillId="12" borderId="40" xfId="9" applyFont="1" applyFill="1" applyBorder="1" applyAlignment="1">
      <alignment horizontal="right" vertical="center" wrapText="1" indent="1"/>
    </xf>
    <xf numFmtId="182" fontId="26" fillId="13" borderId="60" xfId="0" applyNumberFormat="1" applyFont="1" applyFill="1" applyBorder="1" applyAlignment="1">
      <alignment vertical="center"/>
    </xf>
    <xf numFmtId="178" fontId="26" fillId="13" borderId="57" xfId="62" applyNumberFormat="1" applyFont="1" applyFill="1" applyBorder="1" applyAlignment="1">
      <alignment horizontal="left" vertical="center" shrinkToFit="1"/>
    </xf>
    <xf numFmtId="38" fontId="26" fillId="13" borderId="40" xfId="9" applyFont="1" applyFill="1" applyBorder="1" applyAlignment="1">
      <alignment horizontal="right" vertical="center" wrapText="1" indent="1"/>
    </xf>
    <xf numFmtId="179" fontId="26" fillId="13" borderId="40" xfId="9" applyNumberFormat="1" applyFont="1" applyFill="1" applyBorder="1" applyAlignment="1">
      <alignment horizontal="right" vertical="center" wrapText="1" indent="1"/>
    </xf>
    <xf numFmtId="0" fontId="26" fillId="13" borderId="40" xfId="0" applyFont="1" applyFill="1" applyBorder="1" applyAlignment="1">
      <alignment horizontal="right" vertical="center" wrapText="1" indent="1"/>
    </xf>
    <xf numFmtId="177" fontId="26" fillId="13" borderId="40" xfId="0" applyNumberFormat="1" applyFont="1" applyFill="1" applyBorder="1" applyAlignment="1">
      <alignment horizontal="right" vertical="center" wrapText="1" indent="1"/>
    </xf>
    <xf numFmtId="0" fontId="26" fillId="13" borderId="40" xfId="0" applyFont="1" applyFill="1" applyBorder="1" applyAlignment="1">
      <alignment horizontal="center" vertical="center" shrinkToFit="1"/>
    </xf>
    <xf numFmtId="182" fontId="26" fillId="14" borderId="60" xfId="0" applyNumberFormat="1" applyFont="1" applyFill="1" applyBorder="1" applyAlignment="1">
      <alignment vertical="center"/>
    </xf>
    <xf numFmtId="38" fontId="26" fillId="14" borderId="40" xfId="9" applyFont="1" applyFill="1" applyBorder="1" applyAlignment="1">
      <alignment horizontal="right" vertical="center" wrapText="1" indent="1"/>
    </xf>
    <xf numFmtId="179" fontId="26" fillId="14" borderId="40" xfId="9" applyNumberFormat="1" applyFont="1" applyFill="1" applyBorder="1" applyAlignment="1">
      <alignment horizontal="right" vertical="center" wrapText="1" indent="1"/>
    </xf>
    <xf numFmtId="0" fontId="26" fillId="14" borderId="40" xfId="0" applyFont="1" applyFill="1" applyBorder="1" applyAlignment="1">
      <alignment horizontal="right" vertical="center" wrapText="1" indent="1"/>
    </xf>
    <xf numFmtId="177" fontId="26" fillId="14" borderId="40" xfId="0" applyNumberFormat="1" applyFont="1" applyFill="1" applyBorder="1" applyAlignment="1">
      <alignment horizontal="right" vertical="center" wrapText="1" indent="1"/>
    </xf>
    <xf numFmtId="0" fontId="26" fillId="14" borderId="40" xfId="0" applyFont="1" applyFill="1" applyBorder="1" applyAlignment="1">
      <alignment horizontal="center" vertical="center" shrinkToFit="1"/>
    </xf>
    <xf numFmtId="182" fontId="26" fillId="15" borderId="68" xfId="0" applyNumberFormat="1" applyFont="1" applyFill="1" applyBorder="1" applyAlignment="1">
      <alignment vertical="center"/>
    </xf>
    <xf numFmtId="182" fontId="26" fillId="15" borderId="69" xfId="0" applyNumberFormat="1" applyFont="1" applyFill="1" applyBorder="1" applyAlignment="1">
      <alignment horizontal="left" vertical="center" indent="1"/>
    </xf>
    <xf numFmtId="38" fontId="26" fillId="15" borderId="40" xfId="9" applyFont="1" applyFill="1" applyBorder="1" applyAlignment="1">
      <alignment horizontal="right" vertical="center" wrapText="1" indent="1"/>
    </xf>
    <xf numFmtId="179" fontId="26" fillId="15" borderId="40" xfId="9" applyNumberFormat="1" applyFont="1" applyFill="1" applyBorder="1" applyAlignment="1">
      <alignment horizontal="right" vertical="center" wrapText="1" indent="1"/>
    </xf>
    <xf numFmtId="0" fontId="26" fillId="15" borderId="40" xfId="0" applyFont="1" applyFill="1" applyBorder="1" applyAlignment="1">
      <alignment horizontal="right" vertical="center" wrapText="1" indent="1"/>
    </xf>
    <xf numFmtId="177" fontId="26" fillId="15" borderId="40" xfId="0" applyNumberFormat="1" applyFont="1" applyFill="1" applyBorder="1" applyAlignment="1">
      <alignment horizontal="right" vertical="center" wrapText="1" indent="1"/>
    </xf>
    <xf numFmtId="0" fontId="26" fillId="15" borderId="40" xfId="0" applyFont="1" applyFill="1" applyBorder="1" applyAlignment="1">
      <alignment horizontal="center" vertical="center" shrinkToFit="1"/>
    </xf>
    <xf numFmtId="182" fontId="26" fillId="16" borderId="42" xfId="0" applyNumberFormat="1" applyFont="1" applyFill="1" applyBorder="1" applyAlignment="1">
      <alignment vertical="center"/>
    </xf>
    <xf numFmtId="182" fontId="26" fillId="16" borderId="42" xfId="0" applyNumberFormat="1" applyFont="1" applyFill="1" applyBorder="1" applyAlignment="1">
      <alignment horizontal="left" vertical="center" indent="1"/>
    </xf>
    <xf numFmtId="38" fontId="26" fillId="16" borderId="42" xfId="9" applyFont="1" applyFill="1" applyBorder="1" applyAlignment="1">
      <alignment horizontal="right" vertical="center" wrapText="1" indent="1"/>
    </xf>
    <xf numFmtId="179" fontId="26" fillId="16" borderId="42" xfId="9" applyNumberFormat="1" applyFont="1" applyFill="1" applyBorder="1" applyAlignment="1">
      <alignment horizontal="right" vertical="center" wrapText="1" indent="1"/>
    </xf>
    <xf numFmtId="0" fontId="26" fillId="16" borderId="42" xfId="0" applyFont="1" applyFill="1" applyBorder="1" applyAlignment="1">
      <alignment horizontal="right" vertical="center" wrapText="1" indent="1"/>
    </xf>
    <xf numFmtId="177" fontId="26" fillId="16" borderId="42" xfId="0" applyNumberFormat="1" applyFont="1" applyFill="1" applyBorder="1" applyAlignment="1">
      <alignment horizontal="right" vertical="center" wrapText="1" indent="1"/>
    </xf>
    <xf numFmtId="0" fontId="26" fillId="16" borderId="42" xfId="0" applyFont="1" applyFill="1" applyBorder="1" applyAlignment="1">
      <alignment horizontal="center" vertical="center" shrinkToFit="1"/>
    </xf>
    <xf numFmtId="0" fontId="21" fillId="0" borderId="98" xfId="0" applyFont="1" applyBorder="1" applyAlignment="1">
      <alignment vertical="center"/>
    </xf>
    <xf numFmtId="0" fontId="26" fillId="5" borderId="99" xfId="0" applyFont="1" applyFill="1" applyBorder="1" applyAlignment="1">
      <alignment horizontal="center" vertical="center"/>
    </xf>
    <xf numFmtId="0" fontId="26" fillId="5" borderId="100" xfId="0" applyFont="1" applyFill="1" applyBorder="1" applyAlignment="1">
      <alignment horizontal="center" vertical="center"/>
    </xf>
    <xf numFmtId="4" fontId="26" fillId="5" borderId="100" xfId="0" applyNumberFormat="1" applyFont="1" applyFill="1" applyBorder="1" applyAlignment="1">
      <alignment horizontal="center" vertical="center"/>
    </xf>
    <xf numFmtId="0" fontId="22" fillId="0" borderId="98" xfId="0" applyFont="1" applyBorder="1" applyAlignment="1">
      <alignment vertical="center"/>
    </xf>
    <xf numFmtId="0" fontId="22" fillId="0" borderId="73" xfId="0" applyFont="1" applyBorder="1" applyAlignment="1">
      <alignment vertical="center"/>
    </xf>
    <xf numFmtId="0" fontId="22" fillId="0" borderId="101" xfId="0" applyFont="1" applyFill="1" applyBorder="1" applyAlignment="1">
      <alignment horizontal="left" vertical="center" indent="1"/>
    </xf>
    <xf numFmtId="38" fontId="27" fillId="0" borderId="101" xfId="9" applyFont="1" applyFill="1" applyBorder="1" applyAlignment="1">
      <alignment horizontal="right" vertical="center" indent="1"/>
    </xf>
    <xf numFmtId="179" fontId="27" fillId="0" borderId="101" xfId="9" applyNumberFormat="1" applyFont="1" applyFill="1" applyBorder="1" applyAlignment="1">
      <alignment horizontal="right" vertical="center" indent="1"/>
    </xf>
    <xf numFmtId="0" fontId="21" fillId="0" borderId="64" xfId="0" applyFont="1" applyBorder="1" applyAlignment="1">
      <alignment vertical="center"/>
    </xf>
    <xf numFmtId="4" fontId="21" fillId="0" borderId="17" xfId="0" applyNumberFormat="1" applyFont="1" applyBorder="1" applyAlignment="1">
      <alignment vertical="center"/>
    </xf>
    <xf numFmtId="182" fontId="32" fillId="5" borderId="66" xfId="0" applyNumberFormat="1" applyFont="1" applyFill="1" applyBorder="1" applyAlignment="1">
      <alignment horizontal="center" vertical="center"/>
    </xf>
    <xf numFmtId="182" fontId="26" fillId="5" borderId="102" xfId="0" applyNumberFormat="1" applyFont="1" applyFill="1" applyBorder="1" applyAlignment="1">
      <alignment vertical="center"/>
    </xf>
    <xf numFmtId="40" fontId="26" fillId="5" borderId="102" xfId="9" applyNumberFormat="1" applyFont="1" applyFill="1" applyBorder="1" applyAlignment="1">
      <alignment horizontal="right" vertical="center" wrapText="1" indent="1"/>
    </xf>
    <xf numFmtId="182" fontId="27" fillId="12" borderId="103" xfId="0" applyNumberFormat="1" applyFont="1" applyFill="1" applyBorder="1" applyAlignment="1">
      <alignment vertical="center"/>
    </xf>
    <xf numFmtId="182" fontId="26" fillId="12" borderId="56" xfId="0" applyNumberFormat="1" applyFont="1" applyFill="1" applyBorder="1" applyAlignment="1">
      <alignment horizontal="left" vertical="center" indent="1"/>
    </xf>
    <xf numFmtId="40" fontId="26" fillId="12" borderId="39" xfId="9" applyNumberFormat="1" applyFont="1" applyFill="1" applyBorder="1" applyAlignment="1">
      <alignment horizontal="right" vertical="center" wrapText="1" indent="1"/>
    </xf>
    <xf numFmtId="179" fontId="26" fillId="12" borderId="40" xfId="9" applyNumberFormat="1" applyFont="1" applyFill="1" applyBorder="1" applyAlignment="1">
      <alignment horizontal="right" vertical="center" wrapText="1" indent="1"/>
    </xf>
    <xf numFmtId="177" fontId="26" fillId="12" borderId="40" xfId="0" applyNumberFormat="1" applyFont="1" applyFill="1" applyBorder="1" applyAlignment="1">
      <alignment horizontal="right" vertical="center" wrapText="1" indent="1"/>
    </xf>
    <xf numFmtId="40" fontId="26" fillId="13" borderId="40" xfId="9" applyNumberFormat="1" applyFont="1" applyFill="1" applyBorder="1" applyAlignment="1">
      <alignment horizontal="right" vertical="center" wrapText="1" indent="1"/>
    </xf>
    <xf numFmtId="40" fontId="26" fillId="14" borderId="40" xfId="9" applyNumberFormat="1" applyFont="1" applyFill="1" applyBorder="1" applyAlignment="1">
      <alignment horizontal="right" vertical="center" wrapText="1" indent="1"/>
    </xf>
    <xf numFmtId="40" fontId="26" fillId="15" borderId="40" xfId="9" applyNumberFormat="1" applyFont="1" applyFill="1" applyBorder="1" applyAlignment="1">
      <alignment horizontal="right" vertical="center" wrapText="1" indent="1"/>
    </xf>
    <xf numFmtId="40" fontId="26" fillId="16" borderId="42" xfId="9" applyNumberFormat="1" applyFont="1" applyFill="1" applyBorder="1" applyAlignment="1">
      <alignment horizontal="right" vertical="center" wrapText="1" indent="1"/>
    </xf>
    <xf numFmtId="0" fontId="26" fillId="12" borderId="40" xfId="0" applyFont="1" applyFill="1" applyBorder="1" applyAlignment="1">
      <alignment horizontal="right" vertical="center" wrapText="1" indent="1"/>
    </xf>
    <xf numFmtId="0" fontId="26" fillId="12" borderId="40" xfId="0" applyFont="1" applyFill="1" applyBorder="1" applyAlignment="1">
      <alignment horizontal="center" vertical="center" shrinkToFit="1"/>
    </xf>
    <xf numFmtId="186" fontId="27" fillId="0" borderId="101" xfId="9" applyNumberFormat="1" applyFont="1" applyFill="1" applyBorder="1" applyAlignment="1">
      <alignment horizontal="right" vertical="center" indent="1"/>
    </xf>
    <xf numFmtId="186" fontId="27" fillId="9" borderId="40" xfId="9" applyNumberFormat="1" applyFont="1" applyFill="1" applyBorder="1" applyAlignment="1">
      <alignment horizontal="right" vertical="center" indent="1"/>
    </xf>
    <xf numFmtId="186" fontId="27" fillId="9" borderId="40" xfId="9" applyNumberFormat="1" applyFont="1" applyFill="1" applyBorder="1" applyAlignment="1">
      <alignment horizontal="right" vertical="center" indent="1" shrinkToFit="1"/>
    </xf>
    <xf numFmtId="186" fontId="27" fillId="0" borderId="40" xfId="9" applyNumberFormat="1" applyFont="1" applyFill="1" applyBorder="1" applyAlignment="1">
      <alignment horizontal="right" vertical="center" indent="1"/>
    </xf>
    <xf numFmtId="186" fontId="27" fillId="0" borderId="40" xfId="9" applyNumberFormat="1" applyFont="1" applyFill="1" applyBorder="1" applyAlignment="1">
      <alignment horizontal="right" vertical="center" indent="1" shrinkToFit="1"/>
    </xf>
    <xf numFmtId="186" fontId="27" fillId="9" borderId="54" xfId="9" applyNumberFormat="1" applyFont="1" applyFill="1" applyBorder="1" applyAlignment="1">
      <alignment horizontal="right" vertical="center" indent="1"/>
    </xf>
    <xf numFmtId="186" fontId="27" fillId="9" borderId="54" xfId="9" applyNumberFormat="1" applyFont="1" applyFill="1" applyBorder="1" applyAlignment="1">
      <alignment horizontal="right" vertical="center" indent="1" shrinkToFit="1"/>
    </xf>
    <xf numFmtId="186" fontId="22" fillId="10" borderId="39" xfId="9" applyNumberFormat="1" applyFont="1" applyFill="1" applyBorder="1" applyAlignment="1">
      <alignment horizontal="right" vertical="center" indent="1"/>
    </xf>
    <xf numFmtId="186" fontId="22" fillId="10" borderId="41" xfId="9" applyNumberFormat="1" applyFont="1" applyFill="1" applyBorder="1" applyAlignment="1">
      <alignment horizontal="right" vertical="center" indent="1"/>
    </xf>
    <xf numFmtId="186" fontId="22" fillId="10" borderId="40" xfId="9" applyNumberFormat="1" applyFont="1" applyFill="1" applyBorder="1" applyAlignment="1">
      <alignment horizontal="right" vertical="center" indent="1"/>
    </xf>
    <xf numFmtId="179" fontId="26" fillId="12" borderId="39" xfId="9" applyNumberFormat="1" applyFont="1" applyFill="1" applyBorder="1" applyAlignment="1">
      <alignment horizontal="right" vertical="center" wrapText="1" indent="1"/>
    </xf>
    <xf numFmtId="38" fontId="26" fillId="12" borderId="39" xfId="9" applyFont="1" applyFill="1" applyBorder="1" applyAlignment="1">
      <alignment horizontal="right" vertical="center" wrapText="1" indent="1"/>
    </xf>
    <xf numFmtId="177" fontId="26" fillId="12" borderId="39" xfId="0" applyNumberFormat="1" applyFont="1" applyFill="1" applyBorder="1" applyAlignment="1">
      <alignment horizontal="right" vertical="center" wrapText="1" indent="1"/>
    </xf>
    <xf numFmtId="40" fontId="26" fillId="5" borderId="104" xfId="9" applyNumberFormat="1" applyFont="1" applyFill="1" applyBorder="1" applyAlignment="1">
      <alignment horizontal="right" vertical="center" wrapText="1" indent="1"/>
    </xf>
    <xf numFmtId="179" fontId="26" fillId="5" borderId="104" xfId="9" applyNumberFormat="1" applyFont="1" applyFill="1" applyBorder="1" applyAlignment="1">
      <alignment horizontal="right" vertical="center" wrapText="1" indent="1"/>
    </xf>
    <xf numFmtId="38" fontId="26" fillId="5" borderId="104" xfId="9" applyFont="1" applyFill="1" applyBorder="1" applyAlignment="1">
      <alignment horizontal="right" vertical="center" wrapText="1" indent="1"/>
    </xf>
    <xf numFmtId="179" fontId="27" fillId="10" borderId="39" xfId="9" applyNumberFormat="1" applyFont="1" applyFill="1" applyBorder="1" applyAlignment="1">
      <alignment horizontal="right" vertical="center" wrapText="1" indent="1" shrinkToFit="1"/>
    </xf>
    <xf numFmtId="179" fontId="27" fillId="10" borderId="39" xfId="9" applyNumberFormat="1" applyFont="1" applyFill="1" applyBorder="1" applyAlignment="1">
      <alignment horizontal="right" vertical="center" indent="1" shrinkToFit="1"/>
    </xf>
    <xf numFmtId="179" fontId="38" fillId="10" borderId="39" xfId="9" applyNumberFormat="1" applyFont="1" applyFill="1" applyBorder="1" applyAlignment="1">
      <alignment horizontal="right" vertical="center" wrapText="1" indent="1" shrinkToFit="1"/>
    </xf>
    <xf numFmtId="178" fontId="26" fillId="13" borderId="57" xfId="62" applyNumberFormat="1" applyFont="1" applyFill="1" applyBorder="1" applyAlignment="1">
      <alignment horizontal="left" vertical="center" indent="1" shrinkToFit="1"/>
    </xf>
    <xf numFmtId="38" fontId="27" fillId="0" borderId="101" xfId="9" applyNumberFormat="1" applyFont="1" applyFill="1" applyBorder="1" applyAlignment="1">
      <alignment horizontal="right" vertical="center" indent="1" shrinkToFit="1"/>
    </xf>
    <xf numFmtId="38" fontId="27" fillId="9" borderId="40" xfId="9" applyNumberFormat="1" applyFont="1" applyFill="1" applyBorder="1" applyAlignment="1">
      <alignment horizontal="right" vertical="center" indent="1" shrinkToFit="1"/>
    </xf>
    <xf numFmtId="38" fontId="27" fillId="0" borderId="40" xfId="9" applyNumberFormat="1" applyFont="1" applyFill="1" applyBorder="1" applyAlignment="1">
      <alignment horizontal="right" vertical="center" indent="1" shrinkToFit="1"/>
    </xf>
    <xf numFmtId="38" fontId="27" fillId="9" borderId="54" xfId="9" applyNumberFormat="1" applyFont="1" applyFill="1" applyBorder="1" applyAlignment="1">
      <alignment horizontal="right" vertical="center" indent="1" shrinkToFit="1"/>
    </xf>
    <xf numFmtId="38" fontId="22" fillId="10" borderId="39" xfId="9" applyNumberFormat="1" applyFont="1" applyFill="1" applyBorder="1" applyAlignment="1">
      <alignment horizontal="right" vertical="center" indent="1" shrinkToFit="1"/>
    </xf>
    <xf numFmtId="38" fontId="22" fillId="10" borderId="41" xfId="9" applyNumberFormat="1" applyFont="1" applyFill="1" applyBorder="1" applyAlignment="1">
      <alignment horizontal="right" vertical="center" indent="1" shrinkToFit="1"/>
    </xf>
    <xf numFmtId="38" fontId="22" fillId="10" borderId="40" xfId="9" applyNumberFormat="1" applyFont="1" applyFill="1" applyBorder="1" applyAlignment="1">
      <alignment horizontal="right" vertical="center" indent="1" shrinkToFit="1"/>
    </xf>
    <xf numFmtId="40" fontId="22" fillId="9" borderId="0" xfId="9" applyNumberFormat="1" applyFont="1" applyFill="1" applyBorder="1" applyAlignment="1">
      <alignment horizontal="right" vertical="center" indent="1"/>
    </xf>
    <xf numFmtId="185" fontId="22" fillId="9" borderId="39" xfId="9" applyNumberFormat="1" applyFont="1" applyFill="1" applyBorder="1" applyAlignment="1">
      <alignment horizontal="center" vertical="center" shrinkToFit="1"/>
    </xf>
    <xf numFmtId="38" fontId="22" fillId="9" borderId="39" xfId="9" applyFont="1" applyFill="1" applyBorder="1" applyAlignment="1">
      <alignment horizontal="center" vertical="center" shrinkToFit="1"/>
    </xf>
    <xf numFmtId="40" fontId="22" fillId="9" borderId="39" xfId="9" applyNumberFormat="1" applyFont="1" applyFill="1" applyBorder="1" applyAlignment="1">
      <alignment horizontal="center" vertical="center" shrinkToFit="1"/>
    </xf>
    <xf numFmtId="38" fontId="22" fillId="9" borderId="40" xfId="9" applyFont="1" applyFill="1" applyBorder="1" applyAlignment="1">
      <alignment horizontal="center" vertical="center" shrinkToFit="1"/>
    </xf>
    <xf numFmtId="40" fontId="22" fillId="9" borderId="40" xfId="9" applyNumberFormat="1" applyFont="1" applyFill="1" applyBorder="1" applyAlignment="1">
      <alignment horizontal="center" vertical="center" shrinkToFit="1"/>
    </xf>
    <xf numFmtId="40" fontId="22" fillId="9" borderId="40"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indent="1"/>
    </xf>
    <xf numFmtId="40" fontId="22" fillId="9" borderId="86" xfId="9" applyNumberFormat="1" applyFont="1" applyFill="1" applyBorder="1" applyAlignment="1">
      <alignment horizontal="center" vertical="center" shrinkToFit="1"/>
    </xf>
    <xf numFmtId="185" fontId="22" fillId="9" borderId="39" xfId="9" applyNumberFormat="1" applyFont="1" applyFill="1" applyBorder="1" applyAlignment="1">
      <alignment horizontal="center" vertical="center" wrapText="1" shrinkToFit="1"/>
    </xf>
    <xf numFmtId="182" fontId="22" fillId="9" borderId="39" xfId="0" applyNumberFormat="1" applyFont="1" applyFill="1" applyBorder="1" applyAlignment="1">
      <alignment horizontal="left" vertical="center" shrinkToFit="1"/>
    </xf>
    <xf numFmtId="182" fontId="22" fillId="9" borderId="39" xfId="0" applyNumberFormat="1" applyFont="1" applyFill="1" applyBorder="1" applyAlignment="1">
      <alignment horizontal="center" vertical="center"/>
    </xf>
    <xf numFmtId="38" fontId="22" fillId="9" borderId="39" xfId="9" applyFont="1" applyFill="1" applyBorder="1" applyAlignment="1">
      <alignment horizontal="right" vertical="center" indent="1"/>
    </xf>
    <xf numFmtId="185" fontId="22" fillId="9" borderId="40" xfId="9" applyNumberFormat="1" applyFont="1" applyFill="1" applyBorder="1" applyAlignment="1">
      <alignment horizontal="center" vertical="center" wrapText="1" shrinkToFit="1"/>
    </xf>
    <xf numFmtId="184" fontId="22" fillId="9" borderId="39" xfId="9" applyNumberFormat="1" applyFont="1" applyFill="1" applyBorder="1" applyAlignment="1">
      <alignment horizontal="center" vertical="center" wrapText="1" shrinkToFit="1"/>
    </xf>
    <xf numFmtId="40" fontId="22" fillId="9" borderId="41" xfId="9" applyNumberFormat="1" applyFont="1" applyFill="1" applyBorder="1" applyAlignment="1">
      <alignment horizontal="right" vertical="center" indent="1"/>
    </xf>
    <xf numFmtId="185" fontId="22" fillId="9" borderId="41" xfId="9" applyNumberFormat="1" applyFont="1" applyFill="1" applyBorder="1" applyAlignment="1">
      <alignment horizontal="center" vertical="center" shrinkToFit="1"/>
    </xf>
    <xf numFmtId="38" fontId="22" fillId="9" borderId="41" xfId="9" applyFont="1" applyFill="1" applyBorder="1" applyAlignment="1">
      <alignment horizontal="center" vertical="center" shrinkToFit="1"/>
    </xf>
    <xf numFmtId="0" fontId="22" fillId="9" borderId="40" xfId="0" applyFont="1" applyFill="1" applyBorder="1" applyAlignment="1">
      <alignment horizontal="center" vertical="center" wrapText="1"/>
    </xf>
    <xf numFmtId="182" fontId="22" fillId="9" borderId="40" xfId="0" applyNumberFormat="1" applyFont="1" applyFill="1" applyBorder="1" applyAlignment="1">
      <alignment horizontal="left" vertical="center" shrinkToFit="1"/>
    </xf>
    <xf numFmtId="182" fontId="22" fillId="9" borderId="40" xfId="0" applyNumberFormat="1" applyFont="1" applyFill="1" applyBorder="1" applyAlignment="1">
      <alignment horizontal="center" vertical="center" wrapText="1"/>
    </xf>
    <xf numFmtId="38" fontId="22" fillId="9" borderId="40" xfId="9" applyFont="1" applyFill="1" applyBorder="1" applyAlignment="1">
      <alignment horizontal="right" vertical="center" indent="1"/>
    </xf>
    <xf numFmtId="0" fontId="22" fillId="9" borderId="41" xfId="0" applyFont="1" applyFill="1" applyBorder="1" applyAlignment="1">
      <alignment horizontal="left" vertical="center" shrinkToFit="1"/>
    </xf>
    <xf numFmtId="0" fontId="22" fillId="9" borderId="41" xfId="0" applyFont="1" applyFill="1" applyBorder="1" applyAlignment="1">
      <alignment horizontal="center" vertical="center" wrapText="1"/>
    </xf>
    <xf numFmtId="38" fontId="22" fillId="9" borderId="41" xfId="9" applyFont="1" applyFill="1" applyBorder="1" applyAlignment="1">
      <alignment horizontal="right" vertical="center" indent="1" shrinkToFit="1"/>
    </xf>
    <xf numFmtId="40" fontId="22" fillId="9" borderId="79" xfId="9" applyNumberFormat="1" applyFont="1" applyFill="1" applyBorder="1" applyAlignment="1">
      <alignment horizontal="center" vertical="center" shrinkToFit="1"/>
    </xf>
    <xf numFmtId="182" fontId="27" fillId="9" borderId="39" xfId="0" applyNumberFormat="1" applyFont="1" applyFill="1" applyBorder="1" applyAlignment="1">
      <alignment horizontal="left" vertical="center" shrinkToFit="1"/>
    </xf>
    <xf numFmtId="185" fontId="27" fillId="9" borderId="39" xfId="9" applyNumberFormat="1" applyFont="1" applyFill="1" applyBorder="1" applyAlignment="1">
      <alignment horizontal="center" vertical="center" shrinkToFit="1"/>
    </xf>
    <xf numFmtId="38" fontId="27" fillId="9" borderId="39" xfId="9" applyFont="1" applyFill="1" applyBorder="1" applyAlignment="1">
      <alignment horizontal="center" vertical="center" shrinkToFit="1"/>
    </xf>
    <xf numFmtId="182" fontId="27" fillId="9" borderId="40" xfId="0" applyNumberFormat="1" applyFont="1" applyFill="1" applyBorder="1" applyAlignment="1">
      <alignment horizontal="left" vertical="center" shrinkToFit="1"/>
    </xf>
    <xf numFmtId="182" fontId="27" fillId="9" borderId="40" xfId="0" applyNumberFormat="1" applyFont="1" applyFill="1" applyBorder="1" applyAlignment="1">
      <alignment horizontal="center" vertical="center"/>
    </xf>
    <xf numFmtId="40" fontId="27" fillId="9" borderId="40" xfId="9" applyNumberFormat="1" applyFont="1" applyFill="1" applyBorder="1" applyAlignment="1">
      <alignment horizontal="right" vertical="center" indent="1"/>
    </xf>
    <xf numFmtId="185" fontId="27" fillId="9" borderId="40" xfId="9" applyNumberFormat="1" applyFont="1" applyFill="1" applyBorder="1" applyAlignment="1">
      <alignment horizontal="center" vertical="center" shrinkToFit="1"/>
    </xf>
    <xf numFmtId="38" fontId="27" fillId="9" borderId="40" xfId="9" applyFont="1" applyFill="1" applyBorder="1" applyAlignment="1">
      <alignment horizontal="center" vertical="center" shrinkToFit="1"/>
    </xf>
    <xf numFmtId="182" fontId="27" fillId="9" borderId="40" xfId="0" applyNumberFormat="1" applyFont="1" applyFill="1" applyBorder="1" applyAlignment="1">
      <alignment horizontal="left" vertical="center" wrapText="1" shrinkToFit="1"/>
    </xf>
    <xf numFmtId="0" fontId="22" fillId="9" borderId="78" xfId="0" applyFont="1" applyFill="1" applyBorder="1" applyAlignment="1">
      <alignment horizontal="left" vertical="center"/>
    </xf>
    <xf numFmtId="178" fontId="22" fillId="9" borderId="78" xfId="5" applyNumberFormat="1" applyFont="1" applyFill="1" applyBorder="1" applyAlignment="1">
      <alignment horizontal="center" vertical="center" shrinkToFit="1"/>
    </xf>
    <xf numFmtId="38" fontId="22" fillId="9" borderId="78" xfId="9" applyFont="1" applyFill="1" applyBorder="1" applyAlignment="1">
      <alignment horizontal="right" vertical="center" indent="1"/>
    </xf>
    <xf numFmtId="179" fontId="22" fillId="9" borderId="78" xfId="9" applyNumberFormat="1" applyFont="1" applyFill="1" applyBorder="1" applyAlignment="1">
      <alignment horizontal="right" vertical="center" indent="1" shrinkToFit="1"/>
    </xf>
    <xf numFmtId="40" fontId="22" fillId="9" borderId="78" xfId="9" applyNumberFormat="1" applyFont="1" applyFill="1" applyBorder="1" applyAlignment="1">
      <alignment horizontal="right" vertical="center" indent="1"/>
    </xf>
    <xf numFmtId="185" fontId="22" fillId="9" borderId="78" xfId="9" applyNumberFormat="1" applyFont="1" applyFill="1" applyBorder="1" applyAlignment="1">
      <alignment horizontal="center" vertical="center" shrinkToFit="1"/>
    </xf>
    <xf numFmtId="38" fontId="22" fillId="9" borderId="78" xfId="9" applyFont="1" applyFill="1" applyBorder="1" applyAlignment="1">
      <alignment horizontal="center" vertical="center" shrinkToFit="1"/>
    </xf>
    <xf numFmtId="40" fontId="22" fillId="9" borderId="80" xfId="9" applyNumberFormat="1" applyFont="1" applyFill="1" applyBorder="1" applyAlignment="1">
      <alignment horizontal="center" vertical="center" shrinkToFit="1"/>
    </xf>
    <xf numFmtId="0" fontId="22" fillId="10" borderId="65" xfId="0" applyFont="1" applyFill="1" applyBorder="1" applyAlignment="1">
      <alignment horizontal="left" vertical="center" indent="1" shrinkToFit="1"/>
    </xf>
    <xf numFmtId="186" fontId="27" fillId="10" borderId="65" xfId="9" applyNumberFormat="1" applyFont="1" applyFill="1" applyBorder="1" applyAlignment="1">
      <alignment horizontal="right" vertical="center" indent="1"/>
    </xf>
    <xf numFmtId="186" fontId="27" fillId="10" borderId="65" xfId="9" applyNumberFormat="1" applyFont="1" applyFill="1" applyBorder="1" applyAlignment="1">
      <alignment horizontal="right" vertical="center" indent="1" shrinkToFit="1"/>
    </xf>
    <xf numFmtId="179" fontId="27" fillId="10" borderId="65" xfId="9" applyNumberFormat="1" applyFont="1" applyFill="1" applyBorder="1" applyAlignment="1">
      <alignment horizontal="right" vertical="center" indent="1" shrinkToFit="1"/>
    </xf>
    <xf numFmtId="38" fontId="27" fillId="10" borderId="65" xfId="9" applyFont="1" applyFill="1" applyBorder="1" applyAlignment="1">
      <alignment horizontal="right" vertical="center" indent="1" shrinkToFit="1"/>
    </xf>
    <xf numFmtId="38" fontId="27" fillId="10" borderId="65" xfId="9" applyNumberFormat="1" applyFont="1" applyFill="1" applyBorder="1" applyAlignment="1">
      <alignment horizontal="right" vertical="center" indent="1" shrinkToFit="1"/>
    </xf>
    <xf numFmtId="0" fontId="21" fillId="0" borderId="17" xfId="0" applyFont="1" applyBorder="1" applyAlignment="1">
      <alignment vertical="center"/>
    </xf>
    <xf numFmtId="0" fontId="22" fillId="9" borderId="105" xfId="0" applyFont="1" applyFill="1" applyBorder="1" applyAlignment="1">
      <alignment horizontal="left" vertical="center" indent="1" shrinkToFit="1"/>
    </xf>
    <xf numFmtId="186" fontId="27" fillId="9" borderId="78" xfId="9" applyNumberFormat="1" applyFont="1" applyFill="1" applyBorder="1" applyAlignment="1">
      <alignment horizontal="right" vertical="center" indent="1"/>
    </xf>
    <xf numFmtId="186" fontId="27" fillId="9" borderId="78" xfId="9" applyNumberFormat="1" applyFont="1" applyFill="1" applyBorder="1" applyAlignment="1">
      <alignment horizontal="right" vertical="center" indent="1" shrinkToFit="1"/>
    </xf>
    <xf numFmtId="179" fontId="27" fillId="9" borderId="78" xfId="9" applyNumberFormat="1" applyFont="1" applyFill="1" applyBorder="1" applyAlignment="1">
      <alignment horizontal="right" vertical="center" indent="1" shrinkToFit="1"/>
    </xf>
    <xf numFmtId="38" fontId="27" fillId="9" borderId="78" xfId="9" applyFont="1" applyFill="1" applyBorder="1" applyAlignment="1">
      <alignment horizontal="right" vertical="center" indent="1" shrinkToFit="1"/>
    </xf>
    <xf numFmtId="38" fontId="27" fillId="9" borderId="78" xfId="9" applyNumberFormat="1" applyFont="1" applyFill="1" applyBorder="1" applyAlignment="1">
      <alignment horizontal="right" vertical="center" indent="1" shrinkToFit="1"/>
    </xf>
    <xf numFmtId="0" fontId="22" fillId="10" borderId="77" xfId="0" applyFont="1" applyFill="1" applyBorder="1" applyAlignment="1">
      <alignment horizontal="left" vertical="center" indent="1"/>
    </xf>
    <xf numFmtId="38" fontId="27" fillId="10" borderId="77" xfId="9" applyFont="1" applyFill="1" applyBorder="1" applyAlignment="1">
      <alignment horizontal="right" vertical="center" indent="1"/>
    </xf>
    <xf numFmtId="179" fontId="27" fillId="10" borderId="77" xfId="9" applyNumberFormat="1" applyFont="1" applyFill="1" applyBorder="1" applyAlignment="1">
      <alignment horizontal="right" vertical="center" indent="1"/>
    </xf>
    <xf numFmtId="179" fontId="27" fillId="10" borderId="77" xfId="9" applyNumberFormat="1" applyFont="1" applyFill="1" applyBorder="1" applyAlignment="1">
      <alignment horizontal="right" vertical="center" indent="1" shrinkToFit="1"/>
    </xf>
    <xf numFmtId="0" fontId="27" fillId="10" borderId="77" xfId="0" applyFont="1" applyFill="1" applyBorder="1" applyAlignment="1">
      <alignment horizontal="left" vertical="center" indent="1"/>
    </xf>
    <xf numFmtId="0" fontId="22" fillId="10" borderId="54" xfId="0" applyFont="1" applyFill="1" applyBorder="1" applyAlignment="1">
      <alignment horizontal="left" vertical="center" indent="1" shrinkToFit="1"/>
    </xf>
    <xf numFmtId="38" fontId="27" fillId="10" borderId="54" xfId="9" applyFont="1" applyFill="1" applyBorder="1" applyAlignment="1">
      <alignment horizontal="right" vertical="center" indent="1"/>
    </xf>
    <xf numFmtId="38" fontId="27" fillId="10" borderId="54" xfId="9" applyFont="1" applyFill="1" applyBorder="1" applyAlignment="1">
      <alignment horizontal="right" vertical="center" indent="1" shrinkToFit="1"/>
    </xf>
    <xf numFmtId="179" fontId="27" fillId="10" borderId="54" xfId="9" applyNumberFormat="1" applyFont="1" applyFill="1" applyBorder="1" applyAlignment="1">
      <alignment horizontal="right" vertical="center" indent="1" shrinkToFit="1"/>
    </xf>
    <xf numFmtId="0" fontId="27" fillId="10" borderId="54" xfId="0" applyFont="1" applyFill="1" applyBorder="1" applyAlignment="1">
      <alignment horizontal="left" vertical="center" indent="1" shrinkToFit="1"/>
    </xf>
    <xf numFmtId="179" fontId="27" fillId="10" borderId="40" xfId="9" applyNumberFormat="1" applyFont="1" applyFill="1" applyBorder="1" applyAlignment="1">
      <alignment horizontal="right" vertical="center" wrapText="1" indent="1" shrinkToFit="1"/>
    </xf>
    <xf numFmtId="179" fontId="39" fillId="10" borderId="40" xfId="9" applyNumberFormat="1" applyFont="1" applyFill="1" applyBorder="1" applyAlignment="1">
      <alignment horizontal="center" vertical="center" wrapText="1" shrinkToFit="1"/>
    </xf>
    <xf numFmtId="183" fontId="22" fillId="0" borderId="106" xfId="10" applyNumberFormat="1" applyFont="1" applyFill="1" applyBorder="1" applyAlignment="1">
      <alignment horizontal="right" vertical="center"/>
    </xf>
    <xf numFmtId="183" fontId="22" fillId="0" borderId="106" xfId="10" applyNumberFormat="1" applyFont="1" applyFill="1" applyBorder="1" applyAlignment="1">
      <alignment horizontal="center" vertical="center"/>
    </xf>
    <xf numFmtId="0" fontId="21" fillId="0" borderId="107" xfId="0" applyFont="1" applyBorder="1" applyAlignment="1">
      <alignment vertical="center"/>
    </xf>
    <xf numFmtId="0" fontId="21" fillId="0" borderId="108" xfId="0" applyFont="1" applyBorder="1" applyAlignment="1">
      <alignment vertical="center"/>
    </xf>
    <xf numFmtId="0" fontId="22" fillId="0" borderId="108" xfId="0" applyFont="1" applyBorder="1" applyAlignment="1">
      <alignment vertical="center"/>
    </xf>
    <xf numFmtId="0" fontId="22" fillId="9" borderId="39" xfId="0" applyFont="1" applyFill="1" applyBorder="1" applyAlignment="1">
      <alignment horizontal="left" vertical="center" shrinkToFit="1"/>
    </xf>
    <xf numFmtId="0" fontId="22" fillId="9" borderId="39" xfId="0" applyFont="1" applyFill="1" applyBorder="1" applyAlignment="1">
      <alignment horizontal="center" vertical="center"/>
    </xf>
    <xf numFmtId="38" fontId="22" fillId="9" borderId="39" xfId="9" applyFont="1" applyFill="1" applyBorder="1" applyAlignment="1">
      <alignment horizontal="right" vertical="center" indent="1" shrinkToFit="1"/>
    </xf>
    <xf numFmtId="0" fontId="22" fillId="0" borderId="108" xfId="0" applyFont="1" applyFill="1" applyBorder="1"/>
    <xf numFmtId="0" fontId="22" fillId="0" borderId="109" xfId="0" applyFont="1" applyFill="1" applyBorder="1"/>
    <xf numFmtId="183" fontId="22" fillId="0" borderId="111" xfId="10" applyNumberFormat="1" applyFont="1" applyFill="1" applyBorder="1" applyAlignment="1">
      <alignment horizontal="right" vertical="center"/>
    </xf>
    <xf numFmtId="183" fontId="22" fillId="0" borderId="110" xfId="10" applyNumberFormat="1" applyFont="1" applyFill="1" applyBorder="1" applyAlignment="1">
      <alignment horizontal="right" vertical="center"/>
    </xf>
    <xf numFmtId="0" fontId="22" fillId="0" borderId="107" xfId="0" applyFont="1" applyFill="1" applyBorder="1"/>
    <xf numFmtId="183" fontId="22" fillId="0" borderId="110" xfId="10" applyNumberFormat="1" applyFont="1" applyFill="1" applyBorder="1" applyAlignment="1">
      <alignment horizontal="center" vertical="center"/>
    </xf>
    <xf numFmtId="0" fontId="22" fillId="10" borderId="39" xfId="0" applyFont="1" applyFill="1" applyBorder="1" applyAlignment="1">
      <alignment horizontal="left" vertical="center" indent="1" shrinkToFit="1"/>
    </xf>
    <xf numFmtId="0" fontId="22" fillId="9" borderId="112" xfId="0" applyFont="1" applyFill="1" applyBorder="1" applyAlignment="1">
      <alignment horizontal="left" vertical="center" indent="1" shrinkToFit="1"/>
    </xf>
    <xf numFmtId="0" fontId="22" fillId="0" borderId="39" xfId="0" applyFont="1" applyFill="1" applyBorder="1" applyAlignment="1">
      <alignment horizontal="left" vertical="center" indent="1" shrinkToFit="1"/>
    </xf>
    <xf numFmtId="186" fontId="27" fillId="0" borderId="39" xfId="9" applyNumberFormat="1" applyFont="1" applyFill="1" applyBorder="1" applyAlignment="1">
      <alignment horizontal="right" vertical="center" indent="1"/>
    </xf>
    <xf numFmtId="186" fontId="27" fillId="0" borderId="39" xfId="9" applyNumberFormat="1" applyFont="1" applyFill="1" applyBorder="1" applyAlignment="1">
      <alignment horizontal="right" vertical="center" indent="1" shrinkToFit="1"/>
    </xf>
    <xf numFmtId="179" fontId="27" fillId="0" borderId="39" xfId="9" applyNumberFormat="1" applyFont="1" applyFill="1" applyBorder="1" applyAlignment="1">
      <alignment horizontal="right" vertical="center" indent="1" shrinkToFit="1"/>
    </xf>
    <xf numFmtId="38" fontId="27" fillId="0" borderId="39" xfId="9" applyFont="1" applyFill="1" applyBorder="1" applyAlignment="1">
      <alignment horizontal="right" vertical="center" indent="1" shrinkToFit="1"/>
    </xf>
    <xf numFmtId="0" fontId="26" fillId="5" borderId="113" xfId="0" applyFont="1" applyFill="1" applyBorder="1" applyAlignment="1">
      <alignment horizontal="center" vertical="center"/>
    </xf>
    <xf numFmtId="0" fontId="26" fillId="5" borderId="114" xfId="0" applyFont="1" applyFill="1" applyBorder="1" applyAlignment="1">
      <alignment horizontal="center" vertical="center"/>
    </xf>
    <xf numFmtId="3" fontId="26" fillId="5" borderId="114" xfId="0" applyNumberFormat="1" applyFont="1" applyFill="1" applyBorder="1" applyAlignment="1">
      <alignment horizontal="center" vertical="center"/>
    </xf>
    <xf numFmtId="4" fontId="26" fillId="5" borderId="114" xfId="0" applyNumberFormat="1" applyFont="1" applyFill="1" applyBorder="1" applyAlignment="1">
      <alignment horizontal="center" vertical="center"/>
    </xf>
    <xf numFmtId="181" fontId="26" fillId="5" borderId="114" xfId="0" applyNumberFormat="1" applyFont="1" applyFill="1" applyBorder="1" applyAlignment="1">
      <alignment horizontal="center" vertical="center"/>
    </xf>
    <xf numFmtId="181" fontId="26" fillId="5" borderId="115" xfId="0" applyNumberFormat="1" applyFont="1" applyFill="1" applyBorder="1" applyAlignment="1">
      <alignment horizontal="center" vertical="center"/>
    </xf>
    <xf numFmtId="0" fontId="26" fillId="5" borderId="116" xfId="0" applyFont="1" applyFill="1" applyBorder="1" applyAlignment="1">
      <alignment horizontal="center" vertical="center"/>
    </xf>
    <xf numFmtId="181" fontId="26" fillId="5" borderId="117" xfId="0" applyNumberFormat="1" applyFont="1" applyFill="1" applyBorder="1" applyAlignment="1">
      <alignment horizontal="center" vertical="center"/>
    </xf>
    <xf numFmtId="0" fontId="22" fillId="9" borderId="118" xfId="0" applyFont="1" applyFill="1" applyBorder="1" applyAlignment="1">
      <alignment horizontal="left" vertical="center" shrinkToFit="1"/>
    </xf>
    <xf numFmtId="0" fontId="22" fillId="9" borderId="118" xfId="0" applyFont="1" applyFill="1" applyBorder="1" applyAlignment="1">
      <alignment horizontal="center" vertical="center"/>
    </xf>
    <xf numFmtId="38" fontId="22" fillId="9" borderId="118" xfId="9" applyFont="1" applyFill="1" applyBorder="1" applyAlignment="1">
      <alignment horizontal="right" vertical="center" indent="1"/>
    </xf>
    <xf numFmtId="40" fontId="22" fillId="9" borderId="118" xfId="9" applyNumberFormat="1" applyFont="1" applyFill="1" applyBorder="1" applyAlignment="1">
      <alignment horizontal="right" vertical="center" indent="1"/>
    </xf>
    <xf numFmtId="182" fontId="26" fillId="16" borderId="119" xfId="0" applyNumberFormat="1" applyFont="1" applyFill="1" applyBorder="1" applyAlignment="1">
      <alignment horizontal="center" vertical="center"/>
    </xf>
    <xf numFmtId="3" fontId="21" fillId="0" borderId="108" xfId="0" applyNumberFormat="1" applyFont="1" applyBorder="1" applyAlignment="1">
      <alignment vertical="center"/>
    </xf>
    <xf numFmtId="4" fontId="21" fillId="0" borderId="108" xfId="0" applyNumberFormat="1" applyFont="1" applyBorder="1" applyAlignment="1">
      <alignment vertical="center"/>
    </xf>
    <xf numFmtId="181" fontId="21" fillId="0" borderId="108" xfId="0" applyNumberFormat="1" applyFont="1" applyBorder="1" applyAlignment="1">
      <alignment horizontal="center" vertical="center"/>
    </xf>
    <xf numFmtId="182" fontId="32" fillId="5" borderId="120" xfId="0" applyNumberFormat="1" applyFont="1" applyFill="1" applyBorder="1" applyAlignment="1">
      <alignment horizontal="center" vertical="center"/>
    </xf>
    <xf numFmtId="178" fontId="26" fillId="5" borderId="121" xfId="5" applyNumberFormat="1" applyFont="1" applyFill="1" applyBorder="1" applyAlignment="1">
      <alignment horizontal="center" vertical="center" shrinkToFit="1"/>
    </xf>
    <xf numFmtId="38" fontId="26" fillId="5" borderId="121" xfId="9" applyFont="1" applyFill="1" applyBorder="1" applyAlignment="1">
      <alignment horizontal="right" vertical="center" indent="1" shrinkToFit="1"/>
    </xf>
    <xf numFmtId="3" fontId="26" fillId="5" borderId="121" xfId="9" applyNumberFormat="1" applyFont="1" applyFill="1" applyBorder="1" applyAlignment="1">
      <alignment vertical="center" shrinkToFit="1"/>
    </xf>
    <xf numFmtId="40" fontId="26" fillId="5" borderId="121" xfId="9" applyNumberFormat="1" applyFont="1" applyFill="1" applyBorder="1" applyAlignment="1">
      <alignment vertical="center" shrinkToFit="1"/>
    </xf>
    <xf numFmtId="182" fontId="27" fillId="12" borderId="122" xfId="0" applyNumberFormat="1" applyFont="1" applyFill="1" applyBorder="1" applyAlignment="1">
      <alignment vertical="center"/>
    </xf>
    <xf numFmtId="182" fontId="26" fillId="16" borderId="124" xfId="0" applyNumberFormat="1" applyFont="1" applyFill="1" applyBorder="1" applyAlignment="1">
      <alignment horizontal="left" vertical="center" indent="2"/>
    </xf>
    <xf numFmtId="178" fontId="26" fillId="16" borderId="124" xfId="5" applyNumberFormat="1" applyFont="1" applyFill="1" applyBorder="1" applyAlignment="1">
      <alignment horizontal="center" vertical="center" shrinkToFit="1"/>
    </xf>
    <xf numFmtId="38" fontId="26" fillId="16" borderId="124" xfId="9" applyFont="1" applyFill="1" applyBorder="1" applyAlignment="1">
      <alignment horizontal="right" vertical="center" indent="1" shrinkToFit="1"/>
    </xf>
    <xf numFmtId="38" fontId="26" fillId="16" borderId="124" xfId="9" applyFont="1" applyFill="1" applyBorder="1" applyAlignment="1">
      <alignment horizontal="right" vertical="center" shrinkToFit="1"/>
    </xf>
    <xf numFmtId="40" fontId="26" fillId="16" borderId="124" xfId="9" applyNumberFormat="1" applyFont="1" applyFill="1" applyBorder="1" applyAlignment="1">
      <alignment vertical="center" shrinkToFit="1"/>
    </xf>
    <xf numFmtId="40" fontId="26" fillId="16" borderId="124" xfId="9" applyNumberFormat="1" applyFont="1" applyFill="1" applyBorder="1" applyAlignment="1">
      <alignment horizontal="right" vertical="center" shrinkToFit="1"/>
    </xf>
    <xf numFmtId="4" fontId="21" fillId="0" borderId="107" xfId="0" applyNumberFormat="1" applyFont="1" applyBorder="1" applyAlignment="1">
      <alignment vertical="center"/>
    </xf>
    <xf numFmtId="0" fontId="40" fillId="0" borderId="0" xfId="0" applyFont="1" applyBorder="1" applyAlignment="1">
      <alignment horizontal="center" vertical="center"/>
    </xf>
    <xf numFmtId="3" fontId="26" fillId="5" borderId="114" xfId="0" applyNumberFormat="1" applyFont="1" applyFill="1" applyBorder="1" applyAlignment="1">
      <alignment horizontal="center" vertical="center" wrapText="1"/>
    </xf>
    <xf numFmtId="38" fontId="22" fillId="9" borderId="118" xfId="9" applyFont="1" applyFill="1" applyBorder="1" applyAlignment="1">
      <alignment horizontal="center" vertical="center"/>
    </xf>
    <xf numFmtId="38" fontId="22" fillId="9" borderId="40" xfId="9" applyFont="1" applyFill="1" applyBorder="1" applyAlignment="1">
      <alignment horizontal="center" vertical="center"/>
    </xf>
    <xf numFmtId="0" fontId="27" fillId="9" borderId="40" xfId="0" applyFont="1" applyFill="1" applyBorder="1" applyAlignment="1">
      <alignment horizontal="left" vertical="center" shrinkToFit="1"/>
    </xf>
    <xf numFmtId="0" fontId="27" fillId="9" borderId="40" xfId="0" applyFont="1" applyFill="1" applyBorder="1" applyAlignment="1">
      <alignment horizontal="center" vertical="center"/>
    </xf>
    <xf numFmtId="38" fontId="27" fillId="9" borderId="40" xfId="9" applyFont="1" applyFill="1" applyBorder="1" applyAlignment="1">
      <alignment horizontal="center" vertical="center"/>
    </xf>
    <xf numFmtId="40" fontId="27" fillId="9" borderId="40" xfId="9" applyNumberFormat="1" applyFont="1" applyFill="1" applyBorder="1" applyAlignment="1">
      <alignment horizontal="right" vertical="center" wrapText="1" indent="1"/>
    </xf>
    <xf numFmtId="40" fontId="27" fillId="9" borderId="39" xfId="9" applyNumberFormat="1" applyFont="1" applyFill="1" applyBorder="1" applyAlignment="1">
      <alignment horizontal="right" vertical="center" wrapText="1" indent="1"/>
    </xf>
    <xf numFmtId="0" fontId="27" fillId="9" borderId="54" xfId="0" applyFont="1" applyFill="1" applyBorder="1" applyAlignment="1">
      <alignment horizontal="left" vertical="center" shrinkToFit="1"/>
    </xf>
    <xf numFmtId="0" fontId="27" fillId="9" borderId="54" xfId="0" applyFont="1" applyFill="1" applyBorder="1" applyAlignment="1">
      <alignment horizontal="center" vertical="center"/>
    </xf>
    <xf numFmtId="38" fontId="27" fillId="9" borderId="54" xfId="9" applyFont="1" applyFill="1" applyBorder="1" applyAlignment="1">
      <alignment horizontal="center" vertical="center"/>
    </xf>
    <xf numFmtId="40" fontId="27" fillId="9" borderId="54" xfId="9" applyNumberFormat="1" applyFont="1" applyFill="1" applyBorder="1" applyAlignment="1">
      <alignment horizontal="right" vertical="center" indent="1"/>
    </xf>
    <xf numFmtId="185" fontId="27" fillId="9" borderId="54" xfId="9" applyNumberFormat="1" applyFont="1" applyFill="1" applyBorder="1" applyAlignment="1">
      <alignment horizontal="center" vertical="center" shrinkToFit="1"/>
    </xf>
    <xf numFmtId="38" fontId="27" fillId="9" borderId="54" xfId="9" applyFont="1" applyFill="1" applyBorder="1" applyAlignment="1">
      <alignment horizontal="center" vertical="center" shrinkToFit="1"/>
    </xf>
    <xf numFmtId="38" fontId="22" fillId="9" borderId="39" xfId="9" applyFont="1" applyFill="1" applyBorder="1" applyAlignment="1">
      <alignment horizontal="center" vertical="center"/>
    </xf>
    <xf numFmtId="38" fontId="22" fillId="9" borderId="39" xfId="9" applyFont="1" applyFill="1" applyBorder="1" applyAlignment="1">
      <alignment horizontal="center" vertical="center" wrapText="1"/>
    </xf>
    <xf numFmtId="182" fontId="22" fillId="9" borderId="65" xfId="0" applyNumberFormat="1" applyFont="1" applyFill="1" applyBorder="1" applyAlignment="1">
      <alignment horizontal="left" vertical="center" shrinkToFit="1"/>
    </xf>
    <xf numFmtId="38" fontId="22" fillId="9" borderId="65" xfId="9" applyFont="1" applyFill="1" applyBorder="1" applyAlignment="1">
      <alignment horizontal="right" vertical="center" indent="1"/>
    </xf>
    <xf numFmtId="182" fontId="22" fillId="9" borderId="126" xfId="0" applyNumberFormat="1" applyFont="1" applyFill="1" applyBorder="1" applyAlignment="1">
      <alignment horizontal="left" vertical="center" shrinkToFit="1"/>
    </xf>
    <xf numFmtId="182" fontId="22" fillId="9" borderId="126" xfId="0" applyNumberFormat="1" applyFont="1" applyFill="1" applyBorder="1" applyAlignment="1">
      <alignment horizontal="center" vertical="center" wrapText="1"/>
    </xf>
    <xf numFmtId="38" fontId="22" fillId="9" borderId="126" xfId="9" applyFont="1" applyFill="1" applyBorder="1" applyAlignment="1">
      <alignment horizontal="center" vertical="center" wrapText="1"/>
    </xf>
    <xf numFmtId="38" fontId="22" fillId="9" borderId="126" xfId="9" applyFont="1" applyFill="1" applyBorder="1" applyAlignment="1">
      <alignment horizontal="right" vertical="center" indent="1"/>
    </xf>
    <xf numFmtId="38" fontId="22" fillId="9" borderId="40" xfId="9" applyFont="1" applyFill="1" applyBorder="1" applyAlignment="1">
      <alignment horizontal="center" vertical="center" wrapText="1"/>
    </xf>
    <xf numFmtId="38" fontId="22" fillId="9" borderId="41" xfId="9" applyFont="1" applyFill="1" applyBorder="1" applyAlignment="1">
      <alignment horizontal="center" vertical="center" wrapText="1"/>
    </xf>
    <xf numFmtId="38" fontId="27" fillId="9" borderId="39" xfId="9" applyFont="1" applyFill="1" applyBorder="1" applyAlignment="1">
      <alignment horizontal="center" vertical="center"/>
    </xf>
    <xf numFmtId="38" fontId="27" fillId="9" borderId="40" xfId="9" applyFont="1" applyFill="1" applyBorder="1" applyAlignment="1">
      <alignment horizontal="center" vertical="center" wrapText="1" shrinkToFit="1"/>
    </xf>
    <xf numFmtId="40" fontId="22" fillId="9" borderId="40" xfId="9" applyNumberFormat="1" applyFont="1" applyFill="1" applyBorder="1" applyAlignment="1">
      <alignment horizontal="center" vertical="center" wrapText="1" shrinkToFit="1"/>
    </xf>
    <xf numFmtId="38" fontId="26" fillId="5" borderId="121" xfId="9" applyNumberFormat="1" applyFont="1" applyFill="1" applyBorder="1" applyAlignment="1">
      <alignment vertical="center" shrinkToFit="1"/>
    </xf>
    <xf numFmtId="40" fontId="26" fillId="5" borderId="121" xfId="9" applyNumberFormat="1" applyFont="1" applyFill="1" applyBorder="1" applyAlignment="1">
      <alignment horizontal="center" vertical="center" shrinkToFit="1"/>
    </xf>
    <xf numFmtId="38" fontId="26" fillId="12" borderId="56" xfId="9" applyNumberFormat="1" applyFont="1" applyFill="1" applyBorder="1" applyAlignment="1">
      <alignment vertical="center" shrinkToFit="1"/>
    </xf>
    <xf numFmtId="38" fontId="26" fillId="13" borderId="57" xfId="9" applyNumberFormat="1" applyFont="1" applyFill="1" applyBorder="1" applyAlignment="1">
      <alignment vertical="center" shrinkToFit="1"/>
    </xf>
    <xf numFmtId="38" fontId="26" fillId="14" borderId="57" xfId="9" applyNumberFormat="1" applyFont="1" applyFill="1" applyBorder="1" applyAlignment="1">
      <alignment vertical="center" shrinkToFit="1"/>
    </xf>
    <xf numFmtId="38" fontId="26" fillId="15" borderId="83" xfId="9" applyNumberFormat="1" applyFont="1" applyFill="1" applyBorder="1" applyAlignment="1">
      <alignment vertical="center" shrinkToFit="1"/>
    </xf>
    <xf numFmtId="178" fontId="26" fillId="16" borderId="124" xfId="5" applyNumberFormat="1" applyFont="1" applyFill="1" applyBorder="1" applyAlignment="1">
      <alignment horizontal="right" vertical="center" shrinkToFit="1"/>
    </xf>
    <xf numFmtId="38" fontId="26" fillId="0" borderId="0" xfId="9" applyFont="1" applyFill="1" applyAlignment="1">
      <alignment vertical="center"/>
    </xf>
    <xf numFmtId="179" fontId="26" fillId="0" borderId="0" xfId="9" applyNumberFormat="1" applyFont="1" applyFill="1" applyAlignment="1">
      <alignment vertical="center"/>
    </xf>
    <xf numFmtId="0" fontId="26" fillId="0" borderId="0" xfId="0" applyFont="1" applyFill="1" applyAlignment="1">
      <alignment vertical="center"/>
    </xf>
    <xf numFmtId="177" fontId="26" fillId="0" borderId="0" xfId="0" applyNumberFormat="1" applyFont="1" applyFill="1" applyAlignment="1">
      <alignment vertical="center"/>
    </xf>
    <xf numFmtId="38" fontId="26" fillId="17" borderId="114" xfId="9" applyFont="1" applyFill="1" applyBorder="1" applyAlignment="1">
      <alignment vertical="center" wrapText="1"/>
    </xf>
    <xf numFmtId="38" fontId="26" fillId="17" borderId="26" xfId="9" applyFont="1" applyFill="1" applyBorder="1" applyAlignment="1">
      <alignment horizontal="center" vertical="center" wrapText="1"/>
    </xf>
    <xf numFmtId="38" fontId="26" fillId="17" borderId="27" xfId="9" applyFont="1" applyFill="1" applyBorder="1" applyAlignment="1">
      <alignment horizontal="center" vertical="center" wrapText="1"/>
    </xf>
    <xf numFmtId="179" fontId="26" fillId="17" borderId="27" xfId="9" applyNumberFormat="1" applyFont="1" applyFill="1" applyBorder="1" applyAlignment="1">
      <alignment horizontal="center" vertical="center" wrapText="1"/>
    </xf>
    <xf numFmtId="0" fontId="26" fillId="17" borderId="27" xfId="0" applyFont="1" applyFill="1" applyBorder="1" applyAlignment="1">
      <alignment horizontal="center" vertical="center" wrapText="1"/>
    </xf>
    <xf numFmtId="177" fontId="26" fillId="17" borderId="27" xfId="0" applyNumberFormat="1" applyFont="1" applyFill="1" applyBorder="1" applyAlignment="1">
      <alignment horizontal="center" vertical="center" wrapText="1"/>
    </xf>
    <xf numFmtId="38" fontId="26" fillId="17" borderId="28" xfId="9" applyFont="1" applyFill="1" applyBorder="1" applyAlignment="1">
      <alignment horizontal="center" vertical="center" wrapText="1"/>
    </xf>
    <xf numFmtId="179" fontId="26" fillId="17" borderId="28" xfId="9" applyNumberFormat="1" applyFont="1" applyFill="1" applyBorder="1" applyAlignment="1">
      <alignment horizontal="center" vertical="center" wrapText="1"/>
    </xf>
    <xf numFmtId="0" fontId="26" fillId="17" borderId="28" xfId="0" applyFont="1" applyFill="1" applyBorder="1" applyAlignment="1">
      <alignment horizontal="center" vertical="center" wrapText="1"/>
    </xf>
    <xf numFmtId="177" fontId="26" fillId="17" borderId="28" xfId="0" applyNumberFormat="1" applyFont="1" applyFill="1" applyBorder="1" applyAlignment="1">
      <alignment horizontal="center" vertical="center" wrapText="1"/>
    </xf>
    <xf numFmtId="0" fontId="22" fillId="10" borderId="118" xfId="0" applyFont="1" applyFill="1" applyBorder="1" applyAlignment="1">
      <alignment horizontal="left" vertical="center" indent="1"/>
    </xf>
    <xf numFmtId="38" fontId="27" fillId="10" borderId="118" xfId="9" applyFont="1" applyFill="1" applyBorder="1" applyAlignment="1">
      <alignment horizontal="right" vertical="center" indent="1"/>
    </xf>
    <xf numFmtId="179" fontId="27" fillId="10" borderId="118" xfId="9" applyNumberFormat="1" applyFont="1" applyFill="1" applyBorder="1" applyAlignment="1">
      <alignment horizontal="right" vertical="center" indent="1"/>
    </xf>
    <xf numFmtId="179" fontId="27" fillId="10" borderId="118" xfId="9" applyNumberFormat="1" applyFont="1" applyFill="1" applyBorder="1" applyAlignment="1">
      <alignment horizontal="right" vertical="center" indent="1" shrinkToFit="1"/>
    </xf>
    <xf numFmtId="0" fontId="27" fillId="10" borderId="118" xfId="0" applyFont="1" applyFill="1" applyBorder="1" applyAlignment="1">
      <alignment horizontal="left" vertical="center" indent="1"/>
    </xf>
    <xf numFmtId="38" fontId="22" fillId="10" borderId="40" xfId="9" applyFont="1" applyFill="1" applyBorder="1" applyAlignment="1">
      <alignment horizontal="right" vertical="center" indent="1" shrinkToFit="1"/>
    </xf>
    <xf numFmtId="38" fontId="22" fillId="10" borderId="39" xfId="9" applyFont="1" applyFill="1" applyBorder="1" applyAlignment="1">
      <alignment horizontal="right" vertical="center" indent="1" shrinkToFit="1"/>
    </xf>
    <xf numFmtId="179" fontId="22" fillId="10" borderId="40" xfId="9" applyNumberFormat="1" applyFont="1" applyFill="1" applyBorder="1" applyAlignment="1">
      <alignment horizontal="right" vertical="center" wrapText="1" indent="1" shrinkToFit="1"/>
    </xf>
    <xf numFmtId="179" fontId="22" fillId="10" borderId="39" xfId="9" applyNumberFormat="1" applyFont="1" applyFill="1" applyBorder="1" applyAlignment="1">
      <alignment horizontal="right" vertical="center" wrapText="1" indent="1" shrinkToFit="1"/>
    </xf>
    <xf numFmtId="179" fontId="41" fillId="10" borderId="40" xfId="9" applyNumberFormat="1" applyFont="1" applyFill="1" applyBorder="1" applyAlignment="1">
      <alignment horizontal="center" vertical="center" wrapText="1" shrinkToFit="1"/>
    </xf>
    <xf numFmtId="38" fontId="22" fillId="10" borderId="65" xfId="9" applyFont="1" applyFill="1" applyBorder="1" applyAlignment="1">
      <alignment horizontal="right" vertical="center" indent="1" shrinkToFit="1"/>
    </xf>
    <xf numFmtId="179" fontId="22" fillId="10" borderId="65" xfId="9" applyNumberFormat="1" applyFont="1" applyFill="1" applyBorder="1" applyAlignment="1">
      <alignment horizontal="right" vertical="center" indent="1" shrinkToFit="1"/>
    </xf>
    <xf numFmtId="182" fontId="32" fillId="5" borderId="71"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vertical="center" shrinkToFit="1"/>
    </xf>
    <xf numFmtId="3" fontId="27" fillId="0" borderId="0" xfId="0" applyNumberFormat="1" applyFont="1" applyFill="1" applyBorder="1" applyAlignment="1">
      <alignment horizontal="right" vertical="center" wrapText="1"/>
    </xf>
    <xf numFmtId="38" fontId="27" fillId="0" borderId="0" xfId="9" applyFont="1" applyFill="1" applyBorder="1" applyAlignment="1">
      <alignment vertical="center"/>
    </xf>
    <xf numFmtId="179" fontId="27" fillId="0" borderId="0" xfId="9" applyNumberFormat="1" applyFont="1" applyFill="1" applyAlignment="1">
      <alignment vertical="center"/>
    </xf>
    <xf numFmtId="0" fontId="27" fillId="0" borderId="0" xfId="0" applyFont="1" applyFill="1" applyAlignment="1">
      <alignment vertical="center"/>
    </xf>
    <xf numFmtId="177" fontId="27" fillId="0" borderId="0" xfId="0" applyNumberFormat="1" applyFont="1" applyFill="1" applyAlignment="1">
      <alignment vertical="center"/>
    </xf>
    <xf numFmtId="38" fontId="27" fillId="0" borderId="0" xfId="9" applyFont="1" applyFill="1" applyAlignment="1">
      <alignment vertical="center"/>
    </xf>
    <xf numFmtId="0" fontId="22" fillId="0" borderId="118" xfId="0" applyFont="1" applyFill="1" applyBorder="1" applyAlignment="1">
      <alignment horizontal="left" vertical="center" indent="1"/>
    </xf>
    <xf numFmtId="186" fontId="22" fillId="0" borderId="118" xfId="9" applyNumberFormat="1" applyFont="1" applyFill="1" applyBorder="1" applyAlignment="1">
      <alignment horizontal="right" vertical="center" indent="1"/>
    </xf>
    <xf numFmtId="187" fontId="22" fillId="0" borderId="118" xfId="9" applyNumberFormat="1" applyFont="1" applyFill="1" applyBorder="1" applyAlignment="1">
      <alignment horizontal="right" vertical="center" indent="1"/>
    </xf>
    <xf numFmtId="180" fontId="22" fillId="0" borderId="118" xfId="9" applyNumberFormat="1" applyFont="1" applyFill="1" applyBorder="1" applyAlignment="1">
      <alignment horizontal="right" vertical="center" indent="1"/>
    </xf>
    <xf numFmtId="38" fontId="22" fillId="0" borderId="118" xfId="9" applyNumberFormat="1" applyFont="1" applyFill="1" applyBorder="1" applyAlignment="1">
      <alignment horizontal="right" vertical="center" indent="1" shrinkToFit="1"/>
    </xf>
    <xf numFmtId="186" fontId="22" fillId="9" borderId="40" xfId="9" applyNumberFormat="1" applyFont="1" applyFill="1" applyBorder="1" applyAlignment="1">
      <alignment horizontal="right" vertical="center" indent="1"/>
    </xf>
    <xf numFmtId="186" fontId="22" fillId="9" borderId="40" xfId="9" applyNumberFormat="1" applyFont="1" applyFill="1" applyBorder="1" applyAlignment="1">
      <alignment horizontal="right" vertical="center" indent="1" shrinkToFit="1"/>
    </xf>
    <xf numFmtId="187" fontId="22" fillId="9" borderId="40" xfId="9" applyNumberFormat="1" applyFont="1" applyFill="1" applyBorder="1" applyAlignment="1">
      <alignment horizontal="right" vertical="center" indent="1" shrinkToFit="1"/>
    </xf>
    <xf numFmtId="180" fontId="22" fillId="9" borderId="40" xfId="9" applyNumberFormat="1" applyFont="1" applyFill="1" applyBorder="1" applyAlignment="1">
      <alignment horizontal="right" vertical="center" indent="1" shrinkToFit="1"/>
    </xf>
    <xf numFmtId="38" fontId="22" fillId="9" borderId="40" xfId="9" applyNumberFormat="1" applyFont="1" applyFill="1" applyBorder="1" applyAlignment="1">
      <alignment horizontal="right" vertical="center" indent="1" shrinkToFit="1"/>
    </xf>
    <xf numFmtId="186" fontId="22" fillId="0" borderId="40" xfId="9" applyNumberFormat="1" applyFont="1" applyFill="1" applyBorder="1" applyAlignment="1">
      <alignment horizontal="right" vertical="center" indent="1"/>
    </xf>
    <xf numFmtId="186" fontId="22" fillId="0" borderId="40" xfId="9" applyNumberFormat="1" applyFont="1" applyFill="1" applyBorder="1" applyAlignment="1">
      <alignment horizontal="right" vertical="center" indent="1" shrinkToFit="1"/>
    </xf>
    <xf numFmtId="187" fontId="22" fillId="0" borderId="40" xfId="9" applyNumberFormat="1" applyFont="1" applyFill="1" applyBorder="1" applyAlignment="1">
      <alignment horizontal="right" vertical="center" indent="1" shrinkToFit="1"/>
    </xf>
    <xf numFmtId="180" fontId="22" fillId="0" borderId="40" xfId="9" applyNumberFormat="1" applyFont="1" applyFill="1" applyBorder="1" applyAlignment="1">
      <alignment horizontal="right" vertical="center" indent="1" shrinkToFit="1"/>
    </xf>
    <xf numFmtId="38" fontId="22" fillId="0" borderId="40" xfId="9" applyNumberFormat="1" applyFont="1" applyFill="1" applyBorder="1" applyAlignment="1">
      <alignment horizontal="right" vertical="center" indent="1" shrinkToFit="1"/>
    </xf>
    <xf numFmtId="186" fontId="22" fillId="9" borderId="54" xfId="9" applyNumberFormat="1" applyFont="1" applyFill="1" applyBorder="1" applyAlignment="1">
      <alignment horizontal="right" vertical="center" indent="1"/>
    </xf>
    <xf numFmtId="186" fontId="22" fillId="9" borderId="54" xfId="9" applyNumberFormat="1" applyFont="1" applyFill="1" applyBorder="1" applyAlignment="1">
      <alignment horizontal="right" vertical="center" indent="1" shrinkToFit="1"/>
    </xf>
    <xf numFmtId="187" fontId="22" fillId="9" borderId="54" xfId="9" applyNumberFormat="1" applyFont="1" applyFill="1" applyBorder="1" applyAlignment="1">
      <alignment horizontal="right" vertical="center" indent="1" shrinkToFit="1"/>
    </xf>
    <xf numFmtId="180" fontId="22" fillId="9" borderId="54" xfId="9" applyNumberFormat="1" applyFont="1" applyFill="1" applyBorder="1" applyAlignment="1">
      <alignment horizontal="right" vertical="center" indent="1" shrinkToFit="1"/>
    </xf>
    <xf numFmtId="38" fontId="22" fillId="9" borderId="54" xfId="9" applyNumberFormat="1" applyFont="1" applyFill="1" applyBorder="1" applyAlignment="1">
      <alignment horizontal="right" vertical="center" indent="1" shrinkToFit="1"/>
    </xf>
    <xf numFmtId="179" fontId="22" fillId="9" borderId="40" xfId="9" applyNumberFormat="1" applyFont="1" applyFill="1" applyBorder="1" applyAlignment="1">
      <alignment horizontal="right" vertical="center" indent="1" shrinkToFit="1"/>
    </xf>
    <xf numFmtId="186" fontId="22" fillId="9" borderId="41" xfId="9" applyNumberFormat="1" applyFont="1" applyFill="1" applyBorder="1" applyAlignment="1">
      <alignment horizontal="right" vertical="center" indent="1"/>
    </xf>
    <xf numFmtId="186" fontId="22" fillId="9" borderId="41" xfId="9" applyNumberFormat="1" applyFont="1" applyFill="1" applyBorder="1" applyAlignment="1">
      <alignment horizontal="right" vertical="center" indent="1" shrinkToFit="1"/>
    </xf>
    <xf numFmtId="179" fontId="22" fillId="9" borderId="41" xfId="9" applyNumberFormat="1" applyFont="1" applyFill="1" applyBorder="1" applyAlignment="1">
      <alignment horizontal="right" vertical="center" indent="1" shrinkToFit="1"/>
    </xf>
    <xf numFmtId="38" fontId="22" fillId="9" borderId="41" xfId="9" applyNumberFormat="1" applyFont="1" applyFill="1" applyBorder="1" applyAlignment="1">
      <alignment horizontal="right" vertical="center" indent="1" shrinkToFit="1"/>
    </xf>
    <xf numFmtId="179" fontId="22" fillId="0" borderId="0" xfId="0" applyNumberFormat="1" applyFont="1" applyFill="1" applyAlignment="1">
      <alignment vertical="center"/>
    </xf>
    <xf numFmtId="186" fontId="27" fillId="10" borderId="40" xfId="9" applyNumberFormat="1" applyFont="1" applyFill="1" applyBorder="1" applyAlignment="1">
      <alignment horizontal="right" vertical="center" indent="1"/>
    </xf>
    <xf numFmtId="179" fontId="27" fillId="10" borderId="40" xfId="9" applyNumberFormat="1" applyFont="1" applyFill="1" applyBorder="1" applyAlignment="1">
      <alignment horizontal="right" vertical="center" indent="1"/>
    </xf>
    <xf numFmtId="186" fontId="22" fillId="9" borderId="78" xfId="9" applyNumberFormat="1" applyFont="1" applyFill="1" applyBorder="1" applyAlignment="1">
      <alignment horizontal="right" vertical="center" indent="1"/>
    </xf>
    <xf numFmtId="186" fontId="22" fillId="9" borderId="78" xfId="9" applyNumberFormat="1" applyFont="1" applyFill="1" applyBorder="1" applyAlignment="1">
      <alignment horizontal="right" vertical="center" indent="1" shrinkToFit="1"/>
    </xf>
    <xf numFmtId="38" fontId="22" fillId="9" borderId="78" xfId="9" applyFont="1" applyFill="1" applyBorder="1" applyAlignment="1">
      <alignment horizontal="right" vertical="center" indent="1" shrinkToFit="1"/>
    </xf>
    <xf numFmtId="38" fontId="22" fillId="9" borderId="78" xfId="9" applyNumberFormat="1" applyFont="1" applyFill="1" applyBorder="1" applyAlignment="1">
      <alignment horizontal="right" vertical="center" indent="1" shrinkToFit="1"/>
    </xf>
    <xf numFmtId="0" fontId="21" fillId="0" borderId="109" xfId="0" applyFont="1" applyBorder="1" applyAlignment="1">
      <alignment vertical="center"/>
    </xf>
    <xf numFmtId="188" fontId="26" fillId="15" borderId="40" xfId="9" applyNumberFormat="1" applyFont="1" applyFill="1" applyBorder="1" applyAlignment="1">
      <alignment horizontal="right" vertical="center" wrapText="1" indent="1"/>
    </xf>
    <xf numFmtId="0" fontId="11" fillId="0" borderId="108" xfId="22" applyFont="1" applyBorder="1" applyAlignment="1">
      <alignment wrapText="1"/>
    </xf>
    <xf numFmtId="0" fontId="1" fillId="0" borderId="108" xfId="22" applyFont="1" applyBorder="1"/>
    <xf numFmtId="0" fontId="1" fillId="0" borderId="108" xfId="22" applyFont="1" applyBorder="1" applyAlignment="1">
      <alignment wrapText="1"/>
    </xf>
    <xf numFmtId="0" fontId="10" fillId="0" borderId="108" xfId="22" applyFont="1" applyBorder="1" applyAlignment="1">
      <alignment vertical="center" wrapText="1"/>
    </xf>
    <xf numFmtId="0" fontId="1" fillId="0" borderId="108" xfId="22" applyFont="1" applyBorder="1" applyAlignment="1">
      <alignment vertical="center" wrapText="1"/>
    </xf>
    <xf numFmtId="0" fontId="21" fillId="0" borderId="108" xfId="0" applyFont="1" applyFill="1" applyBorder="1"/>
    <xf numFmtId="38" fontId="22" fillId="0" borderId="108" xfId="9" applyFont="1" applyFill="1" applyBorder="1"/>
    <xf numFmtId="38" fontId="22" fillId="0" borderId="108" xfId="10" applyFont="1" applyFill="1" applyBorder="1"/>
    <xf numFmtId="38" fontId="22" fillId="0" borderId="109" xfId="9" applyFont="1" applyFill="1" applyBorder="1"/>
    <xf numFmtId="38" fontId="22" fillId="0" borderId="109" xfId="10" applyFont="1" applyFill="1" applyBorder="1"/>
    <xf numFmtId="180" fontId="22" fillId="0" borderId="110" xfId="31" applyNumberFormat="1" applyFont="1" applyFill="1" applyBorder="1" applyAlignment="1">
      <alignment horizontal="center" vertical="center"/>
    </xf>
    <xf numFmtId="0" fontId="22" fillId="0" borderId="108" xfId="0" applyFont="1" applyFill="1" applyBorder="1" applyAlignment="1">
      <alignment horizontal="center" wrapText="1"/>
    </xf>
    <xf numFmtId="183" fontId="22" fillId="0" borderId="108" xfId="0" applyNumberFormat="1" applyFont="1" applyFill="1" applyBorder="1"/>
    <xf numFmtId="56" fontId="22" fillId="0" borderId="108" xfId="0" applyNumberFormat="1" applyFont="1" applyFill="1" applyBorder="1"/>
    <xf numFmtId="56" fontId="22" fillId="0" borderId="109" xfId="0" applyNumberFormat="1" applyFont="1" applyFill="1" applyBorder="1"/>
    <xf numFmtId="38" fontId="22" fillId="10" borderId="118" xfId="9" applyFont="1" applyFill="1" applyBorder="1" applyAlignment="1">
      <alignment horizontal="right" vertical="center" indent="1"/>
    </xf>
    <xf numFmtId="38" fontId="22" fillId="10" borderId="54" xfId="9" applyFont="1" applyFill="1" applyBorder="1" applyAlignment="1">
      <alignment horizontal="right" vertical="center" indent="1"/>
    </xf>
    <xf numFmtId="38" fontId="22" fillId="10" borderId="54" xfId="9" applyFont="1" applyFill="1" applyBorder="1" applyAlignment="1">
      <alignment horizontal="right" vertical="center" indent="1" shrinkToFit="1"/>
    </xf>
    <xf numFmtId="179" fontId="27" fillId="10" borderId="39" xfId="9" applyNumberFormat="1" applyFont="1" applyFill="1" applyBorder="1" applyAlignment="1">
      <alignment horizontal="right" vertical="center" indent="1"/>
    </xf>
    <xf numFmtId="38" fontId="27" fillId="10" borderId="39" xfId="9" applyFont="1" applyFill="1" applyBorder="1" applyAlignment="1">
      <alignment horizontal="right" vertical="center" indent="1"/>
    </xf>
    <xf numFmtId="0" fontId="27" fillId="10" borderId="39" xfId="0" applyFont="1" applyFill="1" applyBorder="1" applyAlignment="1">
      <alignment horizontal="left" vertical="center" indent="1" shrinkToFit="1"/>
    </xf>
    <xf numFmtId="179" fontId="22" fillId="10" borderId="40" xfId="9" applyNumberFormat="1" applyFont="1" applyFill="1" applyBorder="1" applyAlignment="1">
      <alignment horizontal="center" vertical="center" wrapText="1" shrinkToFit="1"/>
    </xf>
    <xf numFmtId="179" fontId="22" fillId="10" borderId="39" xfId="9" applyNumberFormat="1" applyFont="1" applyFill="1" applyBorder="1" applyAlignment="1">
      <alignment horizontal="center" vertical="center" wrapText="1" shrinkToFit="1"/>
    </xf>
    <xf numFmtId="0" fontId="27" fillId="10" borderId="65" xfId="0" applyFont="1" applyFill="1" applyBorder="1" applyAlignment="1">
      <alignment horizontal="left" vertical="center" indent="1" shrinkToFit="1"/>
    </xf>
    <xf numFmtId="182" fontId="26" fillId="13" borderId="127" xfId="0" applyNumberFormat="1" applyFont="1" applyFill="1" applyBorder="1" applyAlignment="1">
      <alignment horizontal="center" vertical="center"/>
    </xf>
    <xf numFmtId="0" fontId="27" fillId="10" borderId="41" xfId="0" applyFont="1" applyFill="1" applyBorder="1" applyAlignment="1">
      <alignment horizontal="left" vertical="center" indent="1"/>
    </xf>
    <xf numFmtId="179" fontId="27" fillId="10" borderId="41" xfId="9" applyNumberFormat="1" applyFont="1" applyFill="1" applyBorder="1" applyAlignment="1">
      <alignment horizontal="right" vertical="center" indent="1" shrinkToFit="1"/>
    </xf>
    <xf numFmtId="0" fontId="27" fillId="10" borderId="0" xfId="0" applyFont="1" applyFill="1" applyBorder="1" applyAlignment="1">
      <alignment horizontal="left" vertical="center" indent="1" shrinkToFit="1"/>
    </xf>
    <xf numFmtId="38" fontId="22" fillId="10" borderId="0" xfId="9" applyFont="1" applyFill="1" applyBorder="1" applyAlignment="1">
      <alignment horizontal="right" vertical="center" indent="1"/>
    </xf>
    <xf numFmtId="38" fontId="22" fillId="10" borderId="0" xfId="9" applyFont="1" applyFill="1" applyBorder="1" applyAlignment="1">
      <alignment horizontal="right" vertical="center" indent="1" shrinkToFit="1"/>
    </xf>
    <xf numFmtId="179" fontId="22" fillId="10" borderId="0" xfId="9" applyNumberFormat="1" applyFont="1" applyFill="1" applyBorder="1" applyAlignment="1">
      <alignment horizontal="right" vertical="center" indent="1" shrinkToFit="1"/>
    </xf>
    <xf numFmtId="179" fontId="27" fillId="10" borderId="0" xfId="9" applyNumberFormat="1" applyFont="1" applyFill="1" applyBorder="1" applyAlignment="1">
      <alignment horizontal="right" vertical="center" indent="1" shrinkToFit="1"/>
    </xf>
    <xf numFmtId="0" fontId="22" fillId="10" borderId="0" xfId="0" applyFont="1" applyFill="1" applyBorder="1" applyAlignment="1">
      <alignment horizontal="left" vertical="center" indent="1" shrinkToFit="1"/>
    </xf>
    <xf numFmtId="0" fontId="22" fillId="18" borderId="39" xfId="0" applyFont="1" applyFill="1" applyBorder="1" applyAlignment="1">
      <alignment horizontal="left" vertical="center" indent="1"/>
    </xf>
    <xf numFmtId="0" fontId="27" fillId="10" borderId="78" xfId="0" applyFont="1" applyFill="1" applyBorder="1" applyAlignment="1">
      <alignment horizontal="left" vertical="center" indent="1"/>
    </xf>
    <xf numFmtId="179" fontId="27" fillId="10" borderId="78" xfId="9" applyNumberFormat="1" applyFont="1" applyFill="1" applyBorder="1" applyAlignment="1">
      <alignment horizontal="right" vertical="center" indent="1"/>
    </xf>
    <xf numFmtId="0" fontId="33" fillId="0" borderId="0" xfId="0" applyFont="1" applyFill="1" applyAlignment="1">
      <alignment vertical="center" shrinkToFit="1"/>
    </xf>
    <xf numFmtId="38" fontId="26" fillId="19" borderId="114" xfId="9" applyFont="1" applyFill="1" applyBorder="1" applyAlignment="1">
      <alignment vertical="center" wrapText="1"/>
    </xf>
    <xf numFmtId="38" fontId="26" fillId="19" borderId="26" xfId="9" applyFont="1" applyFill="1" applyBorder="1" applyAlignment="1">
      <alignment horizontal="center" vertical="center" wrapText="1"/>
    </xf>
    <xf numFmtId="38" fontId="26" fillId="19" borderId="27" xfId="9" applyFont="1" applyFill="1" applyBorder="1" applyAlignment="1">
      <alignment horizontal="center" vertical="center" wrapText="1"/>
    </xf>
    <xf numFmtId="179" fontId="26" fillId="19" borderId="27" xfId="9" applyNumberFormat="1" applyFont="1" applyFill="1" applyBorder="1" applyAlignment="1">
      <alignment horizontal="center" vertical="center" wrapText="1"/>
    </xf>
    <xf numFmtId="0" fontId="26" fillId="19" borderId="27" xfId="0" applyFont="1" applyFill="1" applyBorder="1" applyAlignment="1">
      <alignment horizontal="center" vertical="center" wrapText="1"/>
    </xf>
    <xf numFmtId="177" fontId="26" fillId="19" borderId="27" xfId="0" applyNumberFormat="1" applyFont="1" applyFill="1" applyBorder="1" applyAlignment="1">
      <alignment horizontal="center" vertical="center" wrapText="1"/>
    </xf>
    <xf numFmtId="38" fontId="26" fillId="19" borderId="28" xfId="9" applyFont="1" applyFill="1" applyBorder="1" applyAlignment="1">
      <alignment horizontal="center" vertical="center" wrapText="1"/>
    </xf>
    <xf numFmtId="179" fontId="26" fillId="19" borderId="28" xfId="9" applyNumberFormat="1" applyFont="1" applyFill="1" applyBorder="1" applyAlignment="1">
      <alignment horizontal="center" vertical="center" wrapText="1"/>
    </xf>
    <xf numFmtId="0" fontId="26" fillId="19" borderId="28" xfId="0" applyFont="1" applyFill="1" applyBorder="1" applyAlignment="1">
      <alignment horizontal="center" vertical="center" wrapText="1"/>
    </xf>
    <xf numFmtId="177" fontId="26" fillId="19" borderId="28" xfId="0" applyNumberFormat="1" applyFont="1" applyFill="1" applyBorder="1" applyAlignment="1">
      <alignment horizontal="center" vertical="center" wrapText="1"/>
    </xf>
    <xf numFmtId="186" fontId="27" fillId="10" borderId="40" xfId="9" applyNumberFormat="1" applyFont="1" applyFill="1" applyBorder="1" applyAlignment="1">
      <alignment horizontal="right" vertical="center" indent="1" shrinkToFit="1"/>
    </xf>
    <xf numFmtId="38" fontId="27" fillId="10" borderId="40" xfId="9" applyNumberFormat="1" applyFont="1" applyFill="1" applyBorder="1" applyAlignment="1">
      <alignment horizontal="right" vertical="center" indent="1" shrinkToFit="1"/>
    </xf>
    <xf numFmtId="186" fontId="27" fillId="10" borderId="39" xfId="9" applyNumberFormat="1" applyFont="1" applyFill="1" applyBorder="1" applyAlignment="1">
      <alignment horizontal="right" vertical="center" indent="1"/>
    </xf>
    <xf numFmtId="38" fontId="27" fillId="10" borderId="39" xfId="9" applyNumberFormat="1" applyFont="1" applyFill="1" applyBorder="1" applyAlignment="1">
      <alignment horizontal="right" vertical="center" indent="1" shrinkToFit="1"/>
    </xf>
    <xf numFmtId="0" fontId="27" fillId="10" borderId="128" xfId="0" applyFont="1" applyFill="1" applyBorder="1" applyAlignment="1">
      <alignment horizontal="left" vertical="center" indent="1" shrinkToFit="1"/>
    </xf>
    <xf numFmtId="186" fontId="27" fillId="10" borderId="54" xfId="9" applyNumberFormat="1" applyFont="1" applyFill="1" applyBorder="1" applyAlignment="1">
      <alignment horizontal="right" vertical="center" indent="1"/>
    </xf>
    <xf numFmtId="186" fontId="27" fillId="10" borderId="54" xfId="9" applyNumberFormat="1" applyFont="1" applyFill="1" applyBorder="1" applyAlignment="1">
      <alignment horizontal="right" vertical="center" indent="1" shrinkToFit="1"/>
    </xf>
    <xf numFmtId="38" fontId="27" fillId="10" borderId="54" xfId="9" applyNumberFormat="1" applyFont="1" applyFill="1" applyBorder="1" applyAlignment="1">
      <alignment horizontal="right" vertical="center" indent="1" shrinkToFit="1"/>
    </xf>
    <xf numFmtId="0" fontId="27" fillId="10" borderId="125" xfId="0" applyFont="1" applyFill="1" applyBorder="1" applyAlignment="1">
      <alignment horizontal="left" vertical="center" indent="1"/>
    </xf>
    <xf numFmtId="186" fontId="27" fillId="10" borderId="126" xfId="9" applyNumberFormat="1" applyFont="1" applyFill="1" applyBorder="1" applyAlignment="1">
      <alignment horizontal="right" vertical="center" indent="1"/>
    </xf>
    <xf numFmtId="179" fontId="27" fillId="10" borderId="126" xfId="9" applyNumberFormat="1" applyFont="1" applyFill="1" applyBorder="1" applyAlignment="1">
      <alignment horizontal="right" vertical="center" indent="1"/>
    </xf>
    <xf numFmtId="180" fontId="22" fillId="10" borderId="126" xfId="9" applyNumberFormat="1" applyFont="1" applyFill="1" applyBorder="1" applyAlignment="1">
      <alignment horizontal="right" vertical="center" indent="1"/>
    </xf>
    <xf numFmtId="38" fontId="27" fillId="10" borderId="126" xfId="9" applyNumberFormat="1" applyFont="1" applyFill="1" applyBorder="1" applyAlignment="1">
      <alignment horizontal="right" vertical="center" indent="1" shrinkToFit="1"/>
    </xf>
    <xf numFmtId="182" fontId="26" fillId="13" borderId="129" xfId="0" applyNumberFormat="1" applyFont="1" applyFill="1" applyBorder="1" applyAlignment="1">
      <alignment horizontal="center" vertical="center"/>
    </xf>
    <xf numFmtId="0" fontId="27" fillId="10" borderId="65" xfId="0" applyFont="1" applyFill="1" applyBorder="1" applyAlignment="1">
      <alignment horizontal="left" vertical="center" indent="1"/>
    </xf>
    <xf numFmtId="179" fontId="27" fillId="10" borderId="65" xfId="9" applyNumberFormat="1" applyFont="1" applyFill="1" applyBorder="1" applyAlignment="1">
      <alignment horizontal="right" vertical="center" indent="1"/>
    </xf>
    <xf numFmtId="38" fontId="22" fillId="10" borderId="65" xfId="9" applyFont="1" applyFill="1" applyBorder="1" applyAlignment="1">
      <alignment horizontal="right" vertical="center" indent="1"/>
    </xf>
    <xf numFmtId="182" fontId="26" fillId="13" borderId="63" xfId="0" applyNumberFormat="1" applyFont="1" applyFill="1" applyBorder="1" applyAlignment="1">
      <alignment horizontal="center" vertical="center"/>
    </xf>
    <xf numFmtId="186" fontId="27" fillId="10" borderId="41" xfId="9" applyNumberFormat="1" applyFont="1" applyFill="1" applyBorder="1" applyAlignment="1">
      <alignment horizontal="right" vertical="center" indent="1"/>
    </xf>
    <xf numFmtId="179" fontId="27" fillId="10" borderId="41" xfId="9" applyNumberFormat="1" applyFont="1" applyFill="1" applyBorder="1" applyAlignment="1">
      <alignment horizontal="right" vertical="center" indent="1"/>
    </xf>
    <xf numFmtId="38" fontId="27" fillId="10" borderId="41" xfId="9" applyNumberFormat="1" applyFont="1" applyFill="1" applyBorder="1" applyAlignment="1">
      <alignment horizontal="right" vertical="center" indent="1" shrinkToFit="1"/>
    </xf>
    <xf numFmtId="186" fontId="27" fillId="10" borderId="0" xfId="9" applyNumberFormat="1" applyFont="1" applyFill="1" applyBorder="1" applyAlignment="1">
      <alignment horizontal="right" vertical="center" indent="1"/>
    </xf>
    <xf numFmtId="179" fontId="27" fillId="10" borderId="0" xfId="9" applyNumberFormat="1" applyFont="1" applyFill="1" applyBorder="1" applyAlignment="1">
      <alignment horizontal="right" vertical="center" indent="1"/>
    </xf>
    <xf numFmtId="38" fontId="27" fillId="10" borderId="0" xfId="9" applyNumberFormat="1" applyFont="1" applyFill="1" applyBorder="1" applyAlignment="1">
      <alignment horizontal="right" vertical="center" indent="1" shrinkToFit="1"/>
    </xf>
    <xf numFmtId="0" fontId="27" fillId="10" borderId="112" xfId="0" applyFont="1" applyFill="1" applyBorder="1" applyAlignment="1">
      <alignment horizontal="left" vertical="center" indent="1" shrinkToFit="1"/>
    </xf>
    <xf numFmtId="186" fontId="27" fillId="10" borderId="41" xfId="9" applyNumberFormat="1" applyFont="1" applyFill="1" applyBorder="1" applyAlignment="1">
      <alignment horizontal="right" vertical="center" indent="1" shrinkToFit="1"/>
    </xf>
    <xf numFmtId="38" fontId="22" fillId="10" borderId="41" xfId="9" applyFont="1" applyFill="1" applyBorder="1" applyAlignment="1">
      <alignment horizontal="right" vertical="center" indent="1" shrinkToFit="1"/>
    </xf>
    <xf numFmtId="186" fontId="22" fillId="10" borderId="39" xfId="9" applyNumberFormat="1" applyFont="1" applyFill="1" applyBorder="1" applyAlignment="1">
      <alignment horizontal="right" vertical="center" indent="1" shrinkToFit="1"/>
    </xf>
    <xf numFmtId="186" fontId="22" fillId="10" borderId="40" xfId="9" applyNumberFormat="1" applyFont="1" applyFill="1" applyBorder="1" applyAlignment="1">
      <alignment horizontal="right" vertical="center" indent="1" shrinkToFit="1"/>
    </xf>
    <xf numFmtId="186" fontId="22" fillId="10" borderId="65" xfId="9" applyNumberFormat="1" applyFont="1" applyFill="1" applyBorder="1" applyAlignment="1">
      <alignment horizontal="right" vertical="center" indent="1"/>
    </xf>
    <xf numFmtId="186" fontId="22" fillId="10" borderId="65" xfId="9" applyNumberFormat="1" applyFont="1" applyFill="1" applyBorder="1" applyAlignment="1">
      <alignment horizontal="right" vertical="center" indent="1" shrinkToFit="1"/>
    </xf>
    <xf numFmtId="0" fontId="27" fillId="10" borderId="105" xfId="0" applyFont="1" applyFill="1" applyBorder="1" applyAlignment="1">
      <alignment horizontal="left" vertical="center" indent="1" shrinkToFit="1"/>
    </xf>
    <xf numFmtId="186" fontId="27" fillId="10" borderId="78" xfId="9" applyNumberFormat="1" applyFont="1" applyFill="1" applyBorder="1" applyAlignment="1">
      <alignment horizontal="right" vertical="center" indent="1"/>
    </xf>
    <xf numFmtId="186" fontId="27" fillId="10" borderId="78" xfId="9" applyNumberFormat="1" applyFont="1" applyFill="1" applyBorder="1" applyAlignment="1">
      <alignment horizontal="right" vertical="center" indent="1" shrinkToFit="1"/>
    </xf>
    <xf numFmtId="179" fontId="27" fillId="10" borderId="78" xfId="9" applyNumberFormat="1" applyFont="1" applyFill="1" applyBorder="1" applyAlignment="1">
      <alignment horizontal="right" vertical="center" indent="1" shrinkToFit="1"/>
    </xf>
    <xf numFmtId="38" fontId="27" fillId="10" borderId="78" xfId="9" applyFont="1" applyFill="1" applyBorder="1" applyAlignment="1">
      <alignment horizontal="right" vertical="center" indent="1" shrinkToFit="1"/>
    </xf>
    <xf numFmtId="38" fontId="27" fillId="10" borderId="78" xfId="9" applyNumberFormat="1" applyFont="1" applyFill="1" applyBorder="1" applyAlignment="1">
      <alignment horizontal="right" vertical="center" indent="1" shrinkToFit="1"/>
    </xf>
    <xf numFmtId="38" fontId="26" fillId="5" borderId="102" xfId="9" applyNumberFormat="1" applyFont="1" applyFill="1" applyBorder="1" applyAlignment="1">
      <alignment horizontal="right" vertical="center" wrapText="1" indent="1"/>
    </xf>
    <xf numFmtId="38" fontId="26" fillId="12" borderId="39" xfId="9" applyNumberFormat="1" applyFont="1" applyFill="1" applyBorder="1" applyAlignment="1">
      <alignment horizontal="right" vertical="center" wrapText="1" indent="1"/>
    </xf>
    <xf numFmtId="38" fontId="26" fillId="13" borderId="40" xfId="9" applyNumberFormat="1" applyFont="1" applyFill="1" applyBorder="1" applyAlignment="1">
      <alignment horizontal="right" vertical="center" wrapText="1" indent="1"/>
    </xf>
    <xf numFmtId="38" fontId="26" fillId="14" borderId="40" xfId="9" applyNumberFormat="1" applyFont="1" applyFill="1" applyBorder="1" applyAlignment="1">
      <alignment horizontal="right" vertical="center" wrapText="1" indent="1"/>
    </xf>
    <xf numFmtId="38" fontId="26" fillId="15" borderId="40" xfId="9" applyNumberFormat="1" applyFont="1" applyFill="1" applyBorder="1" applyAlignment="1">
      <alignment horizontal="right" vertical="center" wrapText="1" indent="1"/>
    </xf>
    <xf numFmtId="38" fontId="26" fillId="16" borderId="42" xfId="9" applyNumberFormat="1" applyFont="1" applyFill="1" applyBorder="1" applyAlignment="1">
      <alignment horizontal="right" vertical="center" wrapText="1" indent="1"/>
    </xf>
    <xf numFmtId="0" fontId="22" fillId="9" borderId="39" xfId="0" applyFont="1" applyFill="1" applyBorder="1" applyAlignment="1">
      <alignment horizontal="center" vertical="center" wrapText="1"/>
    </xf>
    <xf numFmtId="40" fontId="22" fillId="9" borderId="41" xfId="9" applyNumberFormat="1" applyFont="1" applyFill="1" applyBorder="1" applyAlignment="1">
      <alignment horizontal="right" vertical="center" indent="1" shrinkToFit="1"/>
    </xf>
    <xf numFmtId="38" fontId="22" fillId="9" borderId="54" xfId="9" applyFont="1" applyFill="1" applyBorder="1" applyAlignment="1">
      <alignment horizontal="center" vertical="center" shrinkToFit="1"/>
    </xf>
    <xf numFmtId="40" fontId="22" fillId="9" borderId="79" xfId="9" applyNumberFormat="1" applyFont="1" applyFill="1" applyBorder="1" applyAlignment="1">
      <alignment horizontal="right" vertical="center" indent="1" shrinkToFit="1"/>
    </xf>
    <xf numFmtId="182" fontId="22" fillId="9" borderId="65" xfId="0" applyNumberFormat="1" applyFont="1" applyFill="1" applyBorder="1" applyAlignment="1">
      <alignment horizontal="center" vertical="center" wrapText="1"/>
    </xf>
    <xf numFmtId="38" fontId="22" fillId="9" borderId="65" xfId="9" applyFont="1" applyFill="1" applyBorder="1" applyAlignment="1">
      <alignment horizontal="center" vertical="center" wrapText="1"/>
    </xf>
    <xf numFmtId="40" fontId="22" fillId="9" borderId="65" xfId="9" applyNumberFormat="1" applyFont="1" applyFill="1" applyBorder="1" applyAlignment="1">
      <alignment horizontal="right" vertical="center" indent="1"/>
    </xf>
    <xf numFmtId="185" fontId="22" fillId="9" borderId="65" xfId="9" applyNumberFormat="1" applyFont="1" applyFill="1" applyBorder="1" applyAlignment="1">
      <alignment horizontal="center" vertical="center" shrinkToFit="1"/>
    </xf>
    <xf numFmtId="38" fontId="22" fillId="9" borderId="65" xfId="9" applyFont="1" applyFill="1" applyBorder="1" applyAlignment="1">
      <alignment horizontal="center" vertical="center" shrinkToFit="1"/>
    </xf>
    <xf numFmtId="40" fontId="22" fillId="9" borderId="65" xfId="9" applyNumberFormat="1" applyFont="1" applyFill="1" applyBorder="1" applyAlignment="1">
      <alignment horizontal="center" vertical="center" shrinkToFit="1"/>
    </xf>
    <xf numFmtId="3" fontId="26" fillId="12" borderId="56" xfId="9" applyNumberFormat="1" applyFont="1" applyFill="1" applyBorder="1" applyAlignment="1">
      <alignment horizontal="right" vertical="center" shrinkToFit="1"/>
    </xf>
    <xf numFmtId="38" fontId="26" fillId="13" borderId="57" xfId="9" applyFont="1" applyFill="1" applyBorder="1" applyAlignment="1">
      <alignment horizontal="right" vertical="center" shrinkToFit="1"/>
    </xf>
    <xf numFmtId="0" fontId="21" fillId="0" borderId="0" xfId="0" applyFont="1" applyBorder="1" applyAlignment="1">
      <alignment vertical="center" shrinkToFit="1"/>
    </xf>
    <xf numFmtId="0" fontId="26" fillId="5" borderId="114" xfId="0" applyFont="1" applyFill="1" applyBorder="1" applyAlignment="1">
      <alignment horizontal="center" vertical="center" shrinkToFit="1"/>
    </xf>
    <xf numFmtId="0" fontId="26" fillId="5" borderId="28" xfId="0" applyFont="1" applyFill="1" applyBorder="1" applyAlignment="1">
      <alignment horizontal="center" vertical="center" shrinkToFit="1"/>
    </xf>
    <xf numFmtId="0" fontId="27" fillId="9" borderId="39" xfId="0" applyFont="1" applyFill="1" applyBorder="1" applyAlignment="1">
      <alignment horizontal="left" vertical="center" shrinkToFit="1"/>
    </xf>
    <xf numFmtId="0" fontId="21" fillId="0" borderId="108" xfId="0" applyFont="1" applyBorder="1" applyAlignment="1">
      <alignment vertical="center" shrinkToFit="1"/>
    </xf>
    <xf numFmtId="182" fontId="26" fillId="5" borderId="121" xfId="0" applyNumberFormat="1" applyFont="1" applyFill="1" applyBorder="1" applyAlignment="1">
      <alignment vertical="center" shrinkToFit="1"/>
    </xf>
    <xf numFmtId="182" fontId="26" fillId="12" borderId="123" xfId="0" applyNumberFormat="1" applyFont="1" applyFill="1" applyBorder="1" applyAlignment="1">
      <alignment horizontal="left" vertical="center" shrinkToFit="1"/>
    </xf>
    <xf numFmtId="182" fontId="26" fillId="13" borderId="57" xfId="0" applyNumberFormat="1" applyFont="1" applyFill="1" applyBorder="1" applyAlignment="1">
      <alignment horizontal="left" vertical="center" shrinkToFit="1"/>
    </xf>
    <xf numFmtId="182" fontId="26" fillId="14" borderId="57" xfId="0" applyNumberFormat="1" applyFont="1" applyFill="1" applyBorder="1" applyAlignment="1">
      <alignment horizontal="left" vertical="center" shrinkToFit="1"/>
    </xf>
    <xf numFmtId="182" fontId="26" fillId="15" borderId="83" xfId="0" applyNumberFormat="1" applyFont="1" applyFill="1" applyBorder="1" applyAlignment="1">
      <alignment horizontal="left" vertical="center" shrinkToFit="1"/>
    </xf>
    <xf numFmtId="182" fontId="26" fillId="16" borderId="124" xfId="0" applyNumberFormat="1" applyFont="1" applyFill="1" applyBorder="1" applyAlignment="1">
      <alignment horizontal="left" vertical="center" shrinkToFit="1"/>
    </xf>
    <xf numFmtId="0" fontId="22" fillId="9" borderId="118" xfId="0" applyFont="1" applyFill="1" applyBorder="1" applyAlignment="1">
      <alignment horizontal="left" vertical="center" indent="1"/>
    </xf>
    <xf numFmtId="0" fontId="27" fillId="9" borderId="40" xfId="0" applyFont="1" applyFill="1" applyBorder="1" applyAlignment="1">
      <alignment horizontal="left" vertical="center" indent="1"/>
    </xf>
    <xf numFmtId="0" fontId="27" fillId="9" borderId="40" xfId="0" applyFont="1" applyFill="1" applyBorder="1" applyAlignment="1">
      <alignment horizontal="left" vertical="center" indent="1" shrinkToFit="1"/>
    </xf>
    <xf numFmtId="0" fontId="27" fillId="9" borderId="54" xfId="0" applyFont="1" applyFill="1" applyBorder="1" applyAlignment="1">
      <alignment horizontal="left" vertical="center" indent="1"/>
    </xf>
    <xf numFmtId="0" fontId="27" fillId="9" borderId="125" xfId="0" applyFont="1" applyFill="1" applyBorder="1" applyAlignment="1">
      <alignment horizontal="left" vertical="center" indent="1"/>
    </xf>
    <xf numFmtId="0" fontId="27" fillId="9" borderId="0" xfId="0" applyFont="1" applyFill="1" applyBorder="1" applyAlignment="1">
      <alignment horizontal="left" vertical="center" indent="1"/>
    </xf>
    <xf numFmtId="0" fontId="27" fillId="9" borderId="41" xfId="0" applyFont="1" applyFill="1" applyBorder="1" applyAlignment="1">
      <alignment horizontal="left" vertical="center" indent="1"/>
    </xf>
    <xf numFmtId="0" fontId="27" fillId="9" borderId="78" xfId="0" applyFont="1" applyFill="1" applyBorder="1" applyAlignment="1">
      <alignment horizontal="left" vertical="center" indent="1"/>
    </xf>
    <xf numFmtId="0" fontId="21" fillId="0" borderId="130" xfId="0" applyFont="1" applyBorder="1" applyAlignment="1">
      <alignment vertical="center"/>
    </xf>
    <xf numFmtId="0" fontId="22" fillId="0" borderId="130" xfId="0" applyFont="1" applyBorder="1" applyAlignment="1">
      <alignment vertical="center"/>
    </xf>
    <xf numFmtId="182" fontId="26" fillId="20" borderId="63" xfId="0" applyNumberFormat="1" applyFont="1" applyFill="1" applyBorder="1" applyAlignment="1">
      <alignment horizontal="center" vertical="center"/>
    </xf>
    <xf numFmtId="0" fontId="22" fillId="9" borderId="134" xfId="0" applyFont="1" applyFill="1" applyBorder="1" applyAlignment="1">
      <alignment horizontal="left" vertical="center" indent="1"/>
    </xf>
    <xf numFmtId="0" fontId="22" fillId="9" borderId="134" xfId="0" applyFont="1" applyFill="1" applyBorder="1" applyAlignment="1">
      <alignment horizontal="left" vertical="center" shrinkToFit="1"/>
    </xf>
    <xf numFmtId="0" fontId="22" fillId="9" borderId="134" xfId="0" applyFont="1" applyFill="1" applyBorder="1" applyAlignment="1">
      <alignment horizontal="center" vertical="center"/>
    </xf>
    <xf numFmtId="38" fontId="22" fillId="9" borderId="134" xfId="9" applyFont="1" applyFill="1" applyBorder="1" applyAlignment="1">
      <alignment horizontal="center" vertical="center"/>
    </xf>
    <xf numFmtId="38" fontId="22" fillId="9" borderId="134" xfId="9" applyFont="1" applyFill="1" applyBorder="1" applyAlignment="1">
      <alignment horizontal="right" vertical="center" indent="1"/>
    </xf>
    <xf numFmtId="40" fontId="22" fillId="9" borderId="134" xfId="9" applyNumberFormat="1" applyFont="1" applyFill="1" applyBorder="1" applyAlignment="1">
      <alignment horizontal="right" vertical="center" indent="1"/>
    </xf>
    <xf numFmtId="38" fontId="22" fillId="0" borderId="130" xfId="9" applyFont="1" applyBorder="1" applyAlignment="1">
      <alignment vertical="center"/>
    </xf>
    <xf numFmtId="189" fontId="22" fillId="0" borderId="130" xfId="0" applyNumberFormat="1" applyFont="1" applyBorder="1" applyAlignment="1">
      <alignment vertical="center"/>
    </xf>
    <xf numFmtId="182" fontId="26" fillId="20" borderId="85" xfId="0" applyNumberFormat="1" applyFont="1" applyFill="1" applyBorder="1" applyAlignment="1">
      <alignment horizontal="center" vertical="center"/>
    </xf>
    <xf numFmtId="182" fontId="26" fillId="21" borderId="87" xfId="0" applyNumberFormat="1" applyFont="1" applyFill="1" applyBorder="1" applyAlignment="1">
      <alignment horizontal="center" vertical="center"/>
    </xf>
    <xf numFmtId="190" fontId="22" fillId="9" borderId="40" xfId="9" applyNumberFormat="1" applyFont="1" applyFill="1" applyBorder="1" applyAlignment="1">
      <alignment horizontal="center" vertical="center"/>
    </xf>
    <xf numFmtId="190" fontId="22" fillId="9" borderId="39" xfId="9" applyNumberFormat="1" applyFont="1" applyFill="1" applyBorder="1" applyAlignment="1">
      <alignment horizontal="center" vertical="center"/>
    </xf>
    <xf numFmtId="38" fontId="21" fillId="0" borderId="130" xfId="9" applyFont="1" applyBorder="1" applyAlignment="1">
      <alignment vertical="center"/>
    </xf>
    <xf numFmtId="182" fontId="26" fillId="22" borderId="89" xfId="0" applyNumberFormat="1" applyFont="1" applyFill="1" applyBorder="1" applyAlignment="1">
      <alignment horizontal="center" vertical="center"/>
    </xf>
    <xf numFmtId="182" fontId="26" fillId="22" borderId="87" xfId="0" applyNumberFormat="1" applyFont="1" applyFill="1" applyBorder="1" applyAlignment="1">
      <alignment horizontal="center" vertical="center"/>
    </xf>
    <xf numFmtId="182" fontId="26" fillId="22" borderId="88" xfId="0" applyNumberFormat="1" applyFont="1" applyFill="1" applyBorder="1" applyAlignment="1">
      <alignment horizontal="center" vertical="center"/>
    </xf>
    <xf numFmtId="38" fontId="27" fillId="9" borderId="65" xfId="9" applyFont="1" applyFill="1" applyBorder="1" applyAlignment="1">
      <alignment horizontal="center" vertical="center" shrinkToFit="1"/>
    </xf>
    <xf numFmtId="182" fontId="26" fillId="22" borderId="90" xfId="0" applyNumberFormat="1" applyFont="1" applyFill="1" applyBorder="1" applyAlignment="1">
      <alignment horizontal="center" vertical="center"/>
    </xf>
    <xf numFmtId="38" fontId="27" fillId="9" borderId="41" xfId="9" applyFont="1" applyFill="1" applyBorder="1" applyAlignment="1">
      <alignment horizontal="center" vertical="center" shrinkToFit="1"/>
    </xf>
    <xf numFmtId="182" fontId="26" fillId="23" borderId="87" xfId="0" applyNumberFormat="1" applyFont="1" applyFill="1" applyBorder="1" applyAlignment="1">
      <alignment horizontal="center" vertical="center"/>
    </xf>
    <xf numFmtId="38" fontId="22" fillId="9" borderId="40" xfId="9" applyFont="1" applyFill="1" applyBorder="1" applyAlignment="1">
      <alignment horizontal="center" vertical="center" wrapText="1" shrinkToFit="1"/>
    </xf>
    <xf numFmtId="182" fontId="27" fillId="9" borderId="39" xfId="0" applyNumberFormat="1" applyFont="1" applyFill="1" applyBorder="1" applyAlignment="1">
      <alignment horizontal="center" vertical="center" shrinkToFit="1"/>
    </xf>
    <xf numFmtId="182" fontId="26" fillId="23" borderId="90" xfId="0" applyNumberFormat="1" applyFont="1" applyFill="1" applyBorder="1" applyAlignment="1">
      <alignment horizontal="center" vertical="center"/>
    </xf>
    <xf numFmtId="182" fontId="26" fillId="24" borderId="119" xfId="0" applyNumberFormat="1" applyFont="1" applyFill="1" applyBorder="1" applyAlignment="1">
      <alignment horizontal="center" vertical="center"/>
    </xf>
    <xf numFmtId="0" fontId="21" fillId="0" borderId="130" xfId="0" applyFont="1" applyBorder="1" applyAlignment="1">
      <alignment vertical="center" shrinkToFit="1"/>
    </xf>
    <xf numFmtId="3" fontId="21" fillId="0" borderId="130" xfId="0" applyNumberFormat="1" applyFont="1" applyBorder="1" applyAlignment="1">
      <alignment vertical="center"/>
    </xf>
    <xf numFmtId="4" fontId="21" fillId="0" borderId="130" xfId="0" applyNumberFormat="1" applyFont="1" applyBorder="1" applyAlignment="1">
      <alignment vertical="center"/>
    </xf>
    <xf numFmtId="181" fontId="21" fillId="0" borderId="130" xfId="0" applyNumberFormat="1" applyFont="1" applyBorder="1" applyAlignment="1">
      <alignment horizontal="center" vertical="center"/>
    </xf>
    <xf numFmtId="0" fontId="42" fillId="0" borderId="130" xfId="0" applyFont="1" applyBorder="1" applyAlignment="1">
      <alignment vertical="center"/>
    </xf>
    <xf numFmtId="182" fontId="27" fillId="20" borderId="122" xfId="0" applyNumberFormat="1" applyFont="1" applyFill="1" applyBorder="1" applyAlignment="1">
      <alignment vertical="center"/>
    </xf>
    <xf numFmtId="182" fontId="26" fillId="20" borderId="123" xfId="0" applyNumberFormat="1" applyFont="1" applyFill="1" applyBorder="1" applyAlignment="1">
      <alignment horizontal="left" vertical="center" shrinkToFit="1"/>
    </xf>
    <xf numFmtId="178" fontId="26" fillId="20" borderId="56" xfId="5" applyNumberFormat="1" applyFont="1" applyFill="1" applyBorder="1" applyAlignment="1">
      <alignment horizontal="center" vertical="center" shrinkToFit="1"/>
    </xf>
    <xf numFmtId="38" fontId="26" fillId="20" borderId="56" xfId="9" applyFont="1" applyFill="1" applyBorder="1" applyAlignment="1">
      <alignment horizontal="right" vertical="center" indent="1" shrinkToFit="1"/>
    </xf>
    <xf numFmtId="3" fontId="26" fillId="20" borderId="56" xfId="9" applyNumberFormat="1" applyFont="1" applyFill="1" applyBorder="1" applyAlignment="1">
      <alignment horizontal="right" vertical="center" shrinkToFit="1"/>
    </xf>
    <xf numFmtId="40" fontId="26" fillId="20" borderId="56" xfId="9" applyNumberFormat="1" applyFont="1" applyFill="1" applyBorder="1" applyAlignment="1">
      <alignment vertical="center" shrinkToFit="1"/>
    </xf>
    <xf numFmtId="38" fontId="26" fillId="20" borderId="56" xfId="9" applyNumberFormat="1" applyFont="1" applyFill="1" applyBorder="1" applyAlignment="1">
      <alignment vertical="center" shrinkToFit="1"/>
    </xf>
    <xf numFmtId="182" fontId="27" fillId="21" borderId="60" xfId="0" applyNumberFormat="1" applyFont="1" applyFill="1" applyBorder="1" applyAlignment="1">
      <alignment vertical="center"/>
    </xf>
    <xf numFmtId="182" fontId="26" fillId="21" borderId="57" xfId="0" applyNumberFormat="1" applyFont="1" applyFill="1" applyBorder="1" applyAlignment="1">
      <alignment horizontal="left" vertical="center" shrinkToFit="1"/>
    </xf>
    <xf numFmtId="178" fontId="26" fillId="21" borderId="57" xfId="5" applyNumberFormat="1" applyFont="1" applyFill="1" applyBorder="1" applyAlignment="1">
      <alignment horizontal="center" vertical="center" shrinkToFit="1"/>
    </xf>
    <xf numFmtId="38" fontId="26" fillId="21" borderId="57" xfId="9" applyFont="1" applyFill="1" applyBorder="1" applyAlignment="1">
      <alignment horizontal="right" vertical="center" indent="1" shrinkToFit="1"/>
    </xf>
    <xf numFmtId="38" fontId="26" fillId="21" borderId="57" xfId="9" applyFont="1" applyFill="1" applyBorder="1" applyAlignment="1">
      <alignment horizontal="right" vertical="center" shrinkToFit="1"/>
    </xf>
    <xf numFmtId="40" fontId="26" fillId="21" borderId="57" xfId="9" applyNumberFormat="1" applyFont="1" applyFill="1" applyBorder="1" applyAlignment="1">
      <alignment vertical="center" shrinkToFit="1"/>
    </xf>
    <xf numFmtId="38" fontId="26" fillId="21" borderId="57" xfId="9" applyNumberFormat="1" applyFont="1" applyFill="1" applyBorder="1" applyAlignment="1">
      <alignment vertical="center" shrinkToFit="1"/>
    </xf>
    <xf numFmtId="182" fontId="27" fillId="22" borderId="60" xfId="0" applyNumberFormat="1" applyFont="1" applyFill="1" applyBorder="1" applyAlignment="1">
      <alignment vertical="center"/>
    </xf>
    <xf numFmtId="182" fontId="26" fillId="22" borderId="57" xfId="0" applyNumberFormat="1" applyFont="1" applyFill="1" applyBorder="1" applyAlignment="1">
      <alignment horizontal="left" vertical="center" shrinkToFit="1"/>
    </xf>
    <xf numFmtId="178" fontId="26" fillId="22" borderId="57" xfId="5" applyNumberFormat="1" applyFont="1" applyFill="1" applyBorder="1" applyAlignment="1">
      <alignment horizontal="center" vertical="center" shrinkToFit="1"/>
    </xf>
    <xf numFmtId="38" fontId="26" fillId="22" borderId="57" xfId="9" applyFont="1" applyFill="1" applyBorder="1" applyAlignment="1">
      <alignment horizontal="right" vertical="center" indent="1" shrinkToFit="1"/>
    </xf>
    <xf numFmtId="38" fontId="26" fillId="22" borderId="57" xfId="9" applyFont="1" applyFill="1" applyBorder="1" applyAlignment="1">
      <alignment horizontal="right" vertical="center" shrinkToFit="1"/>
    </xf>
    <xf numFmtId="40" fontId="26" fillId="22" borderId="57" xfId="9" applyNumberFormat="1" applyFont="1" applyFill="1" applyBorder="1" applyAlignment="1">
      <alignment vertical="center" shrinkToFit="1"/>
    </xf>
    <xf numFmtId="38" fontId="26" fillId="22" borderId="57" xfId="9" applyNumberFormat="1" applyFont="1" applyFill="1" applyBorder="1" applyAlignment="1">
      <alignment vertical="center" shrinkToFit="1"/>
    </xf>
    <xf numFmtId="178" fontId="26" fillId="22" borderId="81" xfId="5" applyNumberFormat="1" applyFont="1" applyFill="1" applyBorder="1" applyAlignment="1">
      <alignment horizontal="center" vertical="center" shrinkToFit="1"/>
    </xf>
    <xf numFmtId="182" fontId="27" fillId="23" borderId="82" xfId="0" applyNumberFormat="1" applyFont="1" applyFill="1" applyBorder="1" applyAlignment="1">
      <alignment vertical="center"/>
    </xf>
    <xf numFmtId="182" fontId="26" fillId="23" borderId="83" xfId="0" applyNumberFormat="1" applyFont="1" applyFill="1" applyBorder="1" applyAlignment="1">
      <alignment horizontal="left" vertical="center" shrinkToFit="1"/>
    </xf>
    <xf numFmtId="178" fontId="26" fillId="23" borderId="83" xfId="5" applyNumberFormat="1" applyFont="1" applyFill="1" applyBorder="1" applyAlignment="1">
      <alignment horizontal="center" vertical="center" shrinkToFit="1"/>
    </xf>
    <xf numFmtId="38" fontId="26" fillId="23" borderId="83" xfId="9" applyFont="1" applyFill="1" applyBorder="1" applyAlignment="1">
      <alignment horizontal="right" vertical="center" indent="1" shrinkToFit="1"/>
    </xf>
    <xf numFmtId="38" fontId="26" fillId="23" borderId="83" xfId="9" applyFont="1" applyFill="1" applyBorder="1" applyAlignment="1">
      <alignment horizontal="right" vertical="center" shrinkToFit="1"/>
    </xf>
    <xf numFmtId="40" fontId="26" fillId="23" borderId="83" xfId="9" applyNumberFormat="1" applyFont="1" applyFill="1" applyBorder="1" applyAlignment="1">
      <alignment vertical="center" shrinkToFit="1"/>
    </xf>
    <xf numFmtId="38" fontId="26" fillId="23" borderId="83" xfId="9" applyNumberFormat="1" applyFont="1" applyFill="1" applyBorder="1" applyAlignment="1">
      <alignment vertical="center" shrinkToFit="1"/>
    </xf>
    <xf numFmtId="178" fontId="26" fillId="23" borderId="84" xfId="5" applyNumberFormat="1" applyFont="1" applyFill="1" applyBorder="1" applyAlignment="1">
      <alignment horizontal="center" vertical="center" shrinkToFit="1"/>
    </xf>
    <xf numFmtId="0" fontId="22" fillId="0" borderId="136" xfId="0" applyFont="1" applyFill="1" applyBorder="1"/>
    <xf numFmtId="0" fontId="21" fillId="0" borderId="136" xfId="0" applyFont="1" applyFill="1" applyBorder="1"/>
    <xf numFmtId="38" fontId="22" fillId="0" borderId="136" xfId="9" applyFont="1" applyFill="1" applyBorder="1"/>
    <xf numFmtId="38" fontId="22" fillId="0" borderId="136" xfId="10" applyFont="1" applyFill="1" applyBorder="1"/>
    <xf numFmtId="56" fontId="22" fillId="0" borderId="136" xfId="0" applyNumberFormat="1" applyFont="1" applyFill="1" applyBorder="1"/>
    <xf numFmtId="0" fontId="22" fillId="0" borderId="137" xfId="0" applyFont="1" applyFill="1" applyBorder="1"/>
    <xf numFmtId="38" fontId="22" fillId="0" borderId="137" xfId="9" applyFont="1" applyFill="1" applyBorder="1"/>
    <xf numFmtId="38" fontId="22" fillId="0" borderId="137" xfId="10" applyFont="1" applyFill="1" applyBorder="1"/>
    <xf numFmtId="56" fontId="22" fillId="0" borderId="137" xfId="0" applyNumberFormat="1" applyFont="1" applyFill="1" applyBorder="1"/>
    <xf numFmtId="180" fontId="26" fillId="25" borderId="92" xfId="0" applyNumberFormat="1" applyFont="1" applyFill="1" applyBorder="1" applyAlignment="1">
      <alignment horizontal="center" vertical="center"/>
    </xf>
    <xf numFmtId="0" fontId="26" fillId="25" borderId="32" xfId="0" applyFont="1" applyFill="1" applyBorder="1" applyAlignment="1">
      <alignment horizontal="center" vertical="center" wrapText="1"/>
    </xf>
    <xf numFmtId="0" fontId="22" fillId="0" borderId="136" xfId="0" applyFont="1" applyFill="1" applyBorder="1" applyAlignment="1">
      <alignment horizontal="center" wrapText="1"/>
    </xf>
    <xf numFmtId="180" fontId="26" fillId="25" borderId="33" xfId="0" applyNumberFormat="1" applyFont="1" applyFill="1" applyBorder="1" applyAlignment="1">
      <alignment horizontal="center" vertical="center"/>
    </xf>
    <xf numFmtId="180" fontId="26" fillId="25" borderId="34" xfId="9" applyNumberFormat="1" applyFont="1" applyFill="1" applyBorder="1" applyAlignment="1">
      <alignment horizontal="center" vertical="center"/>
    </xf>
    <xf numFmtId="180" fontId="26" fillId="25" borderId="35" xfId="9" applyNumberFormat="1" applyFont="1" applyFill="1" applyBorder="1" applyAlignment="1">
      <alignment horizontal="center" vertical="center"/>
    </xf>
    <xf numFmtId="180" fontId="26" fillId="25" borderId="21" xfId="9" applyNumberFormat="1" applyFont="1" applyFill="1" applyBorder="1" applyAlignment="1">
      <alignment horizontal="center" vertical="center"/>
    </xf>
    <xf numFmtId="180" fontId="26" fillId="25" borderId="36" xfId="9" applyNumberFormat="1" applyFont="1" applyFill="1" applyBorder="1" applyAlignment="1">
      <alignment horizontal="center" vertical="center"/>
    </xf>
    <xf numFmtId="180" fontId="26" fillId="25" borderId="37" xfId="9" applyNumberFormat="1" applyFont="1" applyFill="1" applyBorder="1" applyAlignment="1">
      <alignment horizontal="center" vertical="center"/>
    </xf>
    <xf numFmtId="180" fontId="26" fillId="25" borderId="32" xfId="9" applyNumberFormat="1" applyFont="1" applyFill="1" applyBorder="1" applyAlignment="1">
      <alignment horizontal="center" vertical="center"/>
    </xf>
    <xf numFmtId="180" fontId="26" fillId="25" borderId="38" xfId="9" applyNumberFormat="1" applyFont="1" applyFill="1" applyBorder="1" applyAlignment="1">
      <alignment horizontal="center" vertical="center"/>
    </xf>
    <xf numFmtId="183" fontId="33" fillId="0" borderId="17" xfId="10" applyNumberFormat="1" applyFont="1" applyFill="1" applyBorder="1" applyAlignment="1">
      <alignment horizontal="center" vertical="center"/>
    </xf>
    <xf numFmtId="183" fontId="33" fillId="0" borderId="17" xfId="10" applyNumberFormat="1" applyFont="1" applyFill="1" applyBorder="1" applyAlignment="1">
      <alignment horizontal="right" vertical="center"/>
    </xf>
    <xf numFmtId="3" fontId="26" fillId="25" borderId="92" xfId="0" applyNumberFormat="1" applyFont="1" applyFill="1" applyBorder="1" applyAlignment="1">
      <alignment horizontal="center" vertical="center" wrapText="1"/>
    </xf>
    <xf numFmtId="3" fontId="26" fillId="25" borderId="32" xfId="0" applyNumberFormat="1" applyFont="1" applyFill="1" applyBorder="1" applyAlignment="1">
      <alignment horizontal="center" vertical="center" wrapText="1"/>
    </xf>
    <xf numFmtId="3" fontId="26" fillId="25" borderId="38" xfId="0" applyNumberFormat="1" applyFont="1" applyFill="1" applyBorder="1" applyAlignment="1">
      <alignment horizontal="center" vertical="center" wrapText="1"/>
    </xf>
    <xf numFmtId="183" fontId="22" fillId="0" borderId="136" xfId="0" applyNumberFormat="1" applyFont="1" applyFill="1" applyBorder="1"/>
    <xf numFmtId="0" fontId="27" fillId="10" borderId="138" xfId="0" applyFont="1" applyFill="1" applyBorder="1" applyAlignment="1">
      <alignment horizontal="left" vertical="center" indent="1"/>
    </xf>
    <xf numFmtId="38" fontId="27" fillId="10" borderId="138" xfId="9" applyFont="1" applyFill="1" applyBorder="1" applyAlignment="1">
      <alignment horizontal="right" vertical="center" indent="1"/>
    </xf>
    <xf numFmtId="179" fontId="27" fillId="10" borderId="138" xfId="9" applyNumberFormat="1" applyFont="1" applyFill="1" applyBorder="1" applyAlignment="1">
      <alignment horizontal="right" vertical="center" indent="1"/>
    </xf>
    <xf numFmtId="179" fontId="27" fillId="10" borderId="138" xfId="9" applyNumberFormat="1" applyFont="1" applyFill="1" applyBorder="1" applyAlignment="1">
      <alignment horizontal="right" vertical="center" indent="1" shrinkToFit="1"/>
    </xf>
    <xf numFmtId="38" fontId="33" fillId="10" borderId="39" xfId="9" applyFont="1" applyFill="1" applyBorder="1" applyAlignment="1">
      <alignment horizontal="right" vertical="center" indent="1"/>
    </xf>
    <xf numFmtId="38" fontId="27" fillId="10" borderId="39" xfId="9" applyFont="1" applyFill="1" applyBorder="1" applyAlignment="1">
      <alignment horizontal="right" vertical="center" indent="1" shrinkToFit="1"/>
    </xf>
    <xf numFmtId="179" fontId="27" fillId="10" borderId="40" xfId="9" applyNumberFormat="1" applyFont="1" applyFill="1" applyBorder="1" applyAlignment="1">
      <alignment horizontal="center" vertical="center" wrapText="1" shrinkToFit="1"/>
    </xf>
    <xf numFmtId="179" fontId="27" fillId="10" borderId="39" xfId="9" applyNumberFormat="1" applyFont="1" applyFill="1" applyBorder="1" applyAlignment="1">
      <alignment horizontal="center" vertical="center" wrapText="1" shrinkToFit="1"/>
    </xf>
    <xf numFmtId="182" fontId="26" fillId="21" borderId="88" xfId="0" applyNumberFormat="1" applyFont="1" applyFill="1" applyBorder="1" applyAlignment="1">
      <alignment horizontal="center" vertical="center"/>
    </xf>
    <xf numFmtId="182" fontId="26" fillId="21" borderId="127" xfId="0" applyNumberFormat="1" applyFont="1" applyFill="1" applyBorder="1" applyAlignment="1">
      <alignment horizontal="center" vertical="center"/>
    </xf>
    <xf numFmtId="38" fontId="27" fillId="10" borderId="41" xfId="9" applyFont="1" applyFill="1" applyBorder="1" applyAlignment="1">
      <alignment horizontal="right" vertical="center" indent="1"/>
    </xf>
    <xf numFmtId="38" fontId="27" fillId="10" borderId="0" xfId="9" applyFont="1" applyFill="1" applyBorder="1" applyAlignment="1">
      <alignment horizontal="right" vertical="center" indent="1"/>
    </xf>
    <xf numFmtId="38" fontId="27" fillId="10" borderId="0" xfId="9" applyFont="1" applyFill="1" applyBorder="1" applyAlignment="1">
      <alignment horizontal="right" vertical="center" indent="1" shrinkToFit="1"/>
    </xf>
    <xf numFmtId="182" fontId="26" fillId="23" borderId="97" xfId="0" applyNumberFormat="1" applyFont="1" applyFill="1" applyBorder="1" applyAlignment="1">
      <alignment horizontal="center" vertical="center"/>
    </xf>
    <xf numFmtId="38" fontId="27" fillId="10" borderId="78" xfId="9" applyFont="1" applyFill="1" applyBorder="1" applyAlignment="1">
      <alignment horizontal="right" vertical="center" indent="1"/>
    </xf>
    <xf numFmtId="38" fontId="33" fillId="0" borderId="0" xfId="9" applyFont="1" applyFill="1" applyAlignment="1">
      <alignment vertical="center"/>
    </xf>
    <xf numFmtId="179" fontId="33" fillId="0" borderId="0" xfId="9" applyNumberFormat="1" applyFont="1" applyFill="1" applyAlignment="1">
      <alignment vertical="center"/>
    </xf>
    <xf numFmtId="0" fontId="33" fillId="0" borderId="0" xfId="0" applyFont="1" applyFill="1" applyAlignment="1">
      <alignment vertical="center"/>
    </xf>
    <xf numFmtId="177" fontId="33" fillId="0" borderId="0" xfId="0" applyNumberFormat="1" applyFont="1" applyFill="1" applyAlignment="1">
      <alignment vertical="center"/>
    </xf>
    <xf numFmtId="182" fontId="26" fillId="20" borderId="56" xfId="0" applyNumberFormat="1" applyFont="1" applyFill="1" applyBorder="1" applyAlignment="1">
      <alignment horizontal="left" vertical="center" indent="1"/>
    </xf>
    <xf numFmtId="38" fontId="26" fillId="20" borderId="40" xfId="9" applyFont="1" applyFill="1" applyBorder="1" applyAlignment="1">
      <alignment horizontal="right" vertical="center" wrapText="1" indent="1"/>
    </xf>
    <xf numFmtId="179" fontId="26" fillId="20" borderId="40" xfId="9" applyNumberFormat="1" applyFont="1" applyFill="1" applyBorder="1" applyAlignment="1">
      <alignment horizontal="right" vertical="center" wrapText="1" indent="1"/>
    </xf>
    <xf numFmtId="0" fontId="26" fillId="20" borderId="40" xfId="0" applyFont="1" applyFill="1" applyBorder="1" applyAlignment="1">
      <alignment horizontal="right" vertical="center" wrapText="1" indent="1"/>
    </xf>
    <xf numFmtId="177" fontId="26" fillId="20" borderId="40" xfId="0" applyNumberFormat="1" applyFont="1" applyFill="1" applyBorder="1" applyAlignment="1">
      <alignment horizontal="right" vertical="center" wrapText="1" indent="1"/>
    </xf>
    <xf numFmtId="0" fontId="26" fillId="20" borderId="40" xfId="0" applyFont="1" applyFill="1" applyBorder="1" applyAlignment="1">
      <alignment horizontal="center" vertical="center" shrinkToFit="1"/>
    </xf>
    <xf numFmtId="182" fontId="26" fillId="21" borderId="60" xfId="0" applyNumberFormat="1" applyFont="1" applyFill="1" applyBorder="1" applyAlignment="1">
      <alignment vertical="center"/>
    </xf>
    <xf numFmtId="178" fontId="26" fillId="21" borderId="57" xfId="62" applyNumberFormat="1" applyFont="1" applyFill="1" applyBorder="1" applyAlignment="1">
      <alignment horizontal="left" vertical="center" indent="1" shrinkToFit="1"/>
    </xf>
    <xf numFmtId="38" fontId="26" fillId="21" borderId="40" xfId="9" applyFont="1" applyFill="1" applyBorder="1" applyAlignment="1">
      <alignment horizontal="right" vertical="center" wrapText="1" indent="1"/>
    </xf>
    <xf numFmtId="179" fontId="26" fillId="21" borderId="40" xfId="9" applyNumberFormat="1" applyFont="1" applyFill="1" applyBorder="1" applyAlignment="1">
      <alignment horizontal="right" vertical="center" wrapText="1" indent="1"/>
    </xf>
    <xf numFmtId="0" fontId="26" fillId="21" borderId="40" xfId="0" applyFont="1" applyFill="1" applyBorder="1" applyAlignment="1">
      <alignment horizontal="right" vertical="center" wrapText="1" indent="1"/>
    </xf>
    <xf numFmtId="177" fontId="26" fillId="21" borderId="40" xfId="0" applyNumberFormat="1" applyFont="1" applyFill="1" applyBorder="1" applyAlignment="1">
      <alignment horizontal="right" vertical="center" wrapText="1" indent="1"/>
    </xf>
    <xf numFmtId="0" fontId="26" fillId="21" borderId="40" xfId="0" applyFont="1" applyFill="1" applyBorder="1" applyAlignment="1">
      <alignment horizontal="center" vertical="center" shrinkToFit="1"/>
    </xf>
    <xf numFmtId="182" fontId="26" fillId="22" borderId="60" xfId="0" applyNumberFormat="1" applyFont="1" applyFill="1" applyBorder="1" applyAlignment="1">
      <alignment vertical="center"/>
    </xf>
    <xf numFmtId="182" fontId="26" fillId="22" borderId="57" xfId="0" applyNumberFormat="1" applyFont="1" applyFill="1" applyBorder="1" applyAlignment="1">
      <alignment horizontal="left" vertical="center" indent="1"/>
    </xf>
    <xf numFmtId="38" fontId="26" fillId="22" borderId="40" xfId="9" applyFont="1" applyFill="1" applyBorder="1" applyAlignment="1">
      <alignment horizontal="right" vertical="center" wrapText="1" indent="1"/>
    </xf>
    <xf numFmtId="179" fontId="26" fillId="22" borderId="40" xfId="9" applyNumberFormat="1" applyFont="1" applyFill="1" applyBorder="1" applyAlignment="1">
      <alignment horizontal="right" vertical="center" wrapText="1" indent="1"/>
    </xf>
    <xf numFmtId="0" fontId="26" fillId="22" borderId="40" xfId="0" applyFont="1" applyFill="1" applyBorder="1" applyAlignment="1">
      <alignment horizontal="right" vertical="center" wrapText="1" indent="1"/>
    </xf>
    <xf numFmtId="177" fontId="26" fillId="22" borderId="40" xfId="0" applyNumberFormat="1" applyFont="1" applyFill="1" applyBorder="1" applyAlignment="1">
      <alignment horizontal="right" vertical="center" wrapText="1" indent="1"/>
    </xf>
    <xf numFmtId="0" fontId="26" fillId="22" borderId="40" xfId="0" applyFont="1" applyFill="1" applyBorder="1" applyAlignment="1">
      <alignment horizontal="center" vertical="center" shrinkToFit="1"/>
    </xf>
    <xf numFmtId="182" fontId="26" fillId="23" borderId="68" xfId="0" applyNumberFormat="1" applyFont="1" applyFill="1" applyBorder="1" applyAlignment="1">
      <alignment vertical="center"/>
    </xf>
    <xf numFmtId="182" fontId="26" fillId="23" borderId="69" xfId="0" applyNumberFormat="1" applyFont="1" applyFill="1" applyBorder="1" applyAlignment="1">
      <alignment horizontal="left" vertical="center" indent="1"/>
    </xf>
    <xf numFmtId="38" fontId="26" fillId="23" borderId="40" xfId="9" applyFont="1" applyFill="1" applyBorder="1" applyAlignment="1">
      <alignment horizontal="right" vertical="center" wrapText="1" indent="1"/>
    </xf>
    <xf numFmtId="179" fontId="26" fillId="23" borderId="40" xfId="9" applyNumberFormat="1" applyFont="1" applyFill="1" applyBorder="1" applyAlignment="1">
      <alignment horizontal="right" vertical="center" wrapText="1" indent="1"/>
    </xf>
    <xf numFmtId="0" fontId="26" fillId="23" borderId="40" xfId="0" applyFont="1" applyFill="1" applyBorder="1" applyAlignment="1">
      <alignment horizontal="right" vertical="center" wrapText="1" indent="1"/>
    </xf>
    <xf numFmtId="177" fontId="26" fillId="23" borderId="40" xfId="0" applyNumberFormat="1" applyFont="1" applyFill="1" applyBorder="1" applyAlignment="1">
      <alignment horizontal="right" vertical="center" wrapText="1" indent="1"/>
    </xf>
    <xf numFmtId="0" fontId="26" fillId="23" borderId="40" xfId="0" applyFont="1" applyFill="1" applyBorder="1" applyAlignment="1">
      <alignment horizontal="center" vertical="center" shrinkToFit="1"/>
    </xf>
    <xf numFmtId="182" fontId="26" fillId="24" borderId="42" xfId="0" applyNumberFormat="1" applyFont="1" applyFill="1" applyBorder="1" applyAlignment="1">
      <alignment vertical="center"/>
    </xf>
    <xf numFmtId="182" fontId="26" fillId="24" borderId="42" xfId="0" applyNumberFormat="1" applyFont="1" applyFill="1" applyBorder="1" applyAlignment="1">
      <alignment horizontal="left" vertical="center" indent="1"/>
    </xf>
    <xf numFmtId="38" fontId="26" fillId="24" borderId="42" xfId="9" applyFont="1" applyFill="1" applyBorder="1" applyAlignment="1">
      <alignment horizontal="right" vertical="center" wrapText="1" indent="1"/>
    </xf>
    <xf numFmtId="179" fontId="26" fillId="24" borderId="42" xfId="9" applyNumberFormat="1" applyFont="1" applyFill="1" applyBorder="1" applyAlignment="1">
      <alignment horizontal="right" vertical="center" wrapText="1" indent="1"/>
    </xf>
    <xf numFmtId="0" fontId="26" fillId="24" borderId="42" xfId="0" applyFont="1" applyFill="1" applyBorder="1" applyAlignment="1">
      <alignment horizontal="right" vertical="center" wrapText="1" indent="1"/>
    </xf>
    <xf numFmtId="177" fontId="26" fillId="24" borderId="42" xfId="0" applyNumberFormat="1" applyFont="1" applyFill="1" applyBorder="1" applyAlignment="1">
      <alignment horizontal="right" vertical="center" wrapText="1" indent="1"/>
    </xf>
    <xf numFmtId="0" fontId="26" fillId="24" borderId="42" xfId="0" applyFont="1" applyFill="1" applyBorder="1" applyAlignment="1">
      <alignment horizontal="center" vertical="center" shrinkToFit="1"/>
    </xf>
    <xf numFmtId="0" fontId="21" fillId="0" borderId="136" xfId="0" applyFont="1" applyBorder="1" applyAlignment="1">
      <alignment vertical="center"/>
    </xf>
    <xf numFmtId="0" fontId="22" fillId="0" borderId="136" xfId="0" applyFont="1" applyBorder="1" applyAlignment="1">
      <alignment vertical="center"/>
    </xf>
    <xf numFmtId="14" fontId="22" fillId="0" borderId="0" xfId="0" applyNumberFormat="1" applyFont="1" applyFill="1" applyAlignment="1">
      <alignment vertical="center"/>
    </xf>
    <xf numFmtId="0" fontId="22" fillId="9" borderId="40" xfId="0" applyFont="1" applyFill="1" applyBorder="1" applyAlignment="1">
      <alignment horizontal="left" vertical="center" indent="1"/>
    </xf>
    <xf numFmtId="186" fontId="22" fillId="10" borderId="54" xfId="9" applyNumberFormat="1" applyFont="1" applyFill="1" applyBorder="1" applyAlignment="1">
      <alignment horizontal="right" vertical="center" indent="1"/>
    </xf>
    <xf numFmtId="186" fontId="22" fillId="10" borderId="54" xfId="9" applyNumberFormat="1" applyFont="1" applyFill="1" applyBorder="1" applyAlignment="1">
      <alignment horizontal="right" vertical="center" indent="1" shrinkToFit="1"/>
    </xf>
    <xf numFmtId="179" fontId="22" fillId="10" borderId="54" xfId="9" applyNumberFormat="1" applyFont="1" applyFill="1" applyBorder="1" applyAlignment="1">
      <alignment horizontal="right" vertical="center" indent="1" shrinkToFit="1"/>
    </xf>
    <xf numFmtId="38" fontId="22" fillId="10" borderId="54" xfId="9" applyNumberFormat="1" applyFont="1" applyFill="1" applyBorder="1" applyAlignment="1">
      <alignment horizontal="right" vertical="center" indent="1" shrinkToFit="1"/>
    </xf>
    <xf numFmtId="182" fontId="26" fillId="21" borderId="129" xfId="0" applyNumberFormat="1" applyFont="1" applyFill="1" applyBorder="1" applyAlignment="1">
      <alignment horizontal="center" vertical="center"/>
    </xf>
    <xf numFmtId="38" fontId="27" fillId="10" borderId="65" xfId="9" applyFont="1" applyFill="1" applyBorder="1" applyAlignment="1">
      <alignment horizontal="right" vertical="center" indent="1"/>
    </xf>
    <xf numFmtId="182" fontId="26" fillId="21" borderId="63" xfId="0" applyNumberFormat="1" applyFont="1" applyFill="1" applyBorder="1" applyAlignment="1">
      <alignment horizontal="center" vertical="center"/>
    </xf>
    <xf numFmtId="182" fontId="26" fillId="21" borderId="85" xfId="0" applyNumberFormat="1" applyFont="1" applyFill="1" applyBorder="1" applyAlignment="1">
      <alignment horizontal="center" vertical="center"/>
    </xf>
    <xf numFmtId="38" fontId="27" fillId="10" borderId="41" xfId="9" applyFont="1" applyFill="1" applyBorder="1" applyAlignment="1">
      <alignment horizontal="right" vertical="center" indent="1" shrinkToFit="1"/>
    </xf>
    <xf numFmtId="186" fontId="27" fillId="10" borderId="39" xfId="9" applyNumberFormat="1" applyFont="1" applyFill="1" applyBorder="1" applyAlignment="1">
      <alignment horizontal="right" vertical="center" indent="1" shrinkToFit="1"/>
    </xf>
    <xf numFmtId="0" fontId="21" fillId="0" borderId="137" xfId="0" applyFont="1" applyBorder="1" applyAlignment="1">
      <alignment vertical="center"/>
    </xf>
    <xf numFmtId="182" fontId="27" fillId="20" borderId="103" xfId="0" applyNumberFormat="1" applyFont="1" applyFill="1" applyBorder="1" applyAlignment="1">
      <alignment vertical="center"/>
    </xf>
    <xf numFmtId="40" fontId="26" fillId="20" borderId="39" xfId="9" applyNumberFormat="1" applyFont="1" applyFill="1" applyBorder="1" applyAlignment="1">
      <alignment horizontal="right" vertical="center" wrapText="1" indent="1"/>
    </xf>
    <xf numFmtId="179" fontId="26" fillId="20" borderId="39" xfId="9" applyNumberFormat="1" applyFont="1" applyFill="1" applyBorder="1" applyAlignment="1">
      <alignment horizontal="right" vertical="center" wrapText="1" indent="1"/>
    </xf>
    <xf numFmtId="38" fontId="26" fillId="20" borderId="39" xfId="9" applyNumberFormat="1" applyFont="1" applyFill="1" applyBorder="1" applyAlignment="1">
      <alignment horizontal="right" vertical="center" wrapText="1" indent="1"/>
    </xf>
    <xf numFmtId="177" fontId="26" fillId="20" borderId="39" xfId="0" applyNumberFormat="1" applyFont="1" applyFill="1" applyBorder="1" applyAlignment="1">
      <alignment horizontal="right" vertical="center" wrapText="1" indent="1"/>
    </xf>
    <xf numFmtId="178" fontId="26" fillId="21" borderId="57" xfId="62" applyNumberFormat="1" applyFont="1" applyFill="1" applyBorder="1" applyAlignment="1">
      <alignment horizontal="left" vertical="center" shrinkToFit="1"/>
    </xf>
    <xf numFmtId="40" fontId="26" fillId="21" borderId="40" xfId="9" applyNumberFormat="1" applyFont="1" applyFill="1" applyBorder="1" applyAlignment="1">
      <alignment horizontal="right" vertical="center" wrapText="1" indent="1"/>
    </xf>
    <xf numFmtId="38" fontId="26" fillId="21" borderId="40" xfId="9" applyNumberFormat="1" applyFont="1" applyFill="1" applyBorder="1" applyAlignment="1">
      <alignment horizontal="right" vertical="center" wrapText="1" indent="1"/>
    </xf>
    <xf numFmtId="40" fontId="26" fillId="22" borderId="40" xfId="9" applyNumberFormat="1" applyFont="1" applyFill="1" applyBorder="1" applyAlignment="1">
      <alignment horizontal="right" vertical="center" wrapText="1" indent="1"/>
    </xf>
    <xf numFmtId="38" fontId="26" fillId="22" borderId="40" xfId="9" applyNumberFormat="1" applyFont="1" applyFill="1" applyBorder="1" applyAlignment="1">
      <alignment horizontal="right" vertical="center" wrapText="1" indent="1"/>
    </xf>
    <xf numFmtId="40" fontId="26" fillId="23" borderId="40" xfId="9" applyNumberFormat="1" applyFont="1" applyFill="1" applyBorder="1" applyAlignment="1">
      <alignment horizontal="right" vertical="center" wrapText="1" indent="1"/>
    </xf>
    <xf numFmtId="188" fontId="26" fillId="23" borderId="40" xfId="9" applyNumberFormat="1" applyFont="1" applyFill="1" applyBorder="1" applyAlignment="1">
      <alignment horizontal="right" vertical="center" wrapText="1" indent="1"/>
    </xf>
    <xf numFmtId="38" fontId="26" fillId="23" borderId="40" xfId="9" applyNumberFormat="1" applyFont="1" applyFill="1" applyBorder="1" applyAlignment="1">
      <alignment horizontal="right" vertical="center" wrapText="1" indent="1"/>
    </xf>
    <xf numFmtId="40" fontId="26" fillId="24" borderId="42" xfId="9" applyNumberFormat="1" applyFont="1" applyFill="1" applyBorder="1" applyAlignment="1">
      <alignment horizontal="right" vertical="center" wrapText="1" indent="1"/>
    </xf>
    <xf numFmtId="38" fontId="26" fillId="24" borderId="42" xfId="9" applyNumberFormat="1" applyFont="1" applyFill="1" applyBorder="1" applyAlignment="1">
      <alignment horizontal="right" vertical="center" wrapText="1" indent="1"/>
    </xf>
    <xf numFmtId="4" fontId="21" fillId="0" borderId="136" xfId="0" applyNumberFormat="1" applyFont="1" applyBorder="1" applyAlignment="1">
      <alignment vertical="center"/>
    </xf>
    <xf numFmtId="0" fontId="26" fillId="25" borderId="131" xfId="0" applyFont="1" applyFill="1" applyBorder="1" applyAlignment="1">
      <alignment horizontal="center" vertical="center"/>
    </xf>
    <xf numFmtId="0" fontId="26" fillId="25" borderId="132" xfId="0" applyFont="1" applyFill="1" applyBorder="1" applyAlignment="1">
      <alignment horizontal="center" vertical="center" shrinkToFit="1"/>
    </xf>
    <xf numFmtId="0" fontId="26" fillId="25" borderId="132" xfId="0" applyFont="1" applyFill="1" applyBorder="1" applyAlignment="1">
      <alignment horizontal="center" vertical="center"/>
    </xf>
    <xf numFmtId="3" fontId="26" fillId="25" borderId="132" xfId="0" applyNumberFormat="1" applyFont="1" applyFill="1" applyBorder="1" applyAlignment="1">
      <alignment horizontal="center" vertical="center"/>
    </xf>
    <xf numFmtId="3" fontId="26" fillId="25" borderId="132" xfId="0" applyNumberFormat="1" applyFont="1" applyFill="1" applyBorder="1" applyAlignment="1">
      <alignment horizontal="center" vertical="center" wrapText="1"/>
    </xf>
    <xf numFmtId="4" fontId="26" fillId="25" borderId="132" xfId="0" applyNumberFormat="1" applyFont="1" applyFill="1" applyBorder="1" applyAlignment="1">
      <alignment horizontal="center" vertical="center"/>
    </xf>
    <xf numFmtId="181" fontId="26" fillId="25" borderId="132" xfId="0" applyNumberFormat="1" applyFont="1" applyFill="1" applyBorder="1" applyAlignment="1">
      <alignment horizontal="center" vertical="center"/>
    </xf>
    <xf numFmtId="181" fontId="26" fillId="25" borderId="133" xfId="0" applyNumberFormat="1" applyFont="1" applyFill="1" applyBorder="1" applyAlignment="1">
      <alignment horizontal="center" vertical="center"/>
    </xf>
    <xf numFmtId="181" fontId="26" fillId="25" borderId="26" xfId="0" applyNumberFormat="1" applyFont="1" applyFill="1" applyBorder="1" applyAlignment="1">
      <alignment horizontal="center" vertical="center"/>
    </xf>
    <xf numFmtId="181" fontId="26" fillId="25" borderId="0" xfId="0" applyNumberFormat="1" applyFont="1" applyFill="1" applyBorder="1" applyAlignment="1">
      <alignment horizontal="center" vertical="center"/>
    </xf>
    <xf numFmtId="0" fontId="26" fillId="25" borderId="116" xfId="0" applyFont="1" applyFill="1" applyBorder="1" applyAlignment="1">
      <alignment horizontal="center" vertical="center"/>
    </xf>
    <xf numFmtId="0" fontId="26" fillId="25" borderId="28" xfId="0" applyFont="1" applyFill="1" applyBorder="1" applyAlignment="1">
      <alignment horizontal="center" vertical="center" shrinkToFit="1"/>
    </xf>
    <xf numFmtId="0" fontId="26" fillId="25" borderId="28" xfId="0" applyFont="1" applyFill="1" applyBorder="1" applyAlignment="1">
      <alignment horizontal="center" vertical="center"/>
    </xf>
    <xf numFmtId="3" fontId="26" fillId="25" borderId="28" xfId="0" applyNumberFormat="1" applyFont="1" applyFill="1" applyBorder="1" applyAlignment="1">
      <alignment horizontal="center" vertical="center"/>
    </xf>
    <xf numFmtId="4" fontId="26" fillId="25" borderId="28" xfId="0" applyNumberFormat="1" applyFont="1" applyFill="1" applyBorder="1" applyAlignment="1">
      <alignment horizontal="center" vertical="center"/>
    </xf>
    <xf numFmtId="181" fontId="26" fillId="25" borderId="28" xfId="0" applyNumberFormat="1" applyFont="1" applyFill="1" applyBorder="1" applyAlignment="1">
      <alignment horizontal="center" vertical="center"/>
    </xf>
    <xf numFmtId="181" fontId="26" fillId="25" borderId="117" xfId="0" applyNumberFormat="1" applyFont="1" applyFill="1" applyBorder="1" applyAlignment="1">
      <alignment horizontal="center" vertical="center"/>
    </xf>
    <xf numFmtId="182" fontId="32" fillId="25" borderId="120" xfId="0" applyNumberFormat="1" applyFont="1" applyFill="1" applyBorder="1" applyAlignment="1">
      <alignment horizontal="center" vertical="center"/>
    </xf>
    <xf numFmtId="182" fontId="26" fillId="25" borderId="135" xfId="0" applyNumberFormat="1" applyFont="1" applyFill="1" applyBorder="1" applyAlignment="1">
      <alignment vertical="center" shrinkToFit="1"/>
    </xf>
    <xf numFmtId="178" fontId="26" fillId="25" borderId="135" xfId="5" applyNumberFormat="1" applyFont="1" applyFill="1" applyBorder="1" applyAlignment="1">
      <alignment horizontal="center" vertical="center" shrinkToFit="1"/>
    </xf>
    <xf numFmtId="38" fontId="26" fillId="25" borderId="135" xfId="9" applyFont="1" applyFill="1" applyBorder="1" applyAlignment="1">
      <alignment horizontal="right" vertical="center" indent="1" shrinkToFit="1"/>
    </xf>
    <xf numFmtId="3" fontId="26" fillId="25" borderId="135" xfId="9" applyNumberFormat="1" applyFont="1" applyFill="1" applyBorder="1" applyAlignment="1">
      <alignment vertical="center" shrinkToFit="1"/>
    </xf>
    <xf numFmtId="40" fontId="26" fillId="25" borderId="135" xfId="9" applyNumberFormat="1" applyFont="1" applyFill="1" applyBorder="1" applyAlignment="1">
      <alignment vertical="center" shrinkToFit="1"/>
    </xf>
    <xf numFmtId="38" fontId="26" fillId="25" borderId="135" xfId="9" applyNumberFormat="1" applyFont="1" applyFill="1" applyBorder="1" applyAlignment="1">
      <alignment vertical="center" shrinkToFit="1"/>
    </xf>
    <xf numFmtId="40" fontId="26" fillId="25" borderId="135" xfId="9" applyNumberFormat="1" applyFont="1" applyFill="1" applyBorder="1" applyAlignment="1">
      <alignment horizontal="center" vertical="center" shrinkToFit="1"/>
    </xf>
    <xf numFmtId="38" fontId="26" fillId="25" borderId="139" xfId="9" applyFont="1" applyFill="1" applyBorder="1" applyAlignment="1">
      <alignment vertical="center" wrapText="1"/>
    </xf>
    <xf numFmtId="38" fontId="26" fillId="25" borderId="26" xfId="9" applyFont="1" applyFill="1" applyBorder="1" applyAlignment="1">
      <alignment horizontal="center" vertical="center" wrapText="1"/>
    </xf>
    <xf numFmtId="38" fontId="26" fillId="25" borderId="27" xfId="9" applyFont="1" applyFill="1" applyBorder="1" applyAlignment="1">
      <alignment horizontal="center" vertical="center" wrapText="1"/>
    </xf>
    <xf numFmtId="179" fontId="26" fillId="25" borderId="27" xfId="9" applyNumberFormat="1" applyFont="1" applyFill="1" applyBorder="1" applyAlignment="1">
      <alignment horizontal="center" vertical="center" wrapText="1"/>
    </xf>
    <xf numFmtId="0" fontId="26" fillId="25" borderId="27" xfId="0" applyFont="1" applyFill="1" applyBorder="1" applyAlignment="1">
      <alignment horizontal="center" vertical="center" wrapText="1"/>
    </xf>
    <xf numFmtId="177" fontId="26" fillId="25" borderId="27" xfId="0" applyNumberFormat="1" applyFont="1" applyFill="1" applyBorder="1" applyAlignment="1">
      <alignment horizontal="center" vertical="center" wrapText="1"/>
    </xf>
    <xf numFmtId="38" fontId="26" fillId="25" borderId="28" xfId="9" applyFont="1" applyFill="1" applyBorder="1" applyAlignment="1">
      <alignment horizontal="center" vertical="center" wrapText="1"/>
    </xf>
    <xf numFmtId="179" fontId="26" fillId="25" borderId="28" xfId="9" applyNumberFormat="1" applyFont="1" applyFill="1" applyBorder="1" applyAlignment="1">
      <alignment horizontal="center" vertical="center" wrapText="1"/>
    </xf>
    <xf numFmtId="0" fontId="26" fillId="25" borderId="28" xfId="0" applyFont="1" applyFill="1" applyBorder="1" applyAlignment="1">
      <alignment horizontal="center" vertical="center" wrapText="1"/>
    </xf>
    <xf numFmtId="177" fontId="26" fillId="25" borderId="28" xfId="0" applyNumberFormat="1" applyFont="1" applyFill="1" applyBorder="1" applyAlignment="1">
      <alignment horizontal="center" vertical="center" wrapText="1"/>
    </xf>
    <xf numFmtId="182" fontId="32" fillId="25" borderId="142" xfId="0" applyNumberFormat="1" applyFont="1" applyFill="1" applyBorder="1" applyAlignment="1">
      <alignment horizontal="center" vertical="center"/>
    </xf>
    <xf numFmtId="182" fontId="26" fillId="25" borderId="143" xfId="0" applyNumberFormat="1" applyFont="1" applyFill="1" applyBorder="1" applyAlignment="1">
      <alignment vertical="center"/>
    </xf>
    <xf numFmtId="38" fontId="26" fillId="25" borderId="40" xfId="9" applyFont="1" applyFill="1" applyBorder="1" applyAlignment="1">
      <alignment horizontal="right" vertical="center" wrapText="1" indent="1"/>
    </xf>
    <xf numFmtId="0" fontId="26" fillId="25" borderId="40" xfId="0" applyFont="1" applyFill="1" applyBorder="1" applyAlignment="1">
      <alignment horizontal="right" vertical="center" wrapText="1" indent="1"/>
    </xf>
    <xf numFmtId="0" fontId="26" fillId="25" borderId="43" xfId="0" applyFont="1" applyFill="1" applyBorder="1" applyAlignment="1">
      <alignment horizontal="center" vertical="center" shrinkToFit="1"/>
    </xf>
    <xf numFmtId="0" fontId="26" fillId="25" borderId="144" xfId="0" applyFont="1" applyFill="1" applyBorder="1" applyAlignment="1">
      <alignment horizontal="center" vertical="center"/>
    </xf>
    <xf numFmtId="0" fontId="26" fillId="25" borderId="139" xfId="0" applyFont="1" applyFill="1" applyBorder="1" applyAlignment="1">
      <alignment horizontal="center" vertical="center"/>
    </xf>
    <xf numFmtId="4" fontId="26" fillId="25" borderId="139" xfId="0" applyNumberFormat="1" applyFont="1" applyFill="1" applyBorder="1" applyAlignment="1">
      <alignment horizontal="center" vertical="center"/>
    </xf>
    <xf numFmtId="40" fontId="26" fillId="25" borderId="143" xfId="9" applyNumberFormat="1" applyFont="1" applyFill="1" applyBorder="1" applyAlignment="1">
      <alignment horizontal="right" vertical="center" wrapText="1" indent="1"/>
    </xf>
    <xf numFmtId="179" fontId="26" fillId="25" borderId="104" xfId="9" applyNumberFormat="1" applyFont="1" applyFill="1" applyBorder="1" applyAlignment="1">
      <alignment horizontal="right" vertical="center" wrapText="1" indent="1"/>
    </xf>
    <xf numFmtId="38" fontId="26" fillId="25" borderId="143" xfId="9" applyNumberFormat="1" applyFont="1" applyFill="1" applyBorder="1" applyAlignment="1">
      <alignment horizontal="right" vertical="center" wrapText="1" indent="1"/>
    </xf>
    <xf numFmtId="181" fontId="43" fillId="25" borderId="26" xfId="0" applyNumberFormat="1" applyFont="1" applyFill="1" applyBorder="1" applyAlignment="1">
      <alignment horizontal="center" vertical="center"/>
    </xf>
    <xf numFmtId="0" fontId="26" fillId="26" borderId="116" xfId="0" applyFont="1" applyFill="1" applyBorder="1" applyAlignment="1">
      <alignment horizontal="center" vertical="center"/>
    </xf>
    <xf numFmtId="0" fontId="26" fillId="26" borderId="28" xfId="0" applyFont="1" applyFill="1" applyBorder="1" applyAlignment="1">
      <alignment horizontal="center" vertical="center" shrinkToFit="1"/>
    </xf>
    <xf numFmtId="0" fontId="26" fillId="26" borderId="28" xfId="0" applyFont="1" applyFill="1" applyBorder="1" applyAlignment="1">
      <alignment horizontal="center" vertical="center"/>
    </xf>
    <xf numFmtId="3" fontId="26" fillId="26" borderId="28" xfId="0" applyNumberFormat="1" applyFont="1" applyFill="1" applyBorder="1" applyAlignment="1">
      <alignment horizontal="center" vertical="center"/>
    </xf>
    <xf numFmtId="4" fontId="26" fillId="26" borderId="28" xfId="0" applyNumberFormat="1" applyFont="1" applyFill="1" applyBorder="1" applyAlignment="1">
      <alignment horizontal="center" vertical="center"/>
    </xf>
    <xf numFmtId="181" fontId="26" fillId="26" borderId="28" xfId="0" applyNumberFormat="1" applyFont="1" applyFill="1" applyBorder="1" applyAlignment="1">
      <alignment horizontal="center" vertical="center"/>
    </xf>
    <xf numFmtId="181" fontId="26" fillId="26" borderId="117" xfId="0" applyNumberFormat="1" applyFont="1" applyFill="1" applyBorder="1" applyAlignment="1">
      <alignment horizontal="center" vertical="center"/>
    </xf>
    <xf numFmtId="0" fontId="22" fillId="9" borderId="54" xfId="0" applyFont="1" applyFill="1" applyBorder="1" applyAlignment="1">
      <alignment horizontal="left" vertical="center" indent="1"/>
    </xf>
    <xf numFmtId="0" fontId="22" fillId="9" borderId="54" xfId="0" applyFont="1" applyFill="1" applyBorder="1" applyAlignment="1">
      <alignment horizontal="left" vertical="center" shrinkToFit="1"/>
    </xf>
    <xf numFmtId="0" fontId="22" fillId="9" borderId="54" xfId="0" applyFont="1" applyFill="1" applyBorder="1" applyAlignment="1">
      <alignment horizontal="center" vertical="center"/>
    </xf>
    <xf numFmtId="38" fontId="22" fillId="9" borderId="54" xfId="9" applyFont="1" applyFill="1" applyBorder="1" applyAlignment="1">
      <alignment horizontal="center" vertical="center"/>
    </xf>
    <xf numFmtId="38" fontId="22" fillId="9" borderId="54" xfId="9" applyFont="1" applyFill="1" applyBorder="1" applyAlignment="1">
      <alignment horizontal="right" vertical="center" indent="1" shrinkToFit="1"/>
    </xf>
    <xf numFmtId="40" fontId="22" fillId="9" borderId="54" xfId="9" applyNumberFormat="1" applyFont="1" applyFill="1" applyBorder="1" applyAlignment="1">
      <alignment horizontal="right" vertical="center" indent="1"/>
    </xf>
    <xf numFmtId="185" fontId="22" fillId="9" borderId="54" xfId="9" applyNumberFormat="1" applyFont="1" applyFill="1" applyBorder="1" applyAlignment="1">
      <alignment horizontal="center" vertical="center" shrinkToFit="1"/>
    </xf>
    <xf numFmtId="190" fontId="27" fillId="9" borderId="40" xfId="9" applyNumberFormat="1" applyFont="1" applyFill="1" applyBorder="1" applyAlignment="1">
      <alignment horizontal="center" vertical="center"/>
    </xf>
    <xf numFmtId="190" fontId="27" fillId="9" borderId="39" xfId="9" applyNumberFormat="1" applyFont="1" applyFill="1" applyBorder="1" applyAlignment="1">
      <alignment horizontal="center" vertical="center"/>
    </xf>
    <xf numFmtId="0" fontId="27" fillId="9" borderId="39" xfId="0" applyFont="1" applyFill="1" applyBorder="1" applyAlignment="1">
      <alignment horizontal="center" vertical="center"/>
    </xf>
    <xf numFmtId="38" fontId="27" fillId="9" borderId="39" xfId="9" applyFont="1" applyFill="1" applyBorder="1" applyAlignment="1">
      <alignment horizontal="right" vertical="center" indent="1" shrinkToFit="1"/>
    </xf>
    <xf numFmtId="0" fontId="27" fillId="9" borderId="40" xfId="0" applyFont="1" applyFill="1" applyBorder="1" applyAlignment="1">
      <alignment horizontal="center" vertical="center" wrapText="1"/>
    </xf>
    <xf numFmtId="38" fontId="27" fillId="9" borderId="39" xfId="9" applyFont="1" applyFill="1" applyBorder="1" applyAlignment="1">
      <alignment horizontal="center" vertical="center" wrapText="1"/>
    </xf>
    <xf numFmtId="0" fontId="27" fillId="9" borderId="39" xfId="0" applyFont="1" applyFill="1" applyBorder="1" applyAlignment="1">
      <alignment horizontal="center" vertical="center" wrapText="1"/>
    </xf>
    <xf numFmtId="185" fontId="27" fillId="9" borderId="40" xfId="9" applyNumberFormat="1" applyFont="1" applyFill="1" applyBorder="1" applyAlignment="1">
      <alignment horizontal="center" vertical="center" wrapText="1" shrinkToFit="1"/>
    </xf>
    <xf numFmtId="185" fontId="27" fillId="9" borderId="39" xfId="9" applyNumberFormat="1" applyFont="1" applyFill="1" applyBorder="1" applyAlignment="1">
      <alignment horizontal="center" vertical="center" wrapText="1" shrinkToFit="1"/>
    </xf>
    <xf numFmtId="38" fontId="27" fillId="9" borderId="41" xfId="9" applyFont="1" applyFill="1" applyBorder="1" applyAlignment="1">
      <alignment horizontal="right" vertical="center" indent="1" shrinkToFit="1"/>
    </xf>
    <xf numFmtId="185" fontId="27" fillId="9" borderId="41" xfId="9" applyNumberFormat="1" applyFont="1" applyFill="1" applyBorder="1" applyAlignment="1">
      <alignment horizontal="center" vertical="center" shrinkToFit="1"/>
    </xf>
    <xf numFmtId="182" fontId="27" fillId="9" borderId="126" xfId="0" applyNumberFormat="1" applyFont="1" applyFill="1" applyBorder="1" applyAlignment="1">
      <alignment horizontal="left" vertical="center" shrinkToFit="1"/>
    </xf>
    <xf numFmtId="182" fontId="27" fillId="9" borderId="126" xfId="0" applyNumberFormat="1" applyFont="1" applyFill="1" applyBorder="1" applyAlignment="1">
      <alignment horizontal="center" vertical="center" wrapText="1"/>
    </xf>
    <xf numFmtId="38" fontId="27" fillId="9" borderId="126" xfId="9" applyFont="1" applyFill="1" applyBorder="1" applyAlignment="1">
      <alignment horizontal="center" vertical="center" wrapText="1"/>
    </xf>
    <xf numFmtId="38" fontId="27" fillId="9" borderId="126" xfId="9" applyFont="1" applyFill="1" applyBorder="1" applyAlignment="1">
      <alignment horizontal="right" vertical="center" indent="1"/>
    </xf>
    <xf numFmtId="38" fontId="27" fillId="9" borderId="40" xfId="9" applyFont="1" applyFill="1" applyBorder="1" applyAlignment="1">
      <alignment horizontal="center" vertical="center" wrapText="1"/>
    </xf>
    <xf numFmtId="182" fontId="27" fillId="9" borderId="40" xfId="0" applyNumberFormat="1" applyFont="1" applyFill="1" applyBorder="1" applyAlignment="1">
      <alignment horizontal="center" vertical="center" wrapText="1"/>
    </xf>
    <xf numFmtId="182" fontId="27" fillId="9" borderId="65" xfId="0" applyNumberFormat="1" applyFont="1" applyFill="1" applyBorder="1" applyAlignment="1">
      <alignment horizontal="left" vertical="center" shrinkToFit="1"/>
    </xf>
    <xf numFmtId="182" fontId="27" fillId="9" borderId="65" xfId="0" applyNumberFormat="1" applyFont="1" applyFill="1" applyBorder="1" applyAlignment="1">
      <alignment horizontal="center" vertical="center" wrapText="1"/>
    </xf>
    <xf numFmtId="38" fontId="27" fillId="9" borderId="65" xfId="9" applyFont="1" applyFill="1" applyBorder="1" applyAlignment="1">
      <alignment horizontal="center" vertical="center" wrapText="1"/>
    </xf>
    <xf numFmtId="38" fontId="27" fillId="9" borderId="65" xfId="9" applyFont="1" applyFill="1" applyBorder="1" applyAlignment="1">
      <alignment horizontal="right" vertical="center" indent="1"/>
    </xf>
    <xf numFmtId="40" fontId="27" fillId="9" borderId="65" xfId="9" applyNumberFormat="1" applyFont="1" applyFill="1" applyBorder="1" applyAlignment="1">
      <alignment horizontal="right" vertical="center" indent="1"/>
    </xf>
    <xf numFmtId="185" fontId="27" fillId="9" borderId="65" xfId="9" applyNumberFormat="1" applyFont="1" applyFill="1" applyBorder="1" applyAlignment="1">
      <alignment horizontal="center" vertical="center" shrinkToFit="1"/>
    </xf>
    <xf numFmtId="0" fontId="27" fillId="9" borderId="41" xfId="0" applyFont="1" applyFill="1" applyBorder="1" applyAlignment="1">
      <alignment horizontal="left" vertical="center" shrinkToFit="1"/>
    </xf>
    <xf numFmtId="0" fontId="27" fillId="9" borderId="41" xfId="0" applyFont="1" applyFill="1" applyBorder="1" applyAlignment="1">
      <alignment horizontal="center" vertical="center" wrapText="1"/>
    </xf>
    <xf numFmtId="38" fontId="27" fillId="9" borderId="41" xfId="9" applyFont="1" applyFill="1" applyBorder="1" applyAlignment="1">
      <alignment horizontal="center" vertical="center" wrapText="1"/>
    </xf>
    <xf numFmtId="40" fontId="27" fillId="9" borderId="41" xfId="9" applyNumberFormat="1" applyFont="1" applyFill="1" applyBorder="1" applyAlignment="1">
      <alignment horizontal="right" vertical="center" indent="1"/>
    </xf>
    <xf numFmtId="0" fontId="22" fillId="9" borderId="39" xfId="0" applyFont="1" applyFill="1" applyBorder="1" applyAlignment="1">
      <alignment horizontal="left" vertical="center" indent="1"/>
    </xf>
    <xf numFmtId="182" fontId="22" fillId="9" borderId="40" xfId="0" applyNumberFormat="1" applyFont="1" applyFill="1" applyBorder="1" applyAlignment="1">
      <alignment horizontal="center" vertical="center"/>
    </xf>
    <xf numFmtId="182" fontId="22" fillId="9" borderId="40" xfId="0" applyNumberFormat="1" applyFont="1" applyFill="1" applyBorder="1" applyAlignment="1">
      <alignment horizontal="left" vertical="center" wrapText="1" shrinkToFit="1"/>
    </xf>
    <xf numFmtId="182" fontId="22" fillId="9" borderId="39" xfId="0" applyNumberFormat="1" applyFont="1" applyFill="1" applyBorder="1" applyAlignment="1">
      <alignment horizontal="center" vertical="center" shrinkToFit="1"/>
    </xf>
    <xf numFmtId="0" fontId="22" fillId="9" borderId="41" xfId="0" applyFont="1" applyFill="1" applyBorder="1" applyAlignment="1">
      <alignment horizontal="left" vertical="center" indent="1"/>
    </xf>
    <xf numFmtId="182" fontId="22" fillId="9" borderId="41" xfId="0" applyNumberFormat="1" applyFont="1" applyFill="1" applyBorder="1" applyAlignment="1">
      <alignment horizontal="left" vertical="center" shrinkToFit="1"/>
    </xf>
    <xf numFmtId="182" fontId="22" fillId="9" borderId="41" xfId="0" applyNumberFormat="1" applyFont="1" applyFill="1" applyBorder="1" applyAlignment="1">
      <alignment horizontal="center" vertical="center"/>
    </xf>
    <xf numFmtId="38" fontId="22" fillId="9" borderId="41" xfId="9" applyFont="1" applyFill="1" applyBorder="1" applyAlignment="1">
      <alignment horizontal="center" vertical="center"/>
    </xf>
    <xf numFmtId="38" fontId="22" fillId="9" borderId="41" xfId="9" applyFont="1" applyFill="1" applyBorder="1" applyAlignment="1">
      <alignment horizontal="right" vertical="center" indent="1"/>
    </xf>
    <xf numFmtId="182" fontId="27" fillId="9" borderId="0" xfId="0" applyNumberFormat="1" applyFont="1" applyFill="1" applyBorder="1" applyAlignment="1">
      <alignment horizontal="left" vertical="center" shrinkToFit="1"/>
    </xf>
    <xf numFmtId="182" fontId="27" fillId="9" borderId="0" xfId="0" applyNumberFormat="1" applyFont="1" applyFill="1" applyBorder="1" applyAlignment="1">
      <alignment horizontal="center" vertical="center"/>
    </xf>
    <xf numFmtId="38" fontId="27" fillId="9" borderId="0" xfId="9" applyFont="1" applyFill="1" applyBorder="1" applyAlignment="1">
      <alignment horizontal="center" vertical="center"/>
    </xf>
    <xf numFmtId="38" fontId="27" fillId="9" borderId="0" xfId="9" applyFont="1" applyFill="1" applyBorder="1" applyAlignment="1">
      <alignment horizontal="right" vertical="center" indent="1"/>
    </xf>
    <xf numFmtId="40" fontId="27" fillId="9" borderId="0" xfId="9" applyNumberFormat="1" applyFont="1" applyFill="1" applyBorder="1" applyAlignment="1">
      <alignment horizontal="right" vertical="center" indent="1"/>
    </xf>
    <xf numFmtId="185" fontId="27" fillId="9" borderId="0" xfId="9" applyNumberFormat="1" applyFont="1" applyFill="1" applyBorder="1" applyAlignment="1">
      <alignment horizontal="center" vertical="center" shrinkToFit="1"/>
    </xf>
    <xf numFmtId="38" fontId="27" fillId="9" borderId="0" xfId="9" applyFont="1" applyFill="1" applyBorder="1" applyAlignment="1">
      <alignment horizontal="center" vertical="center" shrinkToFit="1"/>
    </xf>
    <xf numFmtId="0" fontId="27" fillId="9" borderId="78" xfId="0" applyFont="1" applyFill="1" applyBorder="1" applyAlignment="1">
      <alignment horizontal="left" vertical="center"/>
    </xf>
    <xf numFmtId="178" fontId="27" fillId="9" borderId="78" xfId="5" applyNumberFormat="1" applyFont="1" applyFill="1" applyBorder="1" applyAlignment="1">
      <alignment horizontal="center" vertical="center" shrinkToFit="1"/>
    </xf>
    <xf numFmtId="38" fontId="27" fillId="9" borderId="78" xfId="9" applyFont="1" applyFill="1" applyBorder="1" applyAlignment="1">
      <alignment horizontal="center" vertical="center" shrinkToFit="1"/>
    </xf>
    <xf numFmtId="38" fontId="27" fillId="9" borderId="78" xfId="9" applyFont="1" applyFill="1" applyBorder="1" applyAlignment="1">
      <alignment horizontal="right" vertical="center" indent="1"/>
    </xf>
    <xf numFmtId="40" fontId="27" fillId="9" borderId="78" xfId="9" applyNumberFormat="1" applyFont="1" applyFill="1" applyBorder="1" applyAlignment="1">
      <alignment horizontal="right" vertical="center" indent="1"/>
    </xf>
    <xf numFmtId="185" fontId="27" fillId="9" borderId="78" xfId="9" applyNumberFormat="1" applyFont="1" applyFill="1" applyBorder="1" applyAlignment="1">
      <alignment horizontal="center" vertical="center" shrinkToFit="1"/>
    </xf>
    <xf numFmtId="182" fontId="27" fillId="27" borderId="0" xfId="0" applyNumberFormat="1" applyFont="1" applyFill="1" applyBorder="1" applyAlignment="1">
      <alignment vertical="center"/>
    </xf>
    <xf numFmtId="182" fontId="26" fillId="27" borderId="0" xfId="0" applyNumberFormat="1" applyFont="1" applyFill="1" applyBorder="1" applyAlignment="1">
      <alignment horizontal="left" vertical="center" shrinkToFit="1"/>
    </xf>
    <xf numFmtId="178" fontId="26" fillId="27" borderId="0" xfId="5" applyNumberFormat="1" applyFont="1" applyFill="1" applyBorder="1" applyAlignment="1">
      <alignment horizontal="center" vertical="center" shrinkToFit="1"/>
    </xf>
    <xf numFmtId="38" fontId="26" fillId="27" borderId="145" xfId="9" applyFont="1" applyFill="1" applyBorder="1" applyAlignment="1">
      <alignment horizontal="right" vertical="center" indent="1" shrinkToFit="1"/>
    </xf>
    <xf numFmtId="38" fontId="26" fillId="27" borderId="0" xfId="9" applyFont="1" applyFill="1" applyBorder="1" applyAlignment="1">
      <alignment horizontal="right" vertical="center" shrinkToFit="1"/>
    </xf>
    <xf numFmtId="40" fontId="26" fillId="27" borderId="0" xfId="9" applyNumberFormat="1" applyFont="1" applyFill="1" applyBorder="1" applyAlignment="1">
      <alignment horizontal="right" vertical="center" shrinkToFit="1"/>
    </xf>
    <xf numFmtId="38" fontId="26" fillId="26" borderId="147" xfId="9" applyFont="1" applyFill="1" applyBorder="1" applyAlignment="1">
      <alignment vertical="center" wrapText="1"/>
    </xf>
    <xf numFmtId="38" fontId="26" fillId="26" borderId="26" xfId="9" applyFont="1" applyFill="1" applyBorder="1" applyAlignment="1">
      <alignment horizontal="center" vertical="center" wrapText="1"/>
    </xf>
    <xf numFmtId="38" fontId="26" fillId="26" borderId="27" xfId="9" applyFont="1" applyFill="1" applyBorder="1" applyAlignment="1">
      <alignment horizontal="center" vertical="center" wrapText="1"/>
    </xf>
    <xf numFmtId="179" fontId="26" fillId="26" borderId="27" xfId="9" applyNumberFormat="1" applyFont="1" applyFill="1" applyBorder="1" applyAlignment="1">
      <alignment horizontal="center" vertical="center" wrapText="1"/>
    </xf>
    <xf numFmtId="0" fontId="26" fillId="26" borderId="27" xfId="0" applyFont="1" applyFill="1" applyBorder="1" applyAlignment="1">
      <alignment horizontal="center" vertical="center" wrapText="1"/>
    </xf>
    <xf numFmtId="177" fontId="26" fillId="26" borderId="27" xfId="0" applyNumberFormat="1" applyFont="1" applyFill="1" applyBorder="1" applyAlignment="1">
      <alignment horizontal="center" vertical="center" wrapText="1"/>
    </xf>
    <xf numFmtId="38" fontId="26" fillId="26" borderId="28" xfId="9" applyFont="1" applyFill="1" applyBorder="1" applyAlignment="1">
      <alignment horizontal="center" vertical="center" wrapText="1"/>
    </xf>
    <xf numFmtId="179" fontId="26" fillId="26" borderId="28" xfId="9" applyNumberFormat="1" applyFont="1" applyFill="1" applyBorder="1" applyAlignment="1">
      <alignment horizontal="center" vertical="center" wrapText="1"/>
    </xf>
    <xf numFmtId="0" fontId="26" fillId="26" borderId="28" xfId="0" applyFont="1" applyFill="1" applyBorder="1" applyAlignment="1">
      <alignment horizontal="center" vertical="center" wrapText="1"/>
    </xf>
    <xf numFmtId="177" fontId="26" fillId="26" borderId="28" xfId="0" applyNumberFormat="1" applyFont="1" applyFill="1" applyBorder="1" applyAlignment="1">
      <alignment horizontal="center" vertical="center" wrapText="1"/>
    </xf>
    <xf numFmtId="0" fontId="27" fillId="10" borderId="146" xfId="0" applyFont="1" applyFill="1" applyBorder="1" applyAlignment="1">
      <alignment horizontal="left" vertical="center" indent="1"/>
    </xf>
    <xf numFmtId="182" fontId="26" fillId="23" borderId="63" xfId="0" applyNumberFormat="1" applyFont="1" applyFill="1" applyBorder="1" applyAlignment="1">
      <alignment horizontal="center" vertical="center"/>
    </xf>
    <xf numFmtId="0" fontId="22" fillId="10" borderId="41" xfId="0" applyFont="1" applyFill="1" applyBorder="1" applyAlignment="1">
      <alignment horizontal="left" vertical="center" indent="1" shrinkToFit="1"/>
    </xf>
    <xf numFmtId="182" fontId="26" fillId="27" borderId="150" xfId="0" applyNumberFormat="1" applyFont="1" applyFill="1" applyBorder="1" applyAlignment="1">
      <alignment horizontal="center" vertical="center"/>
    </xf>
    <xf numFmtId="182" fontId="26" fillId="26" borderId="151" xfId="0" applyNumberFormat="1" applyFont="1" applyFill="1" applyBorder="1" applyAlignment="1">
      <alignment vertical="center"/>
    </xf>
    <xf numFmtId="38" fontId="26" fillId="26" borderId="40" xfId="9" applyFont="1" applyFill="1" applyBorder="1" applyAlignment="1">
      <alignment horizontal="right" vertical="center" wrapText="1" indent="1"/>
    </xf>
    <xf numFmtId="0" fontId="26" fillId="26" borderId="40" xfId="0" applyFont="1" applyFill="1" applyBorder="1" applyAlignment="1">
      <alignment horizontal="right" vertical="center" wrapText="1" indent="1"/>
    </xf>
    <xf numFmtId="0" fontId="26" fillId="26" borderId="43" xfId="0" applyFont="1" applyFill="1" applyBorder="1" applyAlignment="1">
      <alignment horizontal="center" vertical="center" shrinkToFit="1"/>
    </xf>
    <xf numFmtId="182" fontId="26" fillId="27" borderId="0" xfId="0" applyNumberFormat="1" applyFont="1" applyFill="1" applyBorder="1" applyAlignment="1">
      <alignment vertical="center"/>
    </xf>
    <xf numFmtId="182" fontId="26" fillId="27" borderId="0" xfId="0" applyNumberFormat="1" applyFont="1" applyFill="1" applyBorder="1" applyAlignment="1">
      <alignment horizontal="left" vertical="center" indent="1"/>
    </xf>
    <xf numFmtId="38" fontId="26" fillId="27" borderId="65" xfId="9" applyFont="1" applyFill="1" applyBorder="1" applyAlignment="1">
      <alignment horizontal="right" vertical="center" wrapText="1" indent="1"/>
    </xf>
    <xf numFmtId="179" fontId="26" fillId="27" borderId="65" xfId="9" applyNumberFormat="1" applyFont="1" applyFill="1" applyBorder="1" applyAlignment="1">
      <alignment horizontal="right" vertical="center" wrapText="1" indent="1"/>
    </xf>
    <xf numFmtId="0" fontId="26" fillId="27" borderId="65" xfId="0" applyFont="1" applyFill="1" applyBorder="1" applyAlignment="1">
      <alignment horizontal="right" vertical="center" wrapText="1" indent="1"/>
    </xf>
    <xf numFmtId="177" fontId="26" fillId="27" borderId="65" xfId="0" applyNumberFormat="1" applyFont="1" applyFill="1" applyBorder="1" applyAlignment="1">
      <alignment horizontal="right" vertical="center" wrapText="1" indent="1"/>
    </xf>
    <xf numFmtId="0" fontId="26" fillId="27" borderId="65" xfId="0" applyFont="1" applyFill="1" applyBorder="1" applyAlignment="1">
      <alignment horizontal="center" vertical="center" shrinkToFit="1"/>
    </xf>
    <xf numFmtId="0" fontId="26" fillId="25" borderId="152" xfId="0" applyFont="1" applyFill="1" applyBorder="1" applyAlignment="1">
      <alignment horizontal="center" vertical="center"/>
    </xf>
    <xf numFmtId="0" fontId="26" fillId="25" borderId="147" xfId="0" applyFont="1" applyFill="1" applyBorder="1" applyAlignment="1">
      <alignment horizontal="center" vertical="center"/>
    </xf>
    <xf numFmtId="4" fontId="26" fillId="25" borderId="147" xfId="0" applyNumberFormat="1" applyFont="1" applyFill="1" applyBorder="1" applyAlignment="1">
      <alignment horizontal="center" vertical="center"/>
    </xf>
    <xf numFmtId="0" fontId="22" fillId="0" borderId="39" xfId="0" applyFont="1" applyFill="1" applyBorder="1" applyAlignment="1">
      <alignment horizontal="left" vertical="center" indent="1"/>
    </xf>
    <xf numFmtId="0" fontId="27" fillId="10" borderId="0" xfId="0" applyFont="1" applyFill="1" applyBorder="1" applyAlignment="1">
      <alignment horizontal="left" vertical="center" indent="1"/>
    </xf>
    <xf numFmtId="0" fontId="22" fillId="10" borderId="153" xfId="0" applyFont="1" applyFill="1" applyBorder="1" applyAlignment="1">
      <alignment horizontal="left" vertical="center" indent="1" shrinkToFit="1"/>
    </xf>
    <xf numFmtId="0" fontId="27" fillId="10" borderId="154" xfId="0" applyFont="1" applyFill="1" applyBorder="1" applyAlignment="1">
      <alignment horizontal="left" vertical="center" indent="1" shrinkToFit="1"/>
    </xf>
    <xf numFmtId="0" fontId="21" fillId="0" borderId="155" xfId="0" applyFont="1" applyBorder="1" applyAlignment="1">
      <alignment vertical="center"/>
    </xf>
    <xf numFmtId="182" fontId="26" fillId="25" borderId="151" xfId="0" applyNumberFormat="1" applyFont="1" applyFill="1" applyBorder="1" applyAlignment="1">
      <alignment vertical="center"/>
    </xf>
    <xf numFmtId="0" fontId="22" fillId="0" borderId="156" xfId="0" applyFont="1" applyFill="1" applyBorder="1"/>
    <xf numFmtId="38" fontId="27" fillId="9" borderId="159" xfId="9" applyFont="1" applyFill="1" applyBorder="1" applyAlignment="1">
      <alignment horizontal="right" vertical="center" indent="1" shrinkToFit="1"/>
    </xf>
    <xf numFmtId="40" fontId="27" fillId="9" borderId="159" xfId="9" applyNumberFormat="1" applyFont="1" applyFill="1" applyBorder="1" applyAlignment="1">
      <alignment horizontal="right" vertical="center" indent="1" shrinkToFit="1"/>
    </xf>
    <xf numFmtId="185" fontId="27" fillId="9" borderId="159" xfId="9" applyNumberFormat="1" applyFont="1" applyFill="1" applyBorder="1" applyAlignment="1">
      <alignment horizontal="center" vertical="center" shrinkToFit="1"/>
    </xf>
    <xf numFmtId="38" fontId="27" fillId="9" borderId="159" xfId="9" applyFont="1" applyFill="1" applyBorder="1" applyAlignment="1">
      <alignment horizontal="center" vertical="center" shrinkToFit="1"/>
    </xf>
    <xf numFmtId="40" fontId="27" fillId="9" borderId="40" xfId="9" applyNumberFormat="1" applyFont="1" applyFill="1" applyBorder="1" applyAlignment="1">
      <alignment horizontal="right" vertical="center" indent="1" shrinkToFit="1"/>
    </xf>
    <xf numFmtId="182" fontId="26" fillId="21" borderId="90" xfId="0" applyNumberFormat="1" applyFont="1" applyFill="1" applyBorder="1" applyAlignment="1">
      <alignment horizontal="center" vertical="center"/>
    </xf>
    <xf numFmtId="182" fontId="26" fillId="27" borderId="161" xfId="0" applyNumberFormat="1" applyFont="1" applyFill="1" applyBorder="1" applyAlignment="1">
      <alignment horizontal="center" vertical="center"/>
    </xf>
    <xf numFmtId="38" fontId="33" fillId="0" borderId="0" xfId="9" applyFont="1" applyFill="1" applyBorder="1" applyAlignment="1">
      <alignment vertical="center"/>
    </xf>
    <xf numFmtId="3" fontId="33" fillId="0" borderId="0" xfId="0" applyNumberFormat="1" applyFont="1" applyFill="1" applyBorder="1" applyAlignment="1">
      <alignment horizontal="right" vertical="center" wrapText="1"/>
    </xf>
    <xf numFmtId="0" fontId="21" fillId="0" borderId="157" xfId="0" applyFont="1" applyBorder="1" applyAlignment="1">
      <alignment vertical="center"/>
    </xf>
    <xf numFmtId="0" fontId="21" fillId="0" borderId="157" xfId="0" applyFont="1" applyBorder="1" applyAlignment="1">
      <alignment vertical="center" shrinkToFit="1"/>
    </xf>
    <xf numFmtId="3" fontId="21" fillId="0" borderId="157" xfId="0" applyNumberFormat="1" applyFont="1" applyBorder="1" applyAlignment="1">
      <alignment vertical="center"/>
    </xf>
    <xf numFmtId="4" fontId="21" fillId="0" borderId="157" xfId="0" applyNumberFormat="1" applyFont="1" applyBorder="1" applyAlignment="1">
      <alignment vertical="center"/>
    </xf>
    <xf numFmtId="181" fontId="21" fillId="0" borderId="157" xfId="0" applyNumberFormat="1" applyFont="1" applyBorder="1" applyAlignment="1">
      <alignment horizontal="center" vertical="center"/>
    </xf>
    <xf numFmtId="0" fontId="21" fillId="0" borderId="163" xfId="0" applyFont="1" applyBorder="1" applyAlignment="1">
      <alignment vertical="center"/>
    </xf>
    <xf numFmtId="3" fontId="21" fillId="0" borderId="163" xfId="0" applyNumberFormat="1" applyFont="1" applyBorder="1" applyAlignment="1">
      <alignment vertical="center"/>
    </xf>
    <xf numFmtId="4" fontId="21" fillId="0" borderId="163" xfId="0" applyNumberFormat="1" applyFont="1" applyBorder="1" applyAlignment="1">
      <alignment vertical="center"/>
    </xf>
    <xf numFmtId="181" fontId="21" fillId="0" borderId="163" xfId="0" applyNumberFormat="1" applyFont="1" applyBorder="1" applyAlignment="1">
      <alignment horizontal="center" vertical="center"/>
    </xf>
    <xf numFmtId="0" fontId="26" fillId="26" borderId="152" xfId="0" applyFont="1" applyFill="1" applyBorder="1" applyAlignment="1">
      <alignment horizontal="center" vertical="center"/>
    </xf>
    <xf numFmtId="0" fontId="26" fillId="26" borderId="147" xfId="0" applyFont="1" applyFill="1" applyBorder="1" applyAlignment="1">
      <alignment horizontal="center" vertical="center" shrinkToFit="1"/>
    </xf>
    <xf numFmtId="0" fontId="26" fillId="26" borderId="147" xfId="0" applyFont="1" applyFill="1" applyBorder="1" applyAlignment="1">
      <alignment horizontal="center" vertical="center"/>
    </xf>
    <xf numFmtId="3" fontId="26" fillId="26" borderId="147" xfId="0" applyNumberFormat="1" applyFont="1" applyFill="1" applyBorder="1" applyAlignment="1">
      <alignment horizontal="center" vertical="center"/>
    </xf>
    <xf numFmtId="3" fontId="26" fillId="26" borderId="147" xfId="0" applyNumberFormat="1" applyFont="1" applyFill="1" applyBorder="1" applyAlignment="1">
      <alignment horizontal="center" vertical="center" wrapText="1"/>
    </xf>
    <xf numFmtId="4" fontId="26" fillId="26" borderId="147" xfId="0" applyNumberFormat="1" applyFont="1" applyFill="1" applyBorder="1" applyAlignment="1">
      <alignment horizontal="center" vertical="center"/>
    </xf>
    <xf numFmtId="181" fontId="26" fillId="26" borderId="147" xfId="0" applyNumberFormat="1" applyFont="1" applyFill="1" applyBorder="1" applyAlignment="1">
      <alignment horizontal="center" vertical="center"/>
    </xf>
    <xf numFmtId="181" fontId="26" fillId="26" borderId="148" xfId="0" applyNumberFormat="1" applyFont="1" applyFill="1" applyBorder="1" applyAlignment="1">
      <alignment horizontal="center" vertical="center"/>
    </xf>
    <xf numFmtId="0" fontId="22" fillId="0" borderId="163" xfId="0" applyFont="1" applyBorder="1" applyAlignment="1">
      <alignment vertical="center"/>
    </xf>
    <xf numFmtId="0" fontId="22" fillId="9" borderId="146" xfId="0" applyFont="1" applyFill="1" applyBorder="1" applyAlignment="1">
      <alignment horizontal="left" vertical="center" indent="1"/>
    </xf>
    <xf numFmtId="0" fontId="22" fillId="9" borderId="146" xfId="0" applyFont="1" applyFill="1" applyBorder="1" applyAlignment="1">
      <alignment horizontal="left" vertical="center" shrinkToFit="1"/>
    </xf>
    <xf numFmtId="0" fontId="22" fillId="9" borderId="146" xfId="0" applyFont="1" applyFill="1" applyBorder="1" applyAlignment="1">
      <alignment horizontal="center" vertical="center"/>
    </xf>
    <xf numFmtId="38" fontId="22" fillId="9" borderId="146" xfId="9" applyFont="1" applyFill="1" applyBorder="1" applyAlignment="1">
      <alignment horizontal="center" vertical="center"/>
    </xf>
    <xf numFmtId="38" fontId="22" fillId="9" borderId="146" xfId="9" applyFont="1" applyFill="1" applyBorder="1" applyAlignment="1">
      <alignment horizontal="right" vertical="center" indent="1"/>
    </xf>
    <xf numFmtId="40" fontId="22" fillId="9" borderId="146" xfId="9" applyNumberFormat="1" applyFont="1" applyFill="1" applyBorder="1" applyAlignment="1">
      <alignment horizontal="right" vertical="center" indent="1"/>
    </xf>
    <xf numFmtId="40" fontId="22" fillId="9" borderId="160" xfId="9" applyNumberFormat="1" applyFont="1" applyFill="1" applyBorder="1" applyAlignment="1">
      <alignment horizontal="center" vertical="center" shrinkToFit="1"/>
    </xf>
    <xf numFmtId="38" fontId="22" fillId="9" borderId="159" xfId="9" applyFont="1" applyFill="1" applyBorder="1" applyAlignment="1">
      <alignment horizontal="center" vertical="center" shrinkToFit="1"/>
    </xf>
    <xf numFmtId="40" fontId="22" fillId="9" borderId="158" xfId="9" applyNumberFormat="1" applyFont="1" applyFill="1" applyBorder="1" applyAlignment="1">
      <alignment horizontal="center" vertical="center" shrinkToFit="1"/>
    </xf>
    <xf numFmtId="38" fontId="22" fillId="9" borderId="0" xfId="9" applyFont="1" applyFill="1" applyBorder="1" applyAlignment="1">
      <alignment horizontal="center" vertical="center" shrinkToFit="1"/>
    </xf>
    <xf numFmtId="40" fontId="22" fillId="9" borderId="0" xfId="9" applyNumberFormat="1" applyFont="1" applyFill="1" applyBorder="1" applyAlignment="1">
      <alignment horizontal="center" vertical="center" shrinkToFit="1"/>
    </xf>
    <xf numFmtId="0" fontId="21" fillId="0" borderId="163" xfId="0" applyFont="1" applyBorder="1" applyAlignment="1">
      <alignment vertical="center" shrinkToFit="1"/>
    </xf>
    <xf numFmtId="182" fontId="32" fillId="5" borderId="164" xfId="0" applyNumberFormat="1" applyFont="1" applyFill="1" applyBorder="1" applyAlignment="1">
      <alignment horizontal="center" vertical="center"/>
    </xf>
    <xf numFmtId="182" fontId="26" fillId="5" borderId="135" xfId="0" applyNumberFormat="1" applyFont="1" applyFill="1" applyBorder="1" applyAlignment="1">
      <alignment vertical="center" shrinkToFit="1"/>
    </xf>
    <xf numFmtId="178" fontId="26" fillId="5" borderId="135" xfId="5" applyNumberFormat="1" applyFont="1" applyFill="1" applyBorder="1" applyAlignment="1">
      <alignment horizontal="center" vertical="center" shrinkToFit="1"/>
    </xf>
    <xf numFmtId="38" fontId="26" fillId="5" borderId="135" xfId="9" applyFont="1" applyFill="1" applyBorder="1" applyAlignment="1">
      <alignment horizontal="right" vertical="center" indent="1" shrinkToFit="1"/>
    </xf>
    <xf numFmtId="3" fontId="26" fillId="5" borderId="135" xfId="9" applyNumberFormat="1" applyFont="1" applyFill="1" applyBorder="1" applyAlignment="1">
      <alignment vertical="center" shrinkToFit="1"/>
    </xf>
    <xf numFmtId="40" fontId="26" fillId="5" borderId="135" xfId="9" applyNumberFormat="1" applyFont="1" applyFill="1" applyBorder="1" applyAlignment="1">
      <alignment vertical="center" shrinkToFit="1"/>
    </xf>
    <xf numFmtId="38" fontId="26" fillId="5" borderId="135" xfId="9" applyNumberFormat="1" applyFont="1" applyFill="1" applyBorder="1" applyAlignment="1">
      <alignment vertical="center" shrinkToFit="1"/>
    </xf>
    <xf numFmtId="40" fontId="26" fillId="5" borderId="135" xfId="9" applyNumberFormat="1" applyFont="1" applyFill="1" applyBorder="1" applyAlignment="1">
      <alignment horizontal="center" vertical="center" shrinkToFit="1"/>
    </xf>
    <xf numFmtId="38" fontId="26" fillId="27" borderId="0" xfId="9" applyNumberFormat="1" applyFont="1" applyFill="1" applyBorder="1" applyAlignment="1">
      <alignment vertical="center" shrinkToFit="1"/>
    </xf>
    <xf numFmtId="38" fontId="27" fillId="10" borderId="146" xfId="9" applyFont="1" applyFill="1" applyBorder="1" applyAlignment="1">
      <alignment horizontal="right" vertical="center" indent="1"/>
    </xf>
    <xf numFmtId="179" fontId="27" fillId="10" borderId="146" xfId="9" applyNumberFormat="1" applyFont="1" applyFill="1" applyBorder="1" applyAlignment="1">
      <alignment horizontal="right" vertical="center" indent="1"/>
    </xf>
    <xf numFmtId="179" fontId="27" fillId="10" borderId="146" xfId="9" applyNumberFormat="1" applyFont="1" applyFill="1" applyBorder="1" applyAlignment="1">
      <alignment horizontal="right" vertical="center" indent="1" shrinkToFit="1"/>
    </xf>
    <xf numFmtId="0" fontId="27" fillId="10" borderId="41" xfId="0" applyFont="1" applyFill="1" applyBorder="1" applyAlignment="1">
      <alignment horizontal="left" vertical="center" indent="1" shrinkToFit="1"/>
    </xf>
    <xf numFmtId="182" fontId="32" fillId="26" borderId="162" xfId="0" applyNumberFormat="1" applyFont="1" applyFill="1" applyBorder="1" applyAlignment="1">
      <alignment horizontal="center" vertical="center"/>
    </xf>
    <xf numFmtId="38" fontId="27" fillId="10" borderId="79" xfId="9" applyNumberFormat="1" applyFont="1" applyFill="1" applyBorder="1" applyAlignment="1">
      <alignment horizontal="right" vertical="center" indent="1" shrinkToFit="1"/>
    </xf>
    <xf numFmtId="38" fontId="27" fillId="10" borderId="79" xfId="9" applyFont="1" applyFill="1" applyBorder="1" applyAlignment="1">
      <alignment horizontal="right" vertical="center" indent="1" shrinkToFit="1"/>
    </xf>
    <xf numFmtId="186" fontId="22" fillId="10" borderId="153" xfId="9" applyNumberFormat="1" applyFont="1" applyFill="1" applyBorder="1" applyAlignment="1">
      <alignment horizontal="right" vertical="center" indent="1"/>
    </xf>
    <xf numFmtId="186" fontId="22" fillId="10" borderId="153" xfId="9" applyNumberFormat="1" applyFont="1" applyFill="1" applyBorder="1" applyAlignment="1">
      <alignment horizontal="right" vertical="center" indent="1" shrinkToFit="1"/>
    </xf>
    <xf numFmtId="179" fontId="27" fillId="10" borderId="153" xfId="9" applyNumberFormat="1" applyFont="1" applyFill="1" applyBorder="1" applyAlignment="1">
      <alignment horizontal="right" vertical="center" indent="1" shrinkToFit="1"/>
    </xf>
    <xf numFmtId="38" fontId="27" fillId="10" borderId="153" xfId="9" applyFont="1" applyFill="1" applyBorder="1" applyAlignment="1">
      <alignment horizontal="right" vertical="center" indent="1" shrinkToFit="1"/>
    </xf>
    <xf numFmtId="186" fontId="22" fillId="10" borderId="124" xfId="9" applyNumberFormat="1" applyFont="1" applyFill="1" applyBorder="1" applyAlignment="1">
      <alignment horizontal="right" vertical="center" indent="1"/>
    </xf>
    <xf numFmtId="186" fontId="22" fillId="10" borderId="124" xfId="9" applyNumberFormat="1" applyFont="1" applyFill="1" applyBorder="1" applyAlignment="1">
      <alignment horizontal="right" vertical="center" indent="1" shrinkToFit="1"/>
    </xf>
    <xf numFmtId="179" fontId="27" fillId="10" borderId="124" xfId="9" applyNumberFormat="1" applyFont="1" applyFill="1" applyBorder="1" applyAlignment="1">
      <alignment horizontal="right" vertical="center" indent="1" shrinkToFit="1"/>
    </xf>
    <xf numFmtId="38" fontId="27" fillId="10" borderId="124" xfId="9" applyFont="1" applyFill="1" applyBorder="1" applyAlignment="1">
      <alignment horizontal="right" vertical="center" indent="1" shrinkToFit="1"/>
    </xf>
    <xf numFmtId="38" fontId="27" fillId="10" borderId="124" xfId="9" applyNumberFormat="1" applyFont="1" applyFill="1" applyBorder="1" applyAlignment="1">
      <alignment horizontal="right" vertical="center" indent="1" shrinkToFit="1"/>
    </xf>
    <xf numFmtId="182" fontId="32" fillId="25" borderId="162" xfId="0" applyNumberFormat="1" applyFont="1" applyFill="1" applyBorder="1" applyAlignment="1">
      <alignment horizontal="center" vertical="center"/>
    </xf>
    <xf numFmtId="40" fontId="26" fillId="25" borderId="151" xfId="9" applyNumberFormat="1" applyFont="1" applyFill="1" applyBorder="1" applyAlignment="1">
      <alignment horizontal="right" vertical="center" wrapText="1" indent="1"/>
    </xf>
    <xf numFmtId="38" fontId="26" fillId="25" borderId="151" xfId="9" applyNumberFormat="1" applyFont="1" applyFill="1" applyBorder="1" applyAlignment="1">
      <alignment horizontal="right" vertical="center" wrapText="1" indent="1"/>
    </xf>
    <xf numFmtId="182" fontId="26" fillId="21" borderId="56" xfId="0" applyNumberFormat="1" applyFont="1" applyFill="1" applyBorder="1" applyAlignment="1">
      <alignment horizontal="left" vertical="center" indent="1"/>
    </xf>
    <xf numFmtId="40" fontId="26" fillId="27" borderId="65" xfId="9" applyNumberFormat="1" applyFont="1" applyFill="1" applyBorder="1" applyAlignment="1">
      <alignment horizontal="right" vertical="center" wrapText="1" indent="1"/>
    </xf>
    <xf numFmtId="188" fontId="26" fillId="27" borderId="65" xfId="9" applyNumberFormat="1" applyFont="1" applyFill="1" applyBorder="1" applyAlignment="1">
      <alignment horizontal="right" vertical="center" wrapText="1" indent="1"/>
    </xf>
    <xf numFmtId="38" fontId="26" fillId="27" borderId="65" xfId="9" applyNumberFormat="1" applyFont="1" applyFill="1" applyBorder="1" applyAlignment="1">
      <alignment horizontal="right" vertical="center" wrapText="1" indent="1"/>
    </xf>
    <xf numFmtId="0" fontId="42" fillId="0" borderId="0" xfId="0" applyFont="1" applyBorder="1" applyAlignment="1">
      <alignment vertical="center"/>
    </xf>
    <xf numFmtId="0" fontId="26" fillId="25" borderId="167" xfId="0" applyFont="1" applyFill="1" applyBorder="1" applyAlignment="1">
      <alignment horizontal="center" vertical="center"/>
    </xf>
    <xf numFmtId="31" fontId="26" fillId="25" borderId="170" xfId="0" applyNumberFormat="1" applyFont="1" applyFill="1" applyBorder="1" applyAlignment="1">
      <alignment horizontal="center" vertical="center"/>
    </xf>
    <xf numFmtId="38" fontId="22" fillId="0" borderId="173" xfId="9" applyFont="1" applyFill="1" applyBorder="1" applyAlignment="1">
      <alignment horizontal="left" vertical="center" indent="1"/>
    </xf>
    <xf numFmtId="38" fontId="22" fillId="0" borderId="174" xfId="9" applyFont="1" applyFill="1" applyBorder="1" applyAlignment="1">
      <alignment horizontal="right" vertical="center" indent="1"/>
    </xf>
    <xf numFmtId="3" fontId="22" fillId="0" borderId="174" xfId="9" applyNumberFormat="1" applyFont="1" applyFill="1" applyBorder="1" applyAlignment="1">
      <alignment horizontal="right" vertical="center" indent="1"/>
    </xf>
    <xf numFmtId="38" fontId="22" fillId="28" borderId="175" xfId="9" applyFont="1" applyFill="1" applyBorder="1" applyAlignment="1">
      <alignment horizontal="left" vertical="center" indent="1"/>
    </xf>
    <xf numFmtId="38" fontId="22" fillId="28" borderId="63" xfId="9" applyFont="1" applyFill="1" applyBorder="1" applyAlignment="1">
      <alignment horizontal="right" vertical="center" indent="1"/>
    </xf>
    <xf numFmtId="3" fontId="22" fillId="28" borderId="63" xfId="9" applyNumberFormat="1" applyFont="1" applyFill="1" applyBorder="1" applyAlignment="1">
      <alignment horizontal="right" vertical="center" indent="1"/>
    </xf>
    <xf numFmtId="38" fontId="22" fillId="10" borderId="175" xfId="9" applyFont="1" applyFill="1" applyBorder="1" applyAlignment="1">
      <alignment horizontal="left" vertical="center" indent="1"/>
    </xf>
    <xf numFmtId="38" fontId="22" fillId="10" borderId="63" xfId="9" applyFont="1" applyFill="1" applyBorder="1" applyAlignment="1">
      <alignment horizontal="right" vertical="center" indent="1"/>
    </xf>
    <xf numFmtId="3" fontId="22" fillId="10" borderId="63" xfId="9" applyNumberFormat="1" applyFont="1" applyFill="1" applyBorder="1" applyAlignment="1">
      <alignment horizontal="right" vertical="center" indent="1"/>
    </xf>
    <xf numFmtId="179" fontId="22" fillId="10" borderId="63" xfId="9" applyNumberFormat="1" applyFont="1" applyFill="1" applyBorder="1" applyAlignment="1">
      <alignment horizontal="right" vertical="center" indent="1"/>
    </xf>
    <xf numFmtId="179" fontId="22" fillId="28" borderId="63" xfId="9" applyNumberFormat="1" applyFont="1" applyFill="1" applyBorder="1" applyAlignment="1">
      <alignment horizontal="right" vertical="center" indent="1"/>
    </xf>
    <xf numFmtId="40" fontId="22" fillId="28" borderId="63" xfId="9" applyNumberFormat="1" applyFont="1" applyFill="1" applyBorder="1" applyAlignment="1">
      <alignment horizontal="right" vertical="center" indent="1"/>
    </xf>
    <xf numFmtId="0" fontId="42" fillId="0" borderId="163" xfId="0" applyFont="1" applyBorder="1" applyAlignment="1">
      <alignment vertical="center"/>
    </xf>
    <xf numFmtId="181" fontId="21" fillId="0" borderId="0" xfId="0" applyNumberFormat="1" applyFont="1" applyBorder="1" applyAlignment="1">
      <alignment horizontal="center" vertical="center"/>
    </xf>
    <xf numFmtId="0" fontId="26" fillId="25" borderId="176" xfId="0" applyFont="1" applyFill="1" applyBorder="1" applyAlignment="1">
      <alignment horizontal="center" vertical="center"/>
    </xf>
    <xf numFmtId="0" fontId="31" fillId="0" borderId="0" xfId="0" applyFont="1" applyBorder="1" applyAlignment="1">
      <alignment vertical="center"/>
    </xf>
    <xf numFmtId="0" fontId="21" fillId="0" borderId="0" xfId="0" applyFont="1" applyBorder="1" applyAlignment="1" applyProtection="1">
      <alignment vertical="center"/>
    </xf>
    <xf numFmtId="0" fontId="47" fillId="0" borderId="0" xfId="0" applyFont="1" applyFill="1" applyBorder="1" applyAlignment="1" applyProtection="1">
      <alignment horizontal="center" vertical="center"/>
    </xf>
    <xf numFmtId="0" fontId="26" fillId="0" borderId="0" xfId="0" applyFont="1" applyFill="1" applyBorder="1" applyAlignment="1" applyProtection="1">
      <alignment horizontal="right" vertical="center"/>
    </xf>
    <xf numFmtId="0" fontId="47"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179" xfId="0" applyFont="1" applyBorder="1" applyAlignment="1" applyProtection="1">
      <alignment horizontal="center" vertical="center"/>
    </xf>
    <xf numFmtId="0" fontId="22" fillId="0" borderId="0" xfId="0" applyFont="1" applyBorder="1" applyAlignment="1" applyProtection="1">
      <alignment horizontal="right" vertical="center"/>
    </xf>
    <xf numFmtId="0" fontId="26" fillId="25" borderId="152" xfId="0" applyFont="1" applyFill="1" applyBorder="1" applyAlignment="1" applyProtection="1">
      <alignment horizontal="center" vertical="center"/>
    </xf>
    <xf numFmtId="0" fontId="26" fillId="25" borderId="181" xfId="0" applyFont="1" applyFill="1" applyBorder="1" applyAlignment="1" applyProtection="1">
      <alignment horizontal="center" vertical="center"/>
    </xf>
    <xf numFmtId="181" fontId="26" fillId="0" borderId="0" xfId="0" applyNumberFormat="1" applyFont="1" applyFill="1" applyBorder="1" applyAlignment="1">
      <alignment horizontal="center" vertical="center"/>
    </xf>
    <xf numFmtId="0" fontId="22" fillId="0" borderId="182" xfId="0" applyFont="1" applyBorder="1" applyAlignment="1">
      <alignment vertical="center"/>
    </xf>
    <xf numFmtId="0" fontId="22" fillId="0" borderId="183" xfId="0" applyFont="1" applyFill="1" applyBorder="1" applyAlignment="1" applyProtection="1">
      <alignment horizontal="center" vertical="center"/>
    </xf>
    <xf numFmtId="38" fontId="22" fillId="0" borderId="183" xfId="9" applyFont="1" applyFill="1" applyBorder="1" applyAlignment="1" applyProtection="1">
      <alignment horizontal="right" vertical="center"/>
    </xf>
    <xf numFmtId="185" fontId="27" fillId="0" borderId="0" xfId="9" applyNumberFormat="1" applyFont="1" applyFill="1" applyBorder="1" applyAlignment="1">
      <alignment horizontal="right" vertical="center" shrinkToFit="1"/>
    </xf>
    <xf numFmtId="0" fontId="22" fillId="7" borderId="39" xfId="0" applyFont="1" applyFill="1" applyBorder="1" applyAlignment="1" applyProtection="1">
      <alignment horizontal="center" vertical="center"/>
    </xf>
    <xf numFmtId="38" fontId="22" fillId="7" borderId="39" xfId="9" applyFont="1" applyFill="1" applyBorder="1" applyAlignment="1" applyProtection="1">
      <alignment horizontal="right" vertical="center"/>
    </xf>
    <xf numFmtId="0" fontId="22" fillId="0" borderId="65" xfId="0" applyFont="1" applyFill="1" applyBorder="1" applyAlignment="1" applyProtection="1">
      <alignment horizontal="center" vertical="center"/>
    </xf>
    <xf numFmtId="38" fontId="22" fillId="0" borderId="65" xfId="9" applyFont="1" applyFill="1" applyBorder="1" applyAlignment="1" applyProtection="1">
      <alignment horizontal="right" vertical="center"/>
    </xf>
    <xf numFmtId="0" fontId="22" fillId="7" borderId="184" xfId="0" applyFont="1" applyFill="1" applyBorder="1" applyAlignment="1" applyProtection="1">
      <alignment horizontal="center" vertical="center"/>
    </xf>
    <xf numFmtId="38" fontId="22" fillId="7" borderId="184" xfId="9" applyFont="1" applyFill="1" applyBorder="1" applyAlignment="1" applyProtection="1">
      <alignment horizontal="right" vertical="center"/>
    </xf>
    <xf numFmtId="0" fontId="22" fillId="0" borderId="39" xfId="0" applyFont="1" applyFill="1" applyBorder="1" applyAlignment="1" applyProtection="1">
      <alignment horizontal="center" vertical="center"/>
    </xf>
    <xf numFmtId="38" fontId="22" fillId="0" borderId="39" xfId="9" applyFont="1" applyFill="1" applyBorder="1" applyAlignment="1" applyProtection="1">
      <alignment horizontal="right" vertical="center"/>
    </xf>
    <xf numFmtId="0" fontId="22" fillId="7" borderId="40" xfId="0" applyFont="1" applyFill="1" applyBorder="1" applyAlignment="1" applyProtection="1">
      <alignment horizontal="center" vertical="center"/>
    </xf>
    <xf numFmtId="38" fontId="22" fillId="7" borderId="40" xfId="9" applyFont="1" applyFill="1" applyBorder="1" applyAlignment="1" applyProtection="1">
      <alignment horizontal="right" vertical="center"/>
    </xf>
    <xf numFmtId="0" fontId="22" fillId="0" borderId="40" xfId="0" applyFont="1" applyFill="1" applyBorder="1" applyAlignment="1" applyProtection="1">
      <alignment horizontal="center" vertical="center"/>
    </xf>
    <xf numFmtId="38" fontId="22" fillId="0" borderId="40" xfId="9" applyFont="1" applyFill="1" applyBorder="1" applyAlignment="1" applyProtection="1">
      <alignment horizontal="right" vertical="center"/>
    </xf>
    <xf numFmtId="0" fontId="22" fillId="7" borderId="65" xfId="0" applyFont="1" applyFill="1" applyBorder="1" applyAlignment="1" applyProtection="1">
      <alignment horizontal="center" vertical="center"/>
    </xf>
    <xf numFmtId="38" fontId="22" fillId="7" borderId="65" xfId="9" applyFont="1" applyFill="1" applyBorder="1" applyAlignment="1" applyProtection="1">
      <alignment horizontal="right" vertical="center"/>
    </xf>
    <xf numFmtId="0" fontId="22" fillId="0" borderId="184" xfId="0" applyFont="1" applyFill="1" applyBorder="1" applyAlignment="1" applyProtection="1">
      <alignment horizontal="center" vertical="center"/>
    </xf>
    <xf numFmtId="38" fontId="22" fillId="0" borderId="184" xfId="9"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indent="1" shrinkToFit="1"/>
    </xf>
    <xf numFmtId="0" fontId="22" fillId="0" borderId="0" xfId="0" applyFont="1" applyFill="1" applyBorder="1" applyAlignment="1">
      <alignment horizontal="center" vertical="center"/>
    </xf>
    <xf numFmtId="40" fontId="22" fillId="0" borderId="0" xfId="9" applyNumberFormat="1" applyFont="1" applyFill="1" applyBorder="1" applyAlignment="1">
      <alignment horizontal="right" vertical="center" indent="1"/>
    </xf>
    <xf numFmtId="0" fontId="22" fillId="0" borderId="185" xfId="0" applyFont="1" applyBorder="1" applyAlignment="1" applyProtection="1">
      <alignment vertical="center"/>
    </xf>
    <xf numFmtId="0" fontId="21" fillId="0" borderId="185" xfId="0" applyFont="1" applyBorder="1" applyAlignment="1" applyProtection="1">
      <alignment vertical="center"/>
    </xf>
    <xf numFmtId="179" fontId="22" fillId="0" borderId="65" xfId="9" applyNumberFormat="1" applyFont="1" applyFill="1" applyBorder="1" applyAlignment="1" applyProtection="1">
      <alignment horizontal="right" vertical="center"/>
    </xf>
    <xf numFmtId="0" fontId="22" fillId="7" borderId="186" xfId="0" applyFont="1" applyFill="1" applyBorder="1" applyAlignment="1" applyProtection="1">
      <alignment horizontal="center" vertical="center"/>
    </xf>
    <xf numFmtId="38" fontId="22" fillId="7" borderId="186" xfId="9" applyFont="1" applyFill="1" applyBorder="1" applyAlignment="1" applyProtection="1">
      <alignment horizontal="right" vertical="center"/>
    </xf>
    <xf numFmtId="179" fontId="22" fillId="0" borderId="39" xfId="9" applyNumberFormat="1" applyFont="1" applyFill="1" applyBorder="1" applyAlignment="1" applyProtection="1">
      <alignment horizontal="right" vertical="center"/>
    </xf>
    <xf numFmtId="0" fontId="22" fillId="7" borderId="187" xfId="0" applyFont="1" applyFill="1" applyBorder="1" applyAlignment="1" applyProtection="1">
      <alignment horizontal="center" vertical="center"/>
    </xf>
    <xf numFmtId="179" fontId="22" fillId="7" borderId="187" xfId="9" applyNumberFormat="1" applyFont="1" applyFill="1" applyBorder="1" applyAlignment="1" applyProtection="1">
      <alignment horizontal="right" vertical="center"/>
    </xf>
    <xf numFmtId="38" fontId="22" fillId="0" borderId="184" xfId="9" applyFont="1" applyFill="1" applyBorder="1" applyAlignment="1" applyProtection="1">
      <alignment horizontal="center" vertical="center" shrinkToFit="1"/>
    </xf>
    <xf numFmtId="0" fontId="21" fillId="0" borderId="162" xfId="0" applyFont="1" applyBorder="1" applyAlignment="1" applyProtection="1">
      <alignment vertical="center"/>
    </xf>
    <xf numFmtId="0" fontId="48" fillId="0" borderId="0" xfId="0" applyFont="1" applyBorder="1" applyAlignment="1" applyProtection="1">
      <alignment vertical="center"/>
    </xf>
    <xf numFmtId="0" fontId="22" fillId="0" borderId="188" xfId="0" applyFont="1" applyFill="1" applyBorder="1" applyAlignment="1" applyProtection="1">
      <alignment horizontal="center" vertical="center"/>
    </xf>
    <xf numFmtId="40" fontId="22" fillId="0" borderId="188" xfId="9" applyNumberFormat="1" applyFont="1" applyFill="1" applyBorder="1" applyAlignment="1" applyProtection="1">
      <alignment horizontal="right" vertical="center"/>
    </xf>
    <xf numFmtId="40" fontId="22" fillId="7" borderId="40" xfId="9" applyNumberFormat="1" applyFont="1" applyFill="1" applyBorder="1" applyAlignment="1" applyProtection="1">
      <alignment horizontal="right" vertical="center"/>
    </xf>
    <xf numFmtId="179" fontId="22" fillId="0" borderId="40" xfId="9" applyNumberFormat="1" applyFont="1" applyFill="1" applyBorder="1" applyAlignment="1" applyProtection="1">
      <alignment horizontal="right" vertical="center"/>
    </xf>
    <xf numFmtId="38" fontId="22" fillId="0" borderId="40" xfId="9" applyNumberFormat="1" applyFont="1" applyFill="1" applyBorder="1" applyAlignment="1" applyProtection="1">
      <alignment horizontal="right" vertical="center"/>
    </xf>
    <xf numFmtId="0" fontId="21" fillId="0" borderId="182" xfId="0" applyFont="1" applyBorder="1" applyAlignment="1">
      <alignment vertical="center"/>
    </xf>
    <xf numFmtId="182" fontId="22" fillId="0" borderId="0" xfId="0" applyNumberFormat="1" applyFont="1" applyFill="1" applyBorder="1" applyAlignment="1" applyProtection="1">
      <alignment horizontal="center" vertical="center"/>
    </xf>
    <xf numFmtId="0" fontId="21" fillId="0" borderId="163" xfId="0" applyFont="1" applyBorder="1" applyAlignment="1" applyProtection="1">
      <alignment vertical="center"/>
    </xf>
    <xf numFmtId="0" fontId="21" fillId="0" borderId="157" xfId="0" applyFont="1" applyBorder="1" applyAlignment="1" applyProtection="1">
      <alignment vertical="center"/>
    </xf>
    <xf numFmtId="0" fontId="48" fillId="0" borderId="163" xfId="0" applyFont="1" applyBorder="1" applyAlignment="1" applyProtection="1">
      <alignment vertical="center"/>
    </xf>
    <xf numFmtId="0" fontId="42" fillId="0" borderId="163" xfId="0" applyFont="1" applyBorder="1" applyAlignment="1" applyProtection="1">
      <alignment vertical="center"/>
    </xf>
    <xf numFmtId="0" fontId="48" fillId="0" borderId="163" xfId="0" applyFont="1" applyBorder="1" applyAlignment="1">
      <alignment vertical="center"/>
    </xf>
    <xf numFmtId="0" fontId="22" fillId="0" borderId="189" xfId="0" applyFont="1" applyBorder="1"/>
    <xf numFmtId="0" fontId="21" fillId="0" borderId="189" xfId="0" applyFont="1" applyBorder="1"/>
    <xf numFmtId="38" fontId="22" fillId="0" borderId="189" xfId="9" applyFont="1" applyBorder="1"/>
    <xf numFmtId="38" fontId="22" fillId="0" borderId="189" xfId="10" applyFont="1" applyBorder="1"/>
    <xf numFmtId="56" fontId="22" fillId="0" borderId="189" xfId="0" applyNumberFormat="1" applyFont="1" applyBorder="1"/>
    <xf numFmtId="0" fontId="22" fillId="0" borderId="190" xfId="0" applyFont="1" applyBorder="1"/>
    <xf numFmtId="38" fontId="22" fillId="0" borderId="190" xfId="9" applyFont="1" applyBorder="1"/>
    <xf numFmtId="38" fontId="22" fillId="0" borderId="190" xfId="10" applyFont="1" applyBorder="1"/>
    <xf numFmtId="56" fontId="22" fillId="0" borderId="190" xfId="0" applyNumberFormat="1" applyFont="1" applyBorder="1"/>
    <xf numFmtId="0" fontId="22" fillId="0" borderId="0" xfId="0" applyFont="1"/>
    <xf numFmtId="180" fontId="26" fillId="5" borderId="191" xfId="0" applyNumberFormat="1" applyFont="1" applyFill="1" applyBorder="1" applyAlignment="1">
      <alignment horizontal="center" vertical="center"/>
    </xf>
    <xf numFmtId="180" fontId="22" fillId="0" borderId="192" xfId="31" applyNumberFormat="1" applyFont="1" applyBorder="1" applyAlignment="1">
      <alignment horizontal="center" vertical="center"/>
    </xf>
    <xf numFmtId="180" fontId="22" fillId="0" borderId="21" xfId="31" applyNumberFormat="1" applyFont="1" applyBorder="1" applyAlignment="1">
      <alignment horizontal="center" vertical="center"/>
    </xf>
    <xf numFmtId="0" fontId="22" fillId="0" borderId="0" xfId="0" applyFont="1" applyAlignment="1">
      <alignment horizontal="center" wrapText="1"/>
    </xf>
    <xf numFmtId="0" fontId="22" fillId="0" borderId="10" xfId="31" applyFont="1" applyBorder="1" applyAlignment="1">
      <alignment horizontal="center" vertical="center" wrapText="1"/>
    </xf>
    <xf numFmtId="0" fontId="22" fillId="0" borderId="21" xfId="31" applyFont="1" applyBorder="1" applyAlignment="1">
      <alignment horizontal="center" vertical="center" wrapText="1"/>
    </xf>
    <xf numFmtId="0" fontId="49" fillId="0" borderId="10" xfId="31" applyFont="1" applyBorder="1" applyAlignment="1">
      <alignment horizontal="center" vertical="center" wrapText="1"/>
    </xf>
    <xf numFmtId="0" fontId="22" fillId="0" borderId="189" xfId="0" applyFont="1" applyBorder="1" applyAlignment="1">
      <alignment horizontal="center" wrapText="1"/>
    </xf>
    <xf numFmtId="180" fontId="22" fillId="0" borderId="11" xfId="31" applyNumberFormat="1" applyFont="1" applyBorder="1" applyAlignment="1">
      <alignment horizontal="center" vertical="center"/>
    </xf>
    <xf numFmtId="180" fontId="22" fillId="0" borderId="21" xfId="31" applyNumberFormat="1" applyFont="1" applyBorder="1" applyAlignment="1">
      <alignment horizontal="right" vertical="center"/>
    </xf>
    <xf numFmtId="180" fontId="22" fillId="0" borderId="11" xfId="31" applyNumberFormat="1" applyFont="1" applyBorder="1" applyAlignment="1">
      <alignment horizontal="right" vertical="center"/>
    </xf>
    <xf numFmtId="183" fontId="22" fillId="0" borderId="12" xfId="10" applyNumberFormat="1" applyFont="1" applyBorder="1" applyAlignment="1">
      <alignment horizontal="right" vertical="center"/>
    </xf>
    <xf numFmtId="183" fontId="22" fillId="0" borderId="21" xfId="10" applyNumberFormat="1" applyFont="1" applyBorder="1" applyAlignment="1">
      <alignment horizontal="right" vertical="center"/>
    </xf>
    <xf numFmtId="183" fontId="22" fillId="29" borderId="12" xfId="10" applyNumberFormat="1" applyFont="1" applyFill="1" applyBorder="1" applyAlignment="1">
      <alignment horizontal="right" vertical="center"/>
    </xf>
    <xf numFmtId="183" fontId="22" fillId="0" borderId="193" xfId="10" applyNumberFormat="1" applyFont="1" applyBorder="1" applyAlignment="1">
      <alignment horizontal="right" vertical="center"/>
    </xf>
    <xf numFmtId="183" fontId="22" fillId="29" borderId="193" xfId="10" applyNumberFormat="1" applyFont="1" applyFill="1" applyBorder="1" applyAlignment="1">
      <alignment horizontal="right" vertical="center"/>
    </xf>
    <xf numFmtId="183" fontId="22" fillId="0" borderId="192" xfId="10" applyNumberFormat="1" applyFont="1" applyBorder="1" applyAlignment="1">
      <alignment horizontal="right" vertical="center"/>
    </xf>
    <xf numFmtId="183" fontId="22" fillId="29" borderId="192" xfId="10" applyNumberFormat="1" applyFont="1" applyFill="1" applyBorder="1" applyAlignment="1">
      <alignment horizontal="center" vertical="center"/>
    </xf>
    <xf numFmtId="183" fontId="22" fillId="0" borderId="192" xfId="10" applyNumberFormat="1" applyFont="1" applyBorder="1" applyAlignment="1">
      <alignment horizontal="center" vertical="center"/>
    </xf>
    <xf numFmtId="183" fontId="22" fillId="0" borderId="14" xfId="10" applyNumberFormat="1" applyFont="1" applyBorder="1" applyAlignment="1">
      <alignment horizontal="right" vertical="center"/>
    </xf>
    <xf numFmtId="183" fontId="22" fillId="29" borderId="14" xfId="10" applyNumberFormat="1" applyFont="1" applyFill="1" applyBorder="1" applyAlignment="1">
      <alignment horizontal="right" vertical="center"/>
    </xf>
    <xf numFmtId="183" fontId="22" fillId="0" borderId="15" xfId="10" applyNumberFormat="1" applyFont="1" applyBorder="1" applyAlignment="1">
      <alignment horizontal="right" vertical="center"/>
    </xf>
    <xf numFmtId="183" fontId="22" fillId="29" borderId="15" xfId="10" applyNumberFormat="1" applyFont="1" applyFill="1" applyBorder="1" applyAlignment="1">
      <alignment horizontal="right" vertical="center"/>
    </xf>
    <xf numFmtId="183" fontId="22" fillId="0" borderId="10" xfId="10" applyNumberFormat="1" applyFont="1" applyBorder="1" applyAlignment="1">
      <alignment horizontal="right" vertical="center"/>
    </xf>
    <xf numFmtId="183" fontId="22" fillId="29" borderId="10" xfId="10" applyNumberFormat="1" applyFont="1" applyFill="1" applyBorder="1" applyAlignment="1">
      <alignment horizontal="right" vertical="center"/>
    </xf>
    <xf numFmtId="183" fontId="22" fillId="0" borderId="16" xfId="10" applyNumberFormat="1" applyFont="1" applyBorder="1" applyAlignment="1">
      <alignment horizontal="right" vertical="center"/>
    </xf>
    <xf numFmtId="183" fontId="22" fillId="29" borderId="16" xfId="10" applyNumberFormat="1" applyFont="1" applyFill="1" applyBorder="1" applyAlignment="1">
      <alignment horizontal="right" vertical="center"/>
    </xf>
    <xf numFmtId="183" fontId="22" fillId="29" borderId="192" xfId="10" applyNumberFormat="1" applyFont="1" applyFill="1" applyBorder="1" applyAlignment="1">
      <alignment horizontal="right" vertical="center"/>
    </xf>
    <xf numFmtId="0" fontId="22" fillId="0" borderId="17" xfId="0" applyFont="1" applyBorder="1"/>
    <xf numFmtId="38" fontId="22" fillId="0" borderId="17" xfId="9" applyFont="1" applyBorder="1" applyAlignment="1">
      <alignment horizontal="left"/>
    </xf>
    <xf numFmtId="183" fontId="22" fillId="0" borderId="17" xfId="10" applyNumberFormat="1" applyFont="1" applyBorder="1" applyAlignment="1">
      <alignment horizontal="center" vertical="center"/>
    </xf>
    <xf numFmtId="183" fontId="22" fillId="0" borderId="17" xfId="10" applyNumberFormat="1" applyFont="1" applyBorder="1" applyAlignment="1">
      <alignment horizontal="right" vertical="center"/>
    </xf>
    <xf numFmtId="3" fontId="26" fillId="5" borderId="191" xfId="0" applyNumberFormat="1" applyFont="1" applyFill="1" applyBorder="1" applyAlignment="1">
      <alignment horizontal="center" vertical="center" wrapText="1"/>
    </xf>
    <xf numFmtId="183" fontId="22" fillId="0" borderId="21" xfId="31" applyNumberFormat="1" applyFont="1" applyBorder="1" applyAlignment="1">
      <alignment horizontal="right" vertical="center" wrapText="1"/>
    </xf>
    <xf numFmtId="0" fontId="22" fillId="0" borderId="194" xfId="0" applyFont="1" applyBorder="1"/>
    <xf numFmtId="38" fontId="22" fillId="0" borderId="17" xfId="9" applyFont="1" applyBorder="1"/>
    <xf numFmtId="38" fontId="22" fillId="0" borderId="17" xfId="10" applyFont="1" applyBorder="1"/>
    <xf numFmtId="0" fontId="22" fillId="0" borderId="195" xfId="0" applyFont="1" applyBorder="1"/>
    <xf numFmtId="0" fontId="22" fillId="0" borderId="196" xfId="0" applyFont="1" applyBorder="1"/>
    <xf numFmtId="38" fontId="22" fillId="0" borderId="197" xfId="9" applyFont="1" applyBorder="1"/>
    <xf numFmtId="38" fontId="22" fillId="0" borderId="192" xfId="9" applyFont="1" applyBorder="1" applyAlignment="1">
      <alignment horizontal="center" vertical="center"/>
    </xf>
    <xf numFmtId="183" fontId="22" fillId="0" borderId="192" xfId="0" applyNumberFormat="1" applyFont="1" applyBorder="1" applyAlignment="1">
      <alignment horizontal="center" vertical="center"/>
    </xf>
    <xf numFmtId="0" fontId="22" fillId="0" borderId="192" xfId="0" applyFont="1" applyBorder="1" applyAlignment="1">
      <alignment horizontal="center" vertical="center"/>
    </xf>
    <xf numFmtId="0" fontId="22" fillId="0" borderId="182" xfId="0" applyFont="1" applyBorder="1"/>
    <xf numFmtId="38" fontId="22" fillId="0" borderId="195" xfId="9" applyFont="1" applyBorder="1"/>
    <xf numFmtId="4" fontId="21" fillId="0" borderId="0" xfId="0" applyNumberFormat="1" applyFont="1" applyFill="1" applyBorder="1" applyAlignment="1">
      <alignment vertical="center"/>
    </xf>
    <xf numFmtId="0" fontId="21" fillId="0" borderId="189" xfId="0" applyFont="1" applyBorder="1" applyAlignment="1">
      <alignment vertical="center"/>
    </xf>
    <xf numFmtId="0" fontId="22" fillId="0" borderId="189" xfId="0" applyFont="1" applyBorder="1" applyAlignment="1">
      <alignment vertical="center"/>
    </xf>
    <xf numFmtId="31" fontId="26" fillId="25" borderId="198" xfId="0" applyNumberFormat="1" applyFont="1" applyFill="1" applyBorder="1" applyAlignment="1">
      <alignment horizontal="center" vertical="center"/>
    </xf>
    <xf numFmtId="0" fontId="21" fillId="0" borderId="197" xfId="0" applyFont="1" applyBorder="1" applyAlignment="1">
      <alignment vertical="center"/>
    </xf>
    <xf numFmtId="38" fontId="22" fillId="10" borderId="199" xfId="9" applyFont="1" applyFill="1" applyBorder="1" applyAlignment="1">
      <alignment horizontal="left" vertical="center" indent="1"/>
    </xf>
    <xf numFmtId="38" fontId="22" fillId="10" borderId="200" xfId="9" applyFont="1" applyFill="1" applyBorder="1" applyAlignment="1">
      <alignment horizontal="right" vertical="center" indent="1"/>
    </xf>
    <xf numFmtId="179" fontId="22" fillId="10" borderId="200" xfId="9" applyNumberFormat="1" applyFont="1" applyFill="1" applyBorder="1" applyAlignment="1">
      <alignment horizontal="right" vertical="center" indent="1"/>
    </xf>
    <xf numFmtId="38" fontId="22" fillId="28" borderId="201" xfId="9" applyFont="1" applyFill="1" applyBorder="1" applyAlignment="1">
      <alignment horizontal="left" vertical="center" indent="1"/>
    </xf>
    <xf numFmtId="38" fontId="22" fillId="28" borderId="87" xfId="9" applyFont="1" applyFill="1" applyBorder="1" applyAlignment="1">
      <alignment horizontal="right" vertical="center" indent="1"/>
    </xf>
    <xf numFmtId="3" fontId="22" fillId="28" borderId="87" xfId="9" applyNumberFormat="1" applyFont="1" applyFill="1" applyBorder="1" applyAlignment="1">
      <alignment horizontal="right" vertical="center" indent="1"/>
    </xf>
    <xf numFmtId="40" fontId="22" fillId="10" borderId="63" xfId="9" applyNumberFormat="1" applyFont="1" applyFill="1" applyBorder="1" applyAlignment="1">
      <alignment horizontal="right" vertical="center" indent="1"/>
    </xf>
    <xf numFmtId="0" fontId="21" fillId="0" borderId="195" xfId="0" applyFont="1" applyBorder="1" applyAlignment="1">
      <alignment vertical="center"/>
    </xf>
    <xf numFmtId="0" fontId="42" fillId="0" borderId="195" xfId="0" applyFont="1" applyBorder="1" applyAlignment="1">
      <alignment vertical="center"/>
    </xf>
    <xf numFmtId="0" fontId="42" fillId="0" borderId="189" xfId="0" applyFont="1" applyBorder="1" applyAlignment="1">
      <alignment vertical="center"/>
    </xf>
    <xf numFmtId="38" fontId="22" fillId="0" borderId="189" xfId="9" applyFont="1" applyBorder="1" applyAlignment="1">
      <alignment vertical="center"/>
    </xf>
    <xf numFmtId="38" fontId="22" fillId="0" borderId="63" xfId="9" applyFont="1" applyFill="1" applyBorder="1" applyAlignment="1">
      <alignment horizontal="right" vertical="center" indent="1"/>
    </xf>
    <xf numFmtId="179" fontId="22" fillId="0" borderId="63" xfId="9" applyNumberFormat="1" applyFont="1" applyFill="1" applyBorder="1" applyAlignment="1">
      <alignment horizontal="right" vertical="center" indent="1"/>
    </xf>
    <xf numFmtId="3" fontId="22" fillId="0" borderId="63" xfId="9" applyNumberFormat="1" applyFont="1" applyFill="1" applyBorder="1" applyAlignment="1">
      <alignment horizontal="right" vertical="center" indent="1"/>
    </xf>
    <xf numFmtId="3" fontId="21" fillId="0" borderId="189" xfId="0" applyNumberFormat="1" applyFont="1" applyBorder="1" applyAlignment="1">
      <alignment vertical="center"/>
    </xf>
    <xf numFmtId="4" fontId="21" fillId="0" borderId="189" xfId="0" applyNumberFormat="1" applyFont="1" applyBorder="1" applyAlignment="1">
      <alignment vertical="center"/>
    </xf>
    <xf numFmtId="181" fontId="21" fillId="0" borderId="189" xfId="0" applyNumberFormat="1" applyFont="1" applyBorder="1" applyAlignment="1">
      <alignment horizontal="center" vertical="center"/>
    </xf>
    <xf numFmtId="0" fontId="21" fillId="0" borderId="197" xfId="0" applyFont="1" applyBorder="1" applyAlignment="1" applyProtection="1">
      <alignment vertical="center"/>
    </xf>
    <xf numFmtId="38" fontId="26" fillId="26" borderId="203" xfId="9" applyFont="1" applyFill="1" applyBorder="1" applyAlignment="1">
      <alignment vertical="center" wrapText="1"/>
    </xf>
    <xf numFmtId="0" fontId="27" fillId="10" borderId="207" xfId="0" applyFont="1" applyFill="1" applyBorder="1" applyAlignment="1">
      <alignment horizontal="left" vertical="center" indent="1"/>
    </xf>
    <xf numFmtId="38" fontId="27" fillId="10" borderId="207" xfId="9" applyFont="1" applyFill="1" applyBorder="1" applyAlignment="1">
      <alignment horizontal="right" vertical="center" indent="1"/>
    </xf>
    <xf numFmtId="179" fontId="27" fillId="10" borderId="207" xfId="9" applyNumberFormat="1" applyFont="1" applyFill="1" applyBorder="1" applyAlignment="1">
      <alignment horizontal="right" vertical="center" indent="1"/>
    </xf>
    <xf numFmtId="179" fontId="27" fillId="10" borderId="207" xfId="9" applyNumberFormat="1" applyFont="1" applyFill="1" applyBorder="1" applyAlignment="1">
      <alignment horizontal="right" vertical="center" indent="1" shrinkToFit="1"/>
    </xf>
    <xf numFmtId="182" fontId="26" fillId="24" borderId="208" xfId="0" applyNumberFormat="1" applyFont="1" applyFill="1" applyBorder="1" applyAlignment="1">
      <alignment horizontal="center" vertical="center"/>
    </xf>
    <xf numFmtId="182" fontId="32" fillId="26" borderId="197" xfId="0" applyNumberFormat="1" applyFont="1" applyFill="1" applyBorder="1" applyAlignment="1">
      <alignment horizontal="center" vertical="center"/>
    </xf>
    <xf numFmtId="182" fontId="26" fillId="26" borderId="209" xfId="0" applyNumberFormat="1" applyFont="1" applyFill="1" applyBorder="1" applyAlignment="1">
      <alignment vertical="center"/>
    </xf>
    <xf numFmtId="0" fontId="22" fillId="0" borderId="189" xfId="0" applyFont="1" applyFill="1" applyBorder="1"/>
    <xf numFmtId="0" fontId="21" fillId="0" borderId="189" xfId="0" applyFont="1" applyFill="1" applyBorder="1"/>
    <xf numFmtId="38" fontId="22" fillId="0" borderId="189" xfId="9" applyFont="1" applyFill="1" applyBorder="1"/>
    <xf numFmtId="38" fontId="22" fillId="0" borderId="189" xfId="10" applyFont="1" applyFill="1" applyBorder="1"/>
    <xf numFmtId="56" fontId="22" fillId="0" borderId="189" xfId="0" applyNumberFormat="1" applyFont="1" applyFill="1" applyBorder="1"/>
    <xf numFmtId="0" fontId="22" fillId="0" borderId="190" xfId="0" applyFont="1" applyFill="1" applyBorder="1"/>
    <xf numFmtId="38" fontId="22" fillId="0" borderId="190" xfId="9" applyFont="1" applyFill="1" applyBorder="1"/>
    <xf numFmtId="38" fontId="22" fillId="0" borderId="190" xfId="10" applyFont="1" applyFill="1" applyBorder="1"/>
    <xf numFmtId="56" fontId="22" fillId="0" borderId="190" xfId="0" applyNumberFormat="1" applyFont="1" applyFill="1" applyBorder="1"/>
    <xf numFmtId="180" fontId="22" fillId="0" borderId="192" xfId="31" applyNumberFormat="1" applyFont="1" applyFill="1" applyBorder="1" applyAlignment="1">
      <alignment horizontal="center" vertical="center"/>
    </xf>
    <xf numFmtId="0" fontId="22" fillId="0" borderId="189" xfId="0" applyFont="1" applyFill="1" applyBorder="1" applyAlignment="1">
      <alignment horizontal="center" wrapText="1"/>
    </xf>
    <xf numFmtId="183" fontId="22" fillId="0" borderId="210" xfId="10" applyNumberFormat="1" applyFont="1" applyFill="1" applyBorder="1" applyAlignment="1">
      <alignment horizontal="right" vertical="center"/>
    </xf>
    <xf numFmtId="183" fontId="22" fillId="29" borderId="210" xfId="10" applyNumberFormat="1" applyFont="1" applyFill="1" applyBorder="1" applyAlignment="1">
      <alignment horizontal="right" vertical="center"/>
    </xf>
    <xf numFmtId="183" fontId="22" fillId="0" borderId="192" xfId="10" applyNumberFormat="1" applyFont="1" applyFill="1" applyBorder="1" applyAlignment="1">
      <alignment horizontal="right" vertical="center"/>
    </xf>
    <xf numFmtId="183" fontId="22" fillId="0" borderId="192" xfId="10" applyNumberFormat="1" applyFont="1" applyFill="1" applyBorder="1" applyAlignment="1">
      <alignment horizontal="center" vertical="center"/>
    </xf>
    <xf numFmtId="0" fontId="22" fillId="0" borderId="211" xfId="0" applyFont="1" applyFill="1" applyBorder="1"/>
    <xf numFmtId="0" fontId="22" fillId="0" borderId="212" xfId="0" applyFont="1" applyFill="1" applyBorder="1"/>
    <xf numFmtId="0" fontId="22" fillId="0" borderId="196" xfId="0" applyFont="1" applyFill="1" applyBorder="1"/>
    <xf numFmtId="38" fontId="22" fillId="0" borderId="197" xfId="9" applyFont="1" applyFill="1" applyBorder="1"/>
    <xf numFmtId="38" fontId="22" fillId="0" borderId="192" xfId="9" applyFont="1" applyFill="1" applyBorder="1" applyAlignment="1">
      <alignment horizontal="center" vertical="center"/>
    </xf>
    <xf numFmtId="183" fontId="22" fillId="0" borderId="192" xfId="0" applyNumberFormat="1" applyFont="1" applyFill="1" applyBorder="1" applyAlignment="1">
      <alignment horizontal="center" vertical="center"/>
    </xf>
    <xf numFmtId="0" fontId="22" fillId="0" borderId="192" xfId="0" applyFont="1" applyFill="1" applyBorder="1" applyAlignment="1">
      <alignment horizontal="center" vertical="center"/>
    </xf>
    <xf numFmtId="0" fontId="22" fillId="0" borderId="182" xfId="0" applyFont="1" applyFill="1" applyBorder="1"/>
    <xf numFmtId="38" fontId="22" fillId="0" borderId="212" xfId="9" applyFont="1" applyFill="1" applyBorder="1"/>
    <xf numFmtId="0" fontId="26" fillId="25" borderId="213" xfId="0" applyFont="1" applyFill="1" applyBorder="1" applyAlignment="1">
      <alignment horizontal="center" vertical="center"/>
    </xf>
    <xf numFmtId="0" fontId="26" fillId="25" borderId="203" xfId="0" applyFont="1" applyFill="1" applyBorder="1" applyAlignment="1">
      <alignment horizontal="center" vertical="center"/>
    </xf>
    <xf numFmtId="4" fontId="26" fillId="25" borderId="203" xfId="0" applyNumberFormat="1" applyFont="1" applyFill="1" applyBorder="1" applyAlignment="1">
      <alignment horizontal="center" vertical="center"/>
    </xf>
    <xf numFmtId="0" fontId="26" fillId="25" borderId="214" xfId="0" applyFont="1" applyFill="1" applyBorder="1" applyAlignment="1">
      <alignment horizontal="center" vertical="center"/>
    </xf>
    <xf numFmtId="38" fontId="22" fillId="10" borderId="65" xfId="9" applyNumberFormat="1" applyFont="1" applyFill="1" applyBorder="1" applyAlignment="1">
      <alignment horizontal="right" vertical="center" indent="1" shrinkToFit="1"/>
    </xf>
    <xf numFmtId="191" fontId="22" fillId="0" borderId="0" xfId="0" applyNumberFormat="1" applyFont="1" applyFill="1" applyAlignment="1">
      <alignment vertical="center"/>
    </xf>
    <xf numFmtId="186" fontId="22" fillId="10" borderId="41" xfId="9" applyNumberFormat="1" applyFont="1" applyFill="1" applyBorder="1" applyAlignment="1">
      <alignment horizontal="right" vertical="center" indent="1" shrinkToFit="1"/>
    </xf>
    <xf numFmtId="186" fontId="27" fillId="10" borderId="153" xfId="9" applyNumberFormat="1" applyFont="1" applyFill="1" applyBorder="1" applyAlignment="1">
      <alignment horizontal="right" vertical="center" indent="1"/>
    </xf>
    <xf numFmtId="186" fontId="27" fillId="10" borderId="153" xfId="9" applyNumberFormat="1" applyFont="1" applyFill="1" applyBorder="1" applyAlignment="1">
      <alignment horizontal="right" vertical="center" indent="1" shrinkToFit="1"/>
    </xf>
    <xf numFmtId="182" fontId="26" fillId="24" borderId="215" xfId="0" applyNumberFormat="1" applyFont="1" applyFill="1" applyBorder="1" applyAlignment="1">
      <alignment horizontal="center" vertical="center"/>
    </xf>
    <xf numFmtId="0" fontId="27" fillId="10" borderId="216" xfId="0" applyFont="1" applyFill="1" applyBorder="1" applyAlignment="1">
      <alignment horizontal="left" vertical="center" indent="1" shrinkToFit="1"/>
    </xf>
    <xf numFmtId="186" fontId="27" fillId="10" borderId="217" xfId="9" applyNumberFormat="1" applyFont="1" applyFill="1" applyBorder="1" applyAlignment="1">
      <alignment horizontal="right" vertical="center" indent="1"/>
    </xf>
    <xf numFmtId="186" fontId="27" fillId="10" borderId="217" xfId="9" applyNumberFormat="1" applyFont="1" applyFill="1" applyBorder="1" applyAlignment="1">
      <alignment horizontal="right" vertical="center" indent="1" shrinkToFit="1"/>
    </xf>
    <xf numFmtId="179" fontId="27" fillId="10" borderId="217" xfId="9" applyNumberFormat="1" applyFont="1" applyFill="1" applyBorder="1" applyAlignment="1">
      <alignment horizontal="right" vertical="center" indent="1" shrinkToFit="1"/>
    </xf>
    <xf numFmtId="38" fontId="27" fillId="10" borderId="217" xfId="9" applyFont="1" applyFill="1" applyBorder="1" applyAlignment="1">
      <alignment horizontal="right" vertical="center" indent="1" shrinkToFit="1"/>
    </xf>
    <xf numFmtId="38" fontId="27" fillId="10" borderId="217" xfId="9" applyNumberFormat="1" applyFont="1" applyFill="1" applyBorder="1" applyAlignment="1">
      <alignment horizontal="right" vertical="center" indent="1" shrinkToFit="1"/>
    </xf>
    <xf numFmtId="0" fontId="21" fillId="0" borderId="190" xfId="0" applyFont="1" applyBorder="1" applyAlignment="1">
      <alignment vertical="center"/>
    </xf>
    <xf numFmtId="182" fontId="32" fillId="25" borderId="197" xfId="0" applyNumberFormat="1" applyFont="1" applyFill="1" applyBorder="1" applyAlignment="1">
      <alignment horizontal="center" vertical="center"/>
    </xf>
    <xf numFmtId="182" fontId="26" fillId="25" borderId="209" xfId="0" applyNumberFormat="1" applyFont="1" applyFill="1" applyBorder="1" applyAlignment="1">
      <alignment vertical="center"/>
    </xf>
    <xf numFmtId="40" fontId="26" fillId="25" borderId="209" xfId="9" applyNumberFormat="1" applyFont="1" applyFill="1" applyBorder="1" applyAlignment="1">
      <alignment horizontal="right" vertical="center" wrapText="1" indent="1"/>
    </xf>
    <xf numFmtId="38" fontId="26" fillId="25" borderId="209" xfId="9" applyNumberFormat="1" applyFont="1" applyFill="1" applyBorder="1" applyAlignment="1">
      <alignment horizontal="right" vertical="center" wrapText="1" indent="1"/>
    </xf>
    <xf numFmtId="0" fontId="22" fillId="0" borderId="194" xfId="0" applyFont="1" applyFill="1" applyBorder="1"/>
    <xf numFmtId="4" fontId="21" fillId="0" borderId="195" xfId="0" applyNumberFormat="1" applyFont="1" applyBorder="1" applyAlignment="1">
      <alignment vertical="center"/>
    </xf>
    <xf numFmtId="0" fontId="26" fillId="0" borderId="0" xfId="0" applyFont="1" applyFill="1" applyBorder="1" applyAlignment="1" applyProtection="1">
      <alignment horizontal="left" vertical="center" indent="1"/>
    </xf>
    <xf numFmtId="0" fontId="21" fillId="0" borderId="218" xfId="0" applyFont="1" applyBorder="1" applyAlignment="1">
      <alignment vertical="center"/>
    </xf>
    <xf numFmtId="3" fontId="21" fillId="0" borderId="218" xfId="0" applyNumberFormat="1" applyFont="1" applyBorder="1" applyAlignment="1">
      <alignment vertical="center"/>
    </xf>
    <xf numFmtId="4" fontId="21" fillId="0" borderId="218" xfId="0" applyNumberFormat="1" applyFont="1" applyBorder="1" applyAlignment="1">
      <alignment vertical="center"/>
    </xf>
    <xf numFmtId="181" fontId="21" fillId="0" borderId="218" xfId="0" applyNumberFormat="1" applyFont="1" applyBorder="1" applyAlignment="1">
      <alignment horizontal="center" vertical="center"/>
    </xf>
    <xf numFmtId="0" fontId="21" fillId="0" borderId="219" xfId="0" applyFont="1" applyBorder="1" applyAlignment="1" applyProtection="1">
      <alignment vertical="center"/>
    </xf>
    <xf numFmtId="0" fontId="21" fillId="0" borderId="220" xfId="0" applyFont="1" applyBorder="1" applyAlignment="1">
      <alignment vertical="center"/>
    </xf>
    <xf numFmtId="0" fontId="26" fillId="26" borderId="202" xfId="0" applyFont="1" applyFill="1" applyBorder="1" applyAlignment="1">
      <alignment horizontal="center" vertical="center" wrapText="1"/>
    </xf>
    <xf numFmtId="0" fontId="26" fillId="26" borderId="50" xfId="0" applyFont="1" applyFill="1" applyBorder="1" applyAlignment="1">
      <alignment horizontal="center" vertical="center"/>
    </xf>
    <xf numFmtId="0" fontId="26" fillId="26" borderId="51" xfId="0" applyFont="1" applyFill="1" applyBorder="1" applyAlignment="1">
      <alignment horizontal="center" vertical="center"/>
    </xf>
    <xf numFmtId="0" fontId="26" fillId="26" borderId="44" xfId="0" applyFont="1" applyFill="1" applyBorder="1" applyAlignment="1">
      <alignment horizontal="center" vertical="center" shrinkToFit="1"/>
    </xf>
    <xf numFmtId="0" fontId="26" fillId="26" borderId="52" xfId="0" applyFont="1" applyFill="1" applyBorder="1" applyAlignment="1">
      <alignment horizontal="center" vertical="center" shrinkToFit="1"/>
    </xf>
    <xf numFmtId="0" fontId="26" fillId="26" borderId="53" xfId="0" applyFont="1" applyFill="1" applyBorder="1" applyAlignment="1">
      <alignment horizontal="center" vertical="center" shrinkToFit="1"/>
    </xf>
    <xf numFmtId="38" fontId="26" fillId="26" borderId="204" xfId="9" applyFont="1" applyFill="1" applyBorder="1" applyAlignment="1">
      <alignment horizontal="center" vertical="center" wrapText="1"/>
    </xf>
    <xf numFmtId="38" fontId="26" fillId="26" borderId="205" xfId="9" applyFont="1" applyFill="1" applyBorder="1" applyAlignment="1">
      <alignment horizontal="center" vertical="center" wrapText="1"/>
    </xf>
    <xf numFmtId="0" fontId="26" fillId="26" borderId="44" xfId="0" applyFont="1" applyFill="1" applyBorder="1" applyAlignment="1">
      <alignment horizontal="center" vertical="center" wrapText="1"/>
    </xf>
    <xf numFmtId="0" fontId="26" fillId="26" borderId="206" xfId="0" applyFont="1" applyFill="1" applyBorder="1" applyAlignment="1">
      <alignment horizontal="center" vertical="center" shrinkToFit="1"/>
    </xf>
    <xf numFmtId="0" fontId="26" fillId="26" borderId="46" xfId="0" applyFont="1" applyFill="1" applyBorder="1" applyAlignment="1">
      <alignment horizontal="center" vertical="center" shrinkToFit="1"/>
    </xf>
    <xf numFmtId="0" fontId="26" fillId="26" borderId="47" xfId="0" applyFont="1" applyFill="1" applyBorder="1" applyAlignment="1">
      <alignment horizontal="center" vertical="center" shrinkToFit="1"/>
    </xf>
    <xf numFmtId="0" fontId="26" fillId="25" borderId="165" xfId="0" applyFont="1" applyFill="1" applyBorder="1" applyAlignment="1">
      <alignment horizontal="center" vertical="center"/>
    </xf>
    <xf numFmtId="0" fontId="26" fillId="25" borderId="166" xfId="0" applyFont="1" applyFill="1" applyBorder="1" applyAlignment="1">
      <alignment horizontal="center" vertical="center"/>
    </xf>
    <xf numFmtId="0" fontId="26" fillId="25" borderId="168" xfId="0" applyFont="1" applyFill="1" applyBorder="1" applyAlignment="1">
      <alignment horizontal="center" vertical="center"/>
    </xf>
    <xf numFmtId="0" fontId="26" fillId="25" borderId="169" xfId="0" applyFont="1" applyFill="1" applyBorder="1" applyAlignment="1">
      <alignment horizontal="center" vertical="center"/>
    </xf>
    <xf numFmtId="0" fontId="26" fillId="25" borderId="171" xfId="0" applyFont="1" applyFill="1" applyBorder="1" applyAlignment="1">
      <alignment horizontal="center" vertical="center"/>
    </xf>
    <xf numFmtId="0" fontId="26" fillId="25" borderId="172" xfId="0" applyFont="1" applyFill="1" applyBorder="1" applyAlignment="1">
      <alignment horizontal="center" vertical="center"/>
    </xf>
    <xf numFmtId="38" fontId="22" fillId="0" borderId="180" xfId="9" applyFont="1" applyBorder="1" applyAlignment="1" applyProtection="1">
      <alignment horizontal="right" vertical="center" wrapText="1" indent="1"/>
    </xf>
    <xf numFmtId="38" fontId="22" fillId="0" borderId="63" xfId="9" applyFont="1" applyBorder="1" applyAlignment="1" applyProtection="1">
      <alignment horizontal="right" vertical="center" wrapText="1" indent="1"/>
    </xf>
    <xf numFmtId="0" fontId="22" fillId="0" borderId="177" xfId="0" applyFont="1" applyFill="1" applyBorder="1" applyAlignment="1" applyProtection="1">
      <alignment horizontal="center" vertical="center"/>
      <protection locked="0"/>
    </xf>
    <xf numFmtId="0" fontId="22" fillId="0" borderId="178" xfId="0" applyFont="1" applyFill="1" applyBorder="1" applyAlignment="1" applyProtection="1">
      <alignment horizontal="center" vertical="center"/>
      <protection locked="0"/>
    </xf>
    <xf numFmtId="0" fontId="22" fillId="0" borderId="180" xfId="0" applyFont="1" applyBorder="1" applyAlignment="1" applyProtection="1">
      <alignment horizontal="center" vertical="center" wrapText="1"/>
    </xf>
    <xf numFmtId="0" fontId="22" fillId="0" borderId="63" xfId="0" applyFont="1" applyBorder="1" applyAlignment="1" applyProtection="1">
      <alignment horizontal="center" vertical="center" wrapText="1"/>
    </xf>
    <xf numFmtId="38" fontId="22" fillId="0" borderId="180" xfId="9" applyFont="1" applyBorder="1" applyAlignment="1" applyProtection="1">
      <alignment horizontal="center" vertical="center" wrapText="1"/>
    </xf>
    <xf numFmtId="38" fontId="22" fillId="0" borderId="63" xfId="9" applyFont="1" applyBorder="1" applyAlignment="1" applyProtection="1">
      <alignment horizontal="center" vertical="center" wrapText="1"/>
    </xf>
    <xf numFmtId="40" fontId="22" fillId="0" borderId="180" xfId="9" applyNumberFormat="1" applyFont="1" applyBorder="1" applyAlignment="1" applyProtection="1">
      <alignment horizontal="right" vertical="center" wrapText="1" indent="1"/>
    </xf>
    <xf numFmtId="40" fontId="22" fillId="0" borderId="63" xfId="9" applyNumberFormat="1" applyFont="1" applyBorder="1" applyAlignment="1" applyProtection="1">
      <alignment horizontal="right" vertical="center" wrapText="1" indent="1"/>
    </xf>
    <xf numFmtId="14" fontId="22" fillId="0" borderId="180" xfId="9" applyNumberFormat="1" applyFont="1" applyBorder="1" applyAlignment="1" applyProtection="1">
      <alignment horizontal="right" vertical="center" wrapText="1" indent="1"/>
    </xf>
    <xf numFmtId="14" fontId="22" fillId="0" borderId="63" xfId="9" applyNumberFormat="1" applyFont="1" applyBorder="1" applyAlignment="1" applyProtection="1">
      <alignment horizontal="right" vertical="center" wrapText="1" indent="1"/>
    </xf>
    <xf numFmtId="0" fontId="26" fillId="26" borderId="94" xfId="0" applyFont="1" applyFill="1" applyBorder="1" applyAlignment="1">
      <alignment horizontal="center" vertical="center" wrapText="1"/>
    </xf>
    <xf numFmtId="38" fontId="26" fillId="26" borderId="148" xfId="9" applyFont="1" applyFill="1" applyBorder="1" applyAlignment="1">
      <alignment horizontal="center" vertical="center" wrapText="1"/>
    </xf>
    <xf numFmtId="38" fontId="26" fillId="26" borderId="149" xfId="9" applyFont="1" applyFill="1" applyBorder="1" applyAlignment="1">
      <alignment horizontal="center" vertical="center" wrapText="1"/>
    </xf>
    <xf numFmtId="0" fontId="26" fillId="26" borderId="96" xfId="0" applyFont="1" applyFill="1" applyBorder="1" applyAlignment="1">
      <alignment horizontal="center" vertical="center" shrinkToFit="1"/>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48" xfId="9"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44" xfId="0" applyFont="1" applyFill="1" applyBorder="1" applyAlignment="1">
      <alignment horizontal="center" vertical="center" shrinkToFit="1"/>
    </xf>
    <xf numFmtId="0" fontId="26" fillId="5" borderId="52" xfId="0" applyFont="1" applyFill="1" applyBorder="1" applyAlignment="1">
      <alignment horizontal="center" vertical="center" shrinkToFit="1"/>
    </xf>
    <xf numFmtId="0" fontId="26" fillId="5" borderId="53" xfId="0" applyFont="1" applyFill="1" applyBorder="1" applyAlignment="1">
      <alignment horizontal="center" vertical="center" shrinkToFit="1"/>
    </xf>
    <xf numFmtId="0" fontId="26" fillId="5" borderId="44" xfId="0" applyFont="1" applyFill="1" applyBorder="1" applyAlignment="1">
      <alignment horizontal="center" vertical="center" wrapText="1"/>
    </xf>
    <xf numFmtId="0" fontId="26" fillId="5" borderId="94" xfId="0" applyFont="1" applyFill="1" applyBorder="1" applyAlignment="1">
      <alignment horizontal="center" vertical="center" wrapText="1"/>
    </xf>
    <xf numFmtId="38" fontId="26" fillId="5" borderId="75" xfId="9" applyFont="1" applyFill="1" applyBorder="1" applyAlignment="1">
      <alignment horizontal="center" vertical="center" wrapText="1"/>
    </xf>
    <xf numFmtId="38" fontId="26" fillId="5" borderId="95" xfId="9" applyFont="1" applyFill="1" applyBorder="1" applyAlignment="1">
      <alignment horizontal="center" vertical="center" wrapText="1"/>
    </xf>
    <xf numFmtId="0" fontId="26" fillId="5" borderId="96" xfId="0" applyFont="1" applyFill="1" applyBorder="1" applyAlignment="1">
      <alignment horizontal="center" vertical="center" shrinkToFit="1"/>
    </xf>
    <xf numFmtId="38" fontId="26" fillId="17" borderId="115" xfId="9" applyFont="1" applyFill="1" applyBorder="1" applyAlignment="1">
      <alignment horizontal="center" vertical="center" wrapText="1"/>
    </xf>
    <xf numFmtId="38" fontId="26" fillId="17" borderId="95" xfId="9" applyFont="1" applyFill="1" applyBorder="1" applyAlignment="1">
      <alignment horizontal="center" vertical="center" wrapText="1"/>
    </xf>
    <xf numFmtId="0" fontId="26" fillId="17" borderId="44" xfId="0" applyFont="1" applyFill="1" applyBorder="1" applyAlignment="1">
      <alignment horizontal="center" vertical="center" wrapText="1"/>
    </xf>
    <xf numFmtId="0" fontId="26" fillId="17" borderId="96" xfId="0" applyFont="1" applyFill="1" applyBorder="1" applyAlignment="1">
      <alignment horizontal="center" vertical="center" shrinkToFit="1"/>
    </xf>
    <xf numFmtId="0" fontId="26" fillId="17" borderId="46" xfId="0" applyFont="1" applyFill="1" applyBorder="1" applyAlignment="1">
      <alignment horizontal="center" vertical="center" shrinkToFit="1"/>
    </xf>
    <xf numFmtId="0" fontId="26" fillId="17" borderId="47" xfId="0" applyFont="1" applyFill="1" applyBorder="1" applyAlignment="1">
      <alignment horizontal="center" vertical="center" shrinkToFit="1"/>
    </xf>
    <xf numFmtId="0" fontId="26" fillId="25" borderId="94" xfId="0" applyFont="1" applyFill="1" applyBorder="1" applyAlignment="1">
      <alignment horizontal="center" vertical="center" wrapText="1"/>
    </xf>
    <xf numFmtId="0" fontId="26" fillId="25" borderId="50" xfId="0" applyFont="1" applyFill="1" applyBorder="1" applyAlignment="1">
      <alignment horizontal="center" vertical="center"/>
    </xf>
    <xf numFmtId="0" fontId="26" fillId="25" borderId="51" xfId="0" applyFont="1" applyFill="1" applyBorder="1" applyAlignment="1">
      <alignment horizontal="center" vertical="center"/>
    </xf>
    <xf numFmtId="0" fontId="26" fillId="25" borderId="44" xfId="0" applyFont="1" applyFill="1" applyBorder="1" applyAlignment="1">
      <alignment horizontal="center" vertical="center" shrinkToFit="1"/>
    </xf>
    <xf numFmtId="0" fontId="26" fillId="25" borderId="52" xfId="0" applyFont="1" applyFill="1" applyBorder="1" applyAlignment="1">
      <alignment horizontal="center" vertical="center" shrinkToFit="1"/>
    </xf>
    <xf numFmtId="0" fontId="26" fillId="25" borderId="53" xfId="0" applyFont="1" applyFill="1" applyBorder="1" applyAlignment="1">
      <alignment horizontal="center" vertical="center" shrinkToFit="1"/>
    </xf>
    <xf numFmtId="38" fontId="26" fillId="25" borderId="140" xfId="9" applyFont="1" applyFill="1" applyBorder="1" applyAlignment="1">
      <alignment horizontal="center" vertical="center" wrapText="1"/>
    </xf>
    <xf numFmtId="38" fontId="26" fillId="25" borderId="141" xfId="9" applyFont="1" applyFill="1" applyBorder="1" applyAlignment="1">
      <alignment horizontal="center" vertical="center" wrapText="1"/>
    </xf>
    <xf numFmtId="0" fontId="26" fillId="25" borderId="44" xfId="0" applyFont="1" applyFill="1" applyBorder="1" applyAlignment="1">
      <alignment horizontal="center" vertical="center" wrapText="1"/>
    </xf>
    <xf numFmtId="0" fontId="26" fillId="25" borderId="96" xfId="0" applyFont="1" applyFill="1" applyBorder="1" applyAlignment="1">
      <alignment horizontal="center" vertical="center" shrinkToFit="1"/>
    </xf>
    <xf numFmtId="0" fontId="26" fillId="25" borderId="46" xfId="0" applyFont="1" applyFill="1" applyBorder="1" applyAlignment="1">
      <alignment horizontal="center" vertical="center" shrinkToFit="1"/>
    </xf>
    <xf numFmtId="0" fontId="26" fillId="25" borderId="47" xfId="0" applyFont="1" applyFill="1" applyBorder="1" applyAlignment="1">
      <alignment horizontal="center" vertical="center" shrinkToFit="1"/>
    </xf>
    <xf numFmtId="0" fontId="26" fillId="19" borderId="94" xfId="0" applyFont="1" applyFill="1" applyBorder="1" applyAlignment="1">
      <alignment horizontal="center" vertical="center" wrapText="1"/>
    </xf>
    <xf numFmtId="0" fontId="26" fillId="19" borderId="50" xfId="0" applyFont="1" applyFill="1" applyBorder="1" applyAlignment="1">
      <alignment horizontal="center" vertical="center"/>
    </xf>
    <xf numFmtId="0" fontId="26" fillId="19" borderId="51" xfId="0" applyFont="1" applyFill="1" applyBorder="1" applyAlignment="1">
      <alignment horizontal="center" vertical="center"/>
    </xf>
    <xf numFmtId="0" fontId="26" fillId="19" borderId="44" xfId="0" applyFont="1" applyFill="1" applyBorder="1" applyAlignment="1">
      <alignment horizontal="center" vertical="center" shrinkToFit="1"/>
    </xf>
    <xf numFmtId="0" fontId="26" fillId="19" borderId="52" xfId="0" applyFont="1" applyFill="1" applyBorder="1" applyAlignment="1">
      <alignment horizontal="center" vertical="center" shrinkToFit="1"/>
    </xf>
    <xf numFmtId="0" fontId="26" fillId="19" borderId="53" xfId="0" applyFont="1" applyFill="1" applyBorder="1" applyAlignment="1">
      <alignment horizontal="center" vertical="center" shrinkToFit="1"/>
    </xf>
    <xf numFmtId="38" fontId="26" fillId="19" borderId="115" xfId="9" applyFont="1" applyFill="1" applyBorder="1" applyAlignment="1">
      <alignment horizontal="center" vertical="center" wrapText="1"/>
    </xf>
    <xf numFmtId="38" fontId="26" fillId="19" borderId="95" xfId="9" applyFont="1" applyFill="1" applyBorder="1" applyAlignment="1">
      <alignment horizontal="center" vertical="center" wrapText="1"/>
    </xf>
    <xf numFmtId="0" fontId="26" fillId="19" borderId="44" xfId="0" applyFont="1" applyFill="1" applyBorder="1" applyAlignment="1">
      <alignment horizontal="center" vertical="center" wrapText="1"/>
    </xf>
    <xf numFmtId="0" fontId="26" fillId="19" borderId="96" xfId="0" applyFont="1" applyFill="1" applyBorder="1" applyAlignment="1">
      <alignment horizontal="center" vertical="center" shrinkToFit="1"/>
    </xf>
    <xf numFmtId="0" fontId="26" fillId="19" borderId="46" xfId="0" applyFont="1" applyFill="1" applyBorder="1" applyAlignment="1">
      <alignment horizontal="center" vertical="center" shrinkToFit="1"/>
    </xf>
    <xf numFmtId="0" fontId="26" fillId="19" borderId="47" xfId="0" applyFont="1" applyFill="1" applyBorder="1" applyAlignment="1">
      <alignment horizontal="center" vertical="center" shrinkToFit="1"/>
    </xf>
  </cellXfs>
  <cellStyles count="6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パーセント 2" xfId="6" xr:uid="{00000000-0005-0000-0000-000005000000}"/>
    <cellStyle name="パーセント 3" xfId="7" xr:uid="{00000000-0005-0000-0000-000006000000}"/>
    <cellStyle name="パーセント 4" xfId="62" xr:uid="{00000000-0005-0000-0000-000007000000}"/>
    <cellStyle name="ハイパーリンク 2" xfId="8" xr:uid="{00000000-0005-0000-0000-000008000000}"/>
    <cellStyle name="桁区切り" xfId="9" builtinId="6"/>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2 5" xfId="14" xr:uid="{00000000-0005-0000-0000-00000E000000}"/>
    <cellStyle name="桁区切り 2 6" xfId="15" xr:uid="{00000000-0005-0000-0000-00000F000000}"/>
    <cellStyle name="桁区切り 2 7" xfId="16" xr:uid="{00000000-0005-0000-0000-000010000000}"/>
    <cellStyle name="桁区切り 2 8" xfId="17" xr:uid="{00000000-0005-0000-0000-000011000000}"/>
    <cellStyle name="桁区切り 2 9" xfId="18" xr:uid="{00000000-0005-0000-0000-000012000000}"/>
    <cellStyle name="桁区切り 3" xfId="19" xr:uid="{00000000-0005-0000-0000-000013000000}"/>
    <cellStyle name="桁区切り 3 2" xfId="20" xr:uid="{00000000-0005-0000-0000-000014000000}"/>
    <cellStyle name="桁区切り 4" xfId="21" xr:uid="{00000000-0005-0000-0000-000015000000}"/>
    <cellStyle name="標準" xfId="0" builtinId="0"/>
    <cellStyle name="標準 2" xfId="22" xr:uid="{00000000-0005-0000-0000-000017000000}"/>
    <cellStyle name="標準 2 2" xfId="23" xr:uid="{00000000-0005-0000-0000-000018000000}"/>
    <cellStyle name="標準 2 3" xfId="24" xr:uid="{00000000-0005-0000-0000-000019000000}"/>
    <cellStyle name="標準 2 4" xfId="25" xr:uid="{00000000-0005-0000-0000-00001A000000}"/>
    <cellStyle name="標準 2 5" xfId="26" xr:uid="{00000000-0005-0000-0000-00001B000000}"/>
    <cellStyle name="標準 2 6" xfId="27" xr:uid="{00000000-0005-0000-0000-00001C000000}"/>
    <cellStyle name="標準 2 7" xfId="28" xr:uid="{00000000-0005-0000-0000-00001D000000}"/>
    <cellStyle name="標準 2 8" xfId="29" xr:uid="{00000000-0005-0000-0000-00001E000000}"/>
    <cellStyle name="標準 2 9" xfId="30" xr:uid="{00000000-0005-0000-0000-00001F000000}"/>
    <cellStyle name="標準 3" xfId="31" xr:uid="{00000000-0005-0000-0000-000020000000}"/>
    <cellStyle name="標準 3 2" xfId="32" xr:uid="{00000000-0005-0000-0000-000021000000}"/>
    <cellStyle name="標準 4" xfId="33" xr:uid="{00000000-0005-0000-0000-000022000000}"/>
    <cellStyle name="標準 5" xfId="34" xr:uid="{00000000-0005-0000-0000-000023000000}"/>
    <cellStyle name="標準 6" xfId="35" xr:uid="{00000000-0005-0000-0000-000024000000}"/>
    <cellStyle name="標準1" xfId="36" xr:uid="{00000000-0005-0000-0000-000025000000}"/>
    <cellStyle name="標準2" xfId="37" xr:uid="{00000000-0005-0000-0000-000026000000}"/>
    <cellStyle name="未定義" xfId="38" xr:uid="{00000000-0005-0000-0000-000027000000}"/>
    <cellStyle name="㼿" xfId="39" xr:uid="{00000000-0005-0000-0000-000028000000}"/>
    <cellStyle name="㼿?" xfId="40" xr:uid="{00000000-0005-0000-0000-000029000000}"/>
    <cellStyle name="㼿㼿" xfId="41" xr:uid="{00000000-0005-0000-0000-00002A000000}"/>
    <cellStyle name="㼿㼿?" xfId="42" xr:uid="{00000000-0005-0000-0000-00002B000000}"/>
    <cellStyle name="㼿㼿㼿" xfId="43" xr:uid="{00000000-0005-0000-0000-00002C000000}"/>
    <cellStyle name="㼿㼿㼿?" xfId="44" xr:uid="{00000000-0005-0000-0000-00002D000000}"/>
    <cellStyle name="㼿㼿㼿? 2" xfId="45" xr:uid="{00000000-0005-0000-0000-00002E000000}"/>
    <cellStyle name="㼿㼿㼿㼿?" xfId="46" xr:uid="{00000000-0005-0000-0000-00002F000000}"/>
    <cellStyle name="㼿㼿㼿㼿㼿" xfId="47" xr:uid="{00000000-0005-0000-0000-000030000000}"/>
    <cellStyle name="㼿㼿㼿㼿㼿㼿" xfId="48" xr:uid="{00000000-0005-0000-0000-000031000000}"/>
    <cellStyle name="㼿㼿㼿㼿㼿㼿?" xfId="49" xr:uid="{00000000-0005-0000-0000-000032000000}"/>
    <cellStyle name="㼿㼿㼿㼿㼿㼿㼿" xfId="50" xr:uid="{00000000-0005-0000-0000-000033000000}"/>
    <cellStyle name="㼿㼿㼿㼿㼿㼿㼿㼿?" xfId="51" xr:uid="{00000000-0005-0000-0000-000034000000}"/>
    <cellStyle name="㼿㼿㼿㼿㼿㼿㼿㼿㼿㼿" xfId="52" xr:uid="{00000000-0005-0000-0000-000035000000}"/>
    <cellStyle name="㼿㼿㼿㼿㼿㼿㼿㼿㼿㼿㼿" xfId="53" xr:uid="{00000000-0005-0000-0000-000036000000}"/>
    <cellStyle name="㼿㼿㼿㼿㼿㼿㼿㼿㼿㼿㼿?" xfId="54" xr:uid="{00000000-0005-0000-0000-000037000000}"/>
    <cellStyle name="㼿㼿㼿㼿㼿㼿㼿㼿㼿㼿㼿? 2" xfId="55" xr:uid="{00000000-0005-0000-0000-000038000000}"/>
    <cellStyle name="㼿㼿㼿㼿㼿㼿㼿㼿㼿㼿㼿? 3" xfId="56" xr:uid="{00000000-0005-0000-0000-000039000000}"/>
    <cellStyle name="㼿㼿㼿㼿㼿㼿㼿㼿㼿㼿㼿㼿㼿" xfId="57" xr:uid="{00000000-0005-0000-0000-00003A000000}"/>
    <cellStyle name="㼿㼿㼿㼿㼿㼿㼿㼿㼿㼿㼿㼿㼿㼿" xfId="58" xr:uid="{00000000-0005-0000-0000-00003B000000}"/>
    <cellStyle name="㼿㼿㼿㼿㼿㼿㼿㼿㼿㼿㼿㼿㼿㼿?" xfId="59" xr:uid="{00000000-0005-0000-0000-00003C000000}"/>
    <cellStyle name="㼿㼿㼿㼿㼿㼿㼿㼿㼿㼿㼿㼿㼿㼿㼿㼿㼿" xfId="60" xr:uid="{00000000-0005-0000-0000-00003D000000}"/>
    <cellStyle name="㼿㼿㼿㼿㼿㼿㼿㼿㼿㼿㼿㼿㼿㼿㼿㼿㼿㼿㼿㼿" xfId="61" xr:uid="{00000000-0005-0000-0000-00003E000000}"/>
  </cellStyles>
  <dxfs count="56">
    <dxf>
      <fill>
        <patternFill>
          <bgColor theme="6" tint="0.79998168889431442"/>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0"/>
        </patternFill>
      </fill>
    </dxf>
    <dxf>
      <fill>
        <patternFill>
          <bgColor theme="0"/>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0"/>
        </patternFill>
      </fill>
    </dxf>
    <dxf>
      <fill>
        <patternFill>
          <bgColor theme="0"/>
        </patternFill>
      </fill>
    </dxf>
    <dxf>
      <fill>
        <patternFill>
          <bgColor rgb="FFECF9DB"/>
        </patternFill>
      </fill>
    </dxf>
    <dxf>
      <fill>
        <patternFill>
          <bgColor rgb="FFECF9DB"/>
        </patternFill>
      </fill>
    </dxf>
    <dxf>
      <fill>
        <patternFill>
          <bgColor rgb="FFECF9DB"/>
        </patternFill>
      </fill>
    </dxf>
    <dxf>
      <fill>
        <patternFill>
          <bgColor theme="0"/>
        </patternFill>
      </fill>
    </dxf>
    <dxf>
      <fill>
        <patternFill>
          <bgColor theme="0"/>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1F4F7"/>
        </patternFill>
      </fill>
    </dxf>
    <dxf>
      <fill>
        <patternFill>
          <bgColor rgb="FFECF9DB"/>
        </patternFill>
      </fill>
    </dxf>
    <dxf>
      <fill>
        <patternFill>
          <bgColor rgb="FFC5E9FF"/>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CF9DB"/>
        </patternFill>
      </fill>
    </dxf>
    <dxf>
      <fill>
        <patternFill>
          <bgColor rgb="FFECF9DB"/>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0"/>
        </patternFill>
      </fill>
    </dxf>
    <dxf>
      <fill>
        <patternFill>
          <bgColor theme="0"/>
        </patternFill>
      </fill>
    </dxf>
  </dxfs>
  <tableStyles count="0" defaultTableStyle="TableStyleMedium9" defaultPivotStyle="PivotStyleLight16"/>
  <colors>
    <mruColors>
      <color rgb="FF3D468E"/>
      <color rgb="FF0082E6"/>
      <color rgb="FF0A1464"/>
      <color rgb="FFECF9DB"/>
      <color rgb="FFEAF1DD"/>
      <color rgb="FF0ABA6A"/>
      <color rgb="FFDEAE00"/>
      <color rgb="FF525252"/>
      <color rgb="FFC1F4F7"/>
      <color rgb="FFC5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163294</xdr:colOff>
      <xdr:row>43</xdr:row>
      <xdr:rowOff>48250</xdr:rowOff>
    </xdr:from>
    <xdr:to>
      <xdr:col>0</xdr:col>
      <xdr:colOff>7001212</xdr:colOff>
      <xdr:row>52</xdr:row>
      <xdr:rowOff>17483</xdr:rowOff>
    </xdr:to>
    <xdr:sp macro="" textlink="">
      <xdr:nvSpPr>
        <xdr:cNvPr id="2" name="AutoShape 5">
          <a:extLst>
            <a:ext uri="{FF2B5EF4-FFF2-40B4-BE49-F238E27FC236}">
              <a16:creationId xmlns:a16="http://schemas.microsoft.com/office/drawing/2014/main" id="{00000000-0008-0000-0200-000002000000}"/>
            </a:ext>
          </a:extLst>
        </xdr:cNvPr>
        <xdr:cNvSpPr>
          <a:spLocks noChangeArrowheads="1"/>
        </xdr:cNvSpPr>
      </xdr:nvSpPr>
      <xdr:spPr bwMode="auto">
        <a:xfrm>
          <a:off x="163294" y="22645014"/>
          <a:ext cx="6837918" cy="1465524"/>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  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160033" y="575310"/>
          <a:ext cx="3117846" cy="610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167811" y="2718454"/>
          <a:ext cx="3117846" cy="643862"/>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260891</xdr:rowOff>
    </xdr:from>
    <xdr:to>
      <xdr:col>0</xdr:col>
      <xdr:colOff>3266993</xdr:colOff>
      <xdr:row>14</xdr:row>
      <xdr:rowOff>12558</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49147" y="861241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6" name="Rectangle 6">
          <a:extLst>
            <a:ext uri="{FF2B5EF4-FFF2-40B4-BE49-F238E27FC236}">
              <a16:creationId xmlns:a16="http://schemas.microsoft.com/office/drawing/2014/main" id="{00000000-0008-0000-0200-000006000000}"/>
            </a:ext>
          </a:extLst>
        </xdr:cNvPr>
        <xdr:cNvSpPr>
          <a:spLocks noChangeArrowheads="1"/>
        </xdr:cNvSpPr>
      </xdr:nvSpPr>
      <xdr:spPr bwMode="auto">
        <a:xfrm>
          <a:off x="129540" y="1450338"/>
          <a:ext cx="17647098" cy="10982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12</xdr:row>
      <xdr:rowOff>220980</xdr:rowOff>
    </xdr:to>
    <xdr:sp macro="" textlink="">
      <xdr:nvSpPr>
        <xdr:cNvPr id="7" name="Rectangle 7">
          <a:extLst>
            <a:ext uri="{FF2B5EF4-FFF2-40B4-BE49-F238E27FC236}">
              <a16:creationId xmlns:a16="http://schemas.microsoft.com/office/drawing/2014/main" id="{00000000-0008-0000-0200-000007000000}"/>
            </a:ext>
          </a:extLst>
        </xdr:cNvPr>
        <xdr:cNvSpPr>
          <a:spLocks noChangeArrowheads="1"/>
        </xdr:cNvSpPr>
      </xdr:nvSpPr>
      <xdr:spPr bwMode="auto">
        <a:xfrm>
          <a:off x="150007" y="3817550"/>
          <a:ext cx="16074250" cy="48311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7</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7</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7</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15</xdr:row>
      <xdr:rowOff>31248</xdr:rowOff>
    </xdr:from>
    <xdr:to>
      <xdr:col>8</xdr:col>
      <xdr:colOff>326383</xdr:colOff>
      <xdr:row>18</xdr:row>
      <xdr:rowOff>1386840</xdr:rowOff>
    </xdr:to>
    <xdr:sp macro="" textlink="">
      <xdr:nvSpPr>
        <xdr:cNvPr id="8" name="Rectangle 8">
          <a:extLst>
            <a:ext uri="{FF2B5EF4-FFF2-40B4-BE49-F238E27FC236}">
              <a16:creationId xmlns:a16="http://schemas.microsoft.com/office/drawing/2014/main" id="{00000000-0008-0000-0200-000008000000}"/>
            </a:ext>
          </a:extLst>
        </xdr:cNvPr>
        <xdr:cNvSpPr>
          <a:spLocks noChangeArrowheads="1"/>
        </xdr:cNvSpPr>
      </xdr:nvSpPr>
      <xdr:spPr bwMode="auto">
        <a:xfrm>
          <a:off x="143509" y="9320028"/>
          <a:ext cx="16527774" cy="491413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利回り</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期中の売却物件を除く期末時点保有物件の賃貸</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の年換算値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　期末時点取得価格</a:t>
          </a:r>
          <a:endParaRPr lang="en-US" altLang="ja-JP" sz="1100" b="0" i="0" u="none" strike="noStrike">
            <a:effectLst/>
            <a:latin typeface="+mn-lt"/>
            <a:ea typeface="+mn-ea"/>
            <a:cs typeface="+mn-cs"/>
          </a:endParaRP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・インプライドキャップレート＝</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（時価総額＋有利子負債</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現預金＋敷金・保証金）</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年換算値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時価総額は期末時点</a:t>
          </a: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　なお、年換算にあたっては、期初から保有する保有物件は</a:t>
          </a:r>
          <a:r>
            <a:rPr lang="en-US" altLang="ja-JP" sz="1100" b="0" i="0" u="none" strike="noStrike">
              <a:effectLst/>
              <a:latin typeface="+mn-lt"/>
              <a:ea typeface="+mn-ea"/>
              <a:cs typeface="+mn-cs"/>
            </a:rPr>
            <a:t>1</a:t>
          </a:r>
          <a:r>
            <a:rPr lang="ja-JP" altLang="en-US" sz="1100" b="0" i="0" u="none" strike="noStrike">
              <a:effectLst/>
              <a:latin typeface="+mn-lt"/>
              <a:ea typeface="+mn-ea"/>
              <a:cs typeface="+mn-cs"/>
            </a:rPr>
            <a:t>期あたり</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を</a:t>
          </a:r>
          <a:r>
            <a:rPr lang="en-US" altLang="ja-JP" sz="1100" b="0" i="0" u="none" strike="noStrike">
              <a:effectLst/>
              <a:latin typeface="+mn-lt"/>
              <a:ea typeface="+mn-ea"/>
              <a:cs typeface="+mn-cs"/>
            </a:rPr>
            <a:t>2</a:t>
          </a:r>
          <a:r>
            <a:rPr lang="ja-JP" altLang="en-US" sz="1100" b="0" i="0" u="none" strike="noStrike">
              <a:effectLst/>
              <a:latin typeface="+mn-lt"/>
              <a:ea typeface="+mn-ea"/>
              <a:cs typeface="+mn-cs"/>
            </a:rPr>
            <a:t>倍し、期中取得物件は運用日数で年換算して算出しています。</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・配当性向＝分配金総額（利益超過分配金を除く）</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　当期純利益</a:t>
          </a:r>
          <a:r>
            <a:rPr lang="en-US" altLang="ja-JP" sz="1100" b="0" i="0" u="none" strike="noStrike">
              <a:effectLst/>
              <a:latin typeface="+mn-lt"/>
              <a:ea typeface="+mn-ea"/>
              <a:cs typeface="+mn-cs"/>
            </a:rPr>
            <a:t>×100</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FFO</a:t>
          </a:r>
          <a:r>
            <a:rPr lang="ja-JP" altLang="en-US" sz="1100" b="0" i="0" u="none" strike="noStrike">
              <a:effectLst/>
              <a:latin typeface="+mn-lt"/>
              <a:ea typeface="+mn-ea"/>
              <a:cs typeface="+mn-cs"/>
            </a:rPr>
            <a:t>＝当期純利益＋当期減価償却費＋投資法人債発行費償却＋のれん償却額＋減損損失</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不動産等売却損益</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特別損益</a:t>
          </a:r>
          <a:r>
            <a:rPr lang="ja-JP" altLang="en-US" sz="1100"/>
            <a:t> </a:t>
          </a:r>
          <a:r>
            <a:rPr lang="en-US" altLang="ja-JP" sz="1100"/>
            <a:t>+</a:t>
          </a:r>
          <a:r>
            <a:rPr lang="ja-JP" altLang="en-US" sz="1100"/>
            <a:t>合併関連費用</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AFFO=FFO - </a:t>
          </a:r>
          <a:r>
            <a:rPr lang="ja-JP" altLang="en-US" sz="1100" b="0" i="0" u="none" strike="noStrike">
              <a:effectLst/>
              <a:latin typeface="+mn-lt"/>
              <a:ea typeface="+mn-ea"/>
              <a:cs typeface="+mn-cs"/>
            </a:rPr>
            <a:t>資本的支出</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FFO</a:t>
          </a:r>
          <a:r>
            <a:rPr lang="ja-JP" altLang="en-US" sz="1100" b="0" i="0" u="none" strike="noStrike">
              <a:effectLst/>
              <a:latin typeface="+mn-lt"/>
              <a:ea typeface="+mn-ea"/>
              <a:cs typeface="+mn-cs"/>
            </a:rPr>
            <a:t>配当性向＝分配総額</a:t>
          </a:r>
          <a:r>
            <a:rPr lang="en-US" altLang="ja-JP" sz="1100" b="0" i="0" u="none" strike="noStrike">
              <a:effectLst/>
              <a:latin typeface="+mn-lt"/>
              <a:ea typeface="+mn-ea"/>
              <a:cs typeface="+mn-cs"/>
            </a:rPr>
            <a:t>/FFO</a:t>
          </a:r>
          <a:r>
            <a:rPr lang="en-US" altLang="ja-JP" sz="1100"/>
            <a:t> </a:t>
          </a: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AFFO</a:t>
          </a:r>
          <a:r>
            <a:rPr lang="ja-JP" altLang="en-US" sz="1100" b="0" i="0" u="none" strike="noStrike">
              <a:effectLst/>
              <a:latin typeface="+mn-lt"/>
              <a:ea typeface="+mn-ea"/>
              <a:cs typeface="+mn-cs"/>
            </a:rPr>
            <a:t>配当性向</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分配総額</a:t>
          </a:r>
          <a:r>
            <a:rPr lang="en-US" altLang="ja-JP" sz="1100" b="0" i="0" u="none" strike="noStrike">
              <a:effectLst/>
              <a:latin typeface="+mn-lt"/>
              <a:ea typeface="+mn-ea"/>
              <a:cs typeface="+mn-cs"/>
            </a:rPr>
            <a:t>/AFFO</a:t>
          </a:r>
          <a:r>
            <a:rPr lang="en-US" altLang="ja-JP" sz="1100"/>
            <a:t> </a:t>
          </a: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EBITDA=</a:t>
          </a:r>
          <a:r>
            <a:rPr lang="ja-JP" altLang="en-US" sz="1100" b="0" i="0" u="none" strike="noStrike">
              <a:effectLst/>
              <a:latin typeface="+mn-lt"/>
              <a:ea typeface="+mn-ea"/>
              <a:cs typeface="+mn-cs"/>
            </a:rPr>
            <a:t>税引前当期純利益＋（支払利息</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投資法人債利息）＋当期減価償却費＋投資法人債発行費償却＋のれん償却額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特別損益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減損損失</a:t>
          </a:r>
          <a:r>
            <a:rPr lang="en-US" altLang="ja-JP" sz="1100">
              <a:effectLst/>
              <a:latin typeface="+mn-lt"/>
              <a:ea typeface="+mn-ea"/>
              <a:cs typeface="+mn-cs"/>
            </a:rPr>
            <a:t>+</a:t>
          </a:r>
          <a:r>
            <a:rPr lang="ja-JP" altLang="ja-JP" sz="1100">
              <a:effectLst/>
              <a:latin typeface="+mn-lt"/>
              <a:ea typeface="+mn-ea"/>
              <a:cs typeface="+mn-cs"/>
            </a:rPr>
            <a:t>合併関連費用</a:t>
          </a:r>
          <a:endParaRPr lang="en-US" altLang="ja-JP" sz="1100" b="0" i="0" u="none" strike="noStrike">
            <a:effectLst/>
            <a:latin typeface="+mn-lt"/>
            <a:ea typeface="+mn-ea"/>
            <a:cs typeface="+mn-cs"/>
          </a:endParaRP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・一口当たり純資産（落ち後）</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（純資産合計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分配総額）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発行済投資口総数</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・一口当たり</a:t>
          </a:r>
          <a:r>
            <a:rPr lang="en-US" altLang="ja-JP" sz="1100" b="0" i="0" u="none" strike="noStrike">
              <a:effectLst/>
              <a:latin typeface="+mn-lt"/>
              <a:ea typeface="+mn-ea"/>
              <a:cs typeface="+mn-cs"/>
            </a:rPr>
            <a:t>NAV</a:t>
          </a:r>
          <a:r>
            <a:rPr lang="ja-JP" altLang="en-US" sz="1100" b="0" i="0" u="none" strike="noStrike">
              <a:effectLst/>
              <a:latin typeface="+mn-lt"/>
              <a:ea typeface="+mn-ea"/>
              <a:cs typeface="+mn-cs"/>
            </a:rPr>
            <a:t>（落ち後）＝</a:t>
          </a:r>
          <a:r>
            <a:rPr lang="en-US" altLang="ja-JP" sz="1000" b="0" i="0">
              <a:effectLst/>
              <a:latin typeface="+mn-lt"/>
              <a:ea typeface="+mn-ea"/>
              <a:cs typeface="+mn-cs"/>
            </a:rPr>
            <a:t>{</a:t>
          </a:r>
          <a:r>
            <a:rPr lang="ja-JP" altLang="en-US" sz="1100" b="0" i="0" u="none" strike="noStrike">
              <a:effectLst/>
              <a:latin typeface="+mn-lt"/>
              <a:ea typeface="+mn-ea"/>
              <a:cs typeface="+mn-cs"/>
            </a:rPr>
            <a:t>純資産（落ち後）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 鑑定価格合計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貸借対照表計上額合計 ）</a:t>
          </a:r>
          <a:r>
            <a:rPr lang="ja-JP" altLang="en-US" sz="1100"/>
            <a:t> </a:t>
          </a:r>
          <a:r>
            <a:rPr lang="en-US" altLang="ja-JP" sz="1000" b="0" i="0">
              <a:effectLst/>
              <a:latin typeface="+mn-lt"/>
              <a:ea typeface="+mn-ea"/>
              <a:cs typeface="+mn-cs"/>
            </a:rPr>
            <a:t>}/</a:t>
          </a:r>
          <a:r>
            <a:rPr lang="ja-JP" altLang="en-US" sz="1000" b="0" i="0">
              <a:effectLst/>
              <a:latin typeface="+mn-lt"/>
              <a:ea typeface="+mn-ea"/>
              <a:cs typeface="+mn-cs"/>
            </a:rPr>
            <a:t>発行済投資口総数</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・総資産経常利益率（</a:t>
          </a:r>
          <a:r>
            <a:rPr lang="en-US" altLang="ja-JP" sz="1100" b="0" i="0" u="none" strike="noStrike">
              <a:effectLst/>
              <a:latin typeface="+mn-lt"/>
              <a:ea typeface="+mn-ea"/>
              <a:cs typeface="+mn-cs"/>
            </a:rPr>
            <a:t>ROA</a:t>
          </a:r>
          <a:r>
            <a:rPr lang="ja-JP" altLang="en-US" sz="1100" b="0" i="0" u="none" strike="noStrike">
              <a:effectLst/>
              <a:latin typeface="+mn-lt"/>
              <a:ea typeface="+mn-ea"/>
              <a:cs typeface="+mn-cs"/>
            </a:rPr>
            <a:t>）＝経常利益／</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（期首総資産額＋期末総資産額）</a:t>
          </a:r>
          <a:r>
            <a:rPr lang="en-US" altLang="ja-JP" sz="1100" b="0" i="0" u="none" strike="noStrike">
              <a:effectLst/>
              <a:latin typeface="+mn-lt"/>
              <a:ea typeface="+mn-ea"/>
              <a:cs typeface="+mn-cs"/>
            </a:rPr>
            <a:t>÷2}×100</a:t>
          </a:r>
          <a:r>
            <a:rPr lang="ja-JP" altLang="en-US" sz="1100" b="0" i="0" u="none" strike="noStrike">
              <a:effectLst/>
              <a:latin typeface="+mn-lt"/>
              <a:ea typeface="+mn-ea"/>
              <a:cs typeface="+mn-cs"/>
            </a:rPr>
            <a:t>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年換算値</a:t>
          </a:r>
          <a:endParaRPr lang="en-US" altLang="ja-JP" sz="1100" b="0" i="0" u="none" strike="noStrike">
            <a:effectLst/>
            <a:latin typeface="+mn-lt"/>
            <a:ea typeface="+mn-ea"/>
            <a:cs typeface="+mn-cs"/>
          </a:endParaRP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・純資産当期利益率（</a:t>
          </a:r>
          <a:r>
            <a:rPr lang="en-US" altLang="ja-JP" sz="1100" b="0" i="0" u="none" strike="noStrike">
              <a:effectLst/>
              <a:latin typeface="+mn-lt"/>
              <a:ea typeface="+mn-ea"/>
              <a:cs typeface="+mn-cs"/>
            </a:rPr>
            <a:t>ROE</a:t>
          </a:r>
          <a:r>
            <a:rPr lang="ja-JP" altLang="en-US" sz="1100" b="0" i="0" u="none" strike="noStrike">
              <a:effectLst/>
              <a:latin typeface="+mn-lt"/>
              <a:ea typeface="+mn-ea"/>
              <a:cs typeface="+mn-cs"/>
            </a:rPr>
            <a:t>）＝当期純利益／</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（期首純資産額＋期末純資産額）</a:t>
          </a:r>
          <a:r>
            <a:rPr lang="en-US" altLang="ja-JP" sz="1100" b="0" i="0" u="none" strike="noStrike">
              <a:effectLst/>
              <a:latin typeface="+mn-lt"/>
              <a:ea typeface="+mn-ea"/>
              <a:cs typeface="+mn-cs"/>
            </a:rPr>
            <a:t>÷2}×100</a:t>
          </a:r>
          <a:r>
            <a:rPr lang="ja-JP" altLang="en-US" sz="1100" b="0" i="0" u="none" strike="noStrike">
              <a:effectLst/>
              <a:latin typeface="+mn-lt"/>
              <a:ea typeface="+mn-ea"/>
              <a:cs typeface="+mn-cs"/>
            </a:rPr>
            <a:t>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年換算値</a:t>
          </a:r>
          <a:r>
            <a:rPr lang="ja-JP" altLang="en-US" sz="1100"/>
            <a:t> </a:t>
          </a:r>
          <a:endParaRPr lang="en-US" altLang="ja-JP" sz="1100"/>
        </a:p>
        <a:p>
          <a:pPr algn="l" rtl="0">
            <a:defRPr sz="1000"/>
          </a:pPr>
          <a:r>
            <a:rPr lang="ja-JP" altLang="en-US" sz="1100" b="0" i="0" u="none" strike="noStrike">
              <a:effectLst/>
              <a:latin typeface="+mn-lt"/>
              <a:ea typeface="+mn-ea"/>
              <a:cs typeface="+mn-cs"/>
            </a:rPr>
            <a:t>　なお、</a:t>
          </a:r>
          <a:r>
            <a:rPr lang="en-US" altLang="ja-JP" sz="1100" b="0" i="0" u="none" strike="noStrike">
              <a:effectLst/>
              <a:latin typeface="+mn-lt"/>
              <a:ea typeface="+mn-ea"/>
              <a:cs typeface="+mn-cs"/>
            </a:rPr>
            <a:t>ROA</a:t>
          </a:r>
          <a:r>
            <a:rPr lang="ja-JP" altLang="en-US" sz="1100" b="0" i="0" u="none" strike="noStrike">
              <a:effectLst/>
              <a:latin typeface="+mn-lt"/>
              <a:ea typeface="+mn-ea"/>
              <a:cs typeface="+mn-cs"/>
            </a:rPr>
            <a:t>及び</a:t>
          </a:r>
          <a:r>
            <a:rPr lang="en-US" altLang="ja-JP" sz="1100" b="0" i="0" u="none" strike="noStrike">
              <a:effectLst/>
              <a:latin typeface="+mn-lt"/>
              <a:ea typeface="+mn-ea"/>
              <a:cs typeface="+mn-cs"/>
            </a:rPr>
            <a:t>ROE</a:t>
          </a:r>
          <a:r>
            <a:rPr lang="ja-JP" altLang="en-US" sz="1100" b="0" i="0" u="none" strike="noStrike">
              <a:effectLst/>
              <a:latin typeface="+mn-lt"/>
              <a:ea typeface="+mn-ea"/>
              <a:cs typeface="+mn-cs"/>
            </a:rPr>
            <a:t>の年換算にあたっては運用日数で換算して年算出しています。</a:t>
          </a:r>
          <a:r>
            <a:rPr lang="ja-JP" altLang="en-US" sz="1100"/>
            <a:t> </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130624</xdr:colOff>
      <xdr:row>18</xdr:row>
      <xdr:rowOff>1327493</xdr:rowOff>
    </xdr:from>
    <xdr:to>
      <xdr:col>8</xdr:col>
      <xdr:colOff>313498</xdr:colOff>
      <xdr:row>20</xdr:row>
      <xdr:rowOff>971213</xdr:rowOff>
    </xdr:to>
    <xdr:sp macro="" textlink="">
      <xdr:nvSpPr>
        <xdr:cNvPr id="9" name="Rectangle 8">
          <a:extLst>
            <a:ext uri="{FF2B5EF4-FFF2-40B4-BE49-F238E27FC236}">
              <a16:creationId xmlns:a16="http://schemas.microsoft.com/office/drawing/2014/main" id="{00000000-0008-0000-0200-000009000000}"/>
            </a:ext>
          </a:extLst>
        </xdr:cNvPr>
        <xdr:cNvSpPr>
          <a:spLocks noChangeArrowheads="1"/>
        </xdr:cNvSpPr>
      </xdr:nvSpPr>
      <xdr:spPr bwMode="auto">
        <a:xfrm>
          <a:off x="130624" y="14170657"/>
          <a:ext cx="16572801" cy="368924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20</xdr:row>
      <xdr:rowOff>682300</xdr:rowOff>
    </xdr:from>
    <xdr:to>
      <xdr:col>8</xdr:col>
      <xdr:colOff>302619</xdr:colOff>
      <xdr:row>20</xdr:row>
      <xdr:rowOff>1447239</xdr:rowOff>
    </xdr:to>
    <xdr:sp macro="" textlink="">
      <xdr:nvSpPr>
        <xdr:cNvPr id="10" name="Rectangle 8">
          <a:extLst>
            <a:ext uri="{FF2B5EF4-FFF2-40B4-BE49-F238E27FC236}">
              <a16:creationId xmlns:a16="http://schemas.microsoft.com/office/drawing/2014/main" id="{00000000-0008-0000-0200-00000A000000}"/>
            </a:ext>
          </a:extLst>
        </xdr:cNvPr>
        <xdr:cNvSpPr>
          <a:spLocks noChangeArrowheads="1"/>
        </xdr:cNvSpPr>
      </xdr:nvSpPr>
      <xdr:spPr bwMode="auto">
        <a:xfrm>
          <a:off x="119745" y="17570991"/>
          <a:ext cx="16572801" cy="76493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7</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23</xdr:row>
      <xdr:rowOff>115699</xdr:rowOff>
    </xdr:from>
    <xdr:to>
      <xdr:col>8</xdr:col>
      <xdr:colOff>308377</xdr:colOff>
      <xdr:row>43</xdr:row>
      <xdr:rowOff>33259</xdr:rowOff>
    </xdr:to>
    <xdr:sp macro="" textlink="">
      <xdr:nvSpPr>
        <xdr:cNvPr id="11" name="Rectangle 8">
          <a:extLst>
            <a:ext uri="{FF2B5EF4-FFF2-40B4-BE49-F238E27FC236}">
              <a16:creationId xmlns:a16="http://schemas.microsoft.com/office/drawing/2014/main" id="{00000000-0008-0000-0200-00000B000000}"/>
            </a:ext>
          </a:extLst>
        </xdr:cNvPr>
        <xdr:cNvSpPr>
          <a:spLocks noChangeArrowheads="1"/>
        </xdr:cNvSpPr>
      </xdr:nvSpPr>
      <xdr:spPr bwMode="auto">
        <a:xfrm>
          <a:off x="125503" y="19387372"/>
          <a:ext cx="16572801" cy="32426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7</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2019</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a:t>
          </a:r>
          <a:r>
            <a:rPr lang="en-US" altLang="ja-JP" sz="1100">
              <a:latin typeface="ＭＳ Ｐゴシック" pitchFamily="50" charset="-128"/>
              <a:ea typeface="ＭＳ Ｐゴシック" pitchFamily="50" charset="-128"/>
              <a:cs typeface="+mn-cs"/>
            </a:rPr>
            <a:t>(</a:t>
          </a:r>
          <a:r>
            <a:rPr lang="ja-JP" altLang="ja-JP" sz="1100">
              <a:latin typeface="+mn-lt"/>
              <a:ea typeface="+mn-ea"/>
              <a:cs typeface="+mn-cs"/>
            </a:rPr>
            <a:t>当該賃貸借契約に付帯して締結される駐車場賃貸借契約等に規定されている敷金等その他の契約上の敷金等は含みません。）</a:t>
          </a:r>
          <a:r>
            <a:rPr lang="ja-JP" altLang="ja-JP" sz="1100">
              <a:latin typeface="ＭＳ Ｐゴシック" pitchFamily="50" charset="-128"/>
              <a:ea typeface="ＭＳ Ｐゴシック" pitchFamily="50" charset="-128"/>
              <a:cs typeface="+mn-cs"/>
            </a:rPr>
            <a:t>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1520331</xdr:rowOff>
    </xdr:from>
    <xdr:to>
      <xdr:col>8</xdr:col>
      <xdr:colOff>290454</xdr:colOff>
      <xdr:row>22</xdr:row>
      <xdr:rowOff>37355</xdr:rowOff>
    </xdr:to>
    <xdr:sp macro="" textlink="">
      <xdr:nvSpPr>
        <xdr:cNvPr id="12" name="Rectangle 8">
          <a:extLst>
            <a:ext uri="{FF2B5EF4-FFF2-40B4-BE49-F238E27FC236}">
              <a16:creationId xmlns:a16="http://schemas.microsoft.com/office/drawing/2014/main" id="{00000000-0008-0000-0200-00000C000000}"/>
            </a:ext>
          </a:extLst>
        </xdr:cNvPr>
        <xdr:cNvSpPr>
          <a:spLocks noChangeArrowheads="1"/>
        </xdr:cNvSpPr>
      </xdr:nvSpPr>
      <xdr:spPr bwMode="auto">
        <a:xfrm>
          <a:off x="107580" y="18409022"/>
          <a:ext cx="16572801" cy="7337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7</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93"/>
  <sheetViews>
    <sheetView showGridLines="0" view="pageBreakPreview" zoomScaleNormal="70" zoomScaleSheetLayoutView="100" workbookViewId="0">
      <pane ySplit="3" topLeftCell="A4" activePane="bottomLeft" state="frozen"/>
      <selection pane="bottomLeft" activeCell="D17" sqref="D17"/>
    </sheetView>
  </sheetViews>
  <sheetFormatPr defaultColWidth="9" defaultRowHeight="15.75"/>
  <cols>
    <col min="1" max="1" width="3.5" style="1294" customWidth="1"/>
    <col min="2" max="2" width="14.375" style="1294" customWidth="1"/>
    <col min="3" max="3" width="30.125" style="1294" customWidth="1"/>
    <col min="4" max="5" width="24" style="1313" customWidth="1"/>
    <col min="6" max="6" width="18.125" style="1313" customWidth="1"/>
    <col min="7" max="8" width="17.125" style="1313" customWidth="1"/>
    <col min="9" max="9" width="9" style="1294" customWidth="1"/>
    <col min="10" max="10" width="13" style="1294" bestFit="1" customWidth="1"/>
    <col min="11" max="14" width="9" style="1294"/>
    <col min="15" max="15" width="10.625" style="1294" bestFit="1" customWidth="1"/>
    <col min="16" max="16" width="12.125" style="1294" bestFit="1" customWidth="1"/>
    <col min="17" max="16384" width="9" style="1294"/>
  </cols>
  <sheetData>
    <row r="1" spans="1:9">
      <c r="A1" s="1"/>
      <c r="B1" s="1"/>
      <c r="C1" s="1"/>
      <c r="D1" s="3"/>
      <c r="E1" s="3"/>
      <c r="F1" s="3"/>
      <c r="G1" s="3"/>
      <c r="H1" s="3"/>
    </row>
    <row r="2" spans="1:9" s="1295" customFormat="1" ht="16.350000000000001" customHeight="1">
      <c r="A2" s="151"/>
      <c r="B2" s="1348" t="s">
        <v>67</v>
      </c>
      <c r="C2" s="1349" t="s">
        <v>0</v>
      </c>
      <c r="D2" s="1350" t="s">
        <v>13</v>
      </c>
      <c r="E2" s="1350" t="s">
        <v>792</v>
      </c>
      <c r="F2" s="1350" t="s">
        <v>793</v>
      </c>
      <c r="G2" s="1350" t="s">
        <v>795</v>
      </c>
      <c r="H2" s="1350" t="s">
        <v>816</v>
      </c>
    </row>
    <row r="3" spans="1:9" s="1295" customFormat="1" ht="16.350000000000001" customHeight="1">
      <c r="A3" s="151"/>
      <c r="B3" s="1351"/>
      <c r="C3" s="951"/>
      <c r="D3" s="953" t="s">
        <v>17</v>
      </c>
      <c r="E3" s="953" t="s">
        <v>17</v>
      </c>
      <c r="F3" s="953" t="s">
        <v>3755</v>
      </c>
      <c r="G3" s="953"/>
      <c r="H3" s="953" t="s">
        <v>817</v>
      </c>
    </row>
    <row r="4" spans="1:9" s="31" customFormat="1" ht="16.350000000000001" customHeight="1">
      <c r="B4" s="769" t="s">
        <v>74</v>
      </c>
      <c r="C4" s="340" t="s">
        <v>126</v>
      </c>
      <c r="D4" s="638">
        <v>31139.8</v>
      </c>
      <c r="E4" s="693">
        <v>31133.29</v>
      </c>
      <c r="F4" s="339">
        <v>99.979094278062163</v>
      </c>
      <c r="G4" s="338">
        <v>100</v>
      </c>
      <c r="H4" s="694">
        <v>2772</v>
      </c>
      <c r="I4" s="32"/>
    </row>
    <row r="5" spans="1:9" s="31" customFormat="1" ht="16.350000000000001" customHeight="1">
      <c r="B5" s="769" t="s">
        <v>68</v>
      </c>
      <c r="C5" s="251" t="s">
        <v>938</v>
      </c>
      <c r="D5" s="695">
        <v>25127.119999999999</v>
      </c>
      <c r="E5" s="695">
        <v>25127.119999999999</v>
      </c>
      <c r="F5" s="664">
        <v>100</v>
      </c>
      <c r="G5" s="665">
        <v>6</v>
      </c>
      <c r="H5" s="696" t="s">
        <v>61</v>
      </c>
      <c r="I5" s="32"/>
    </row>
    <row r="6" spans="1:9" s="31" customFormat="1" ht="16.350000000000001" customHeight="1">
      <c r="B6" s="769" t="s">
        <v>75</v>
      </c>
      <c r="C6" s="340" t="s">
        <v>128</v>
      </c>
      <c r="D6" s="638">
        <v>16384.189999999999</v>
      </c>
      <c r="E6" s="693">
        <v>16327.85</v>
      </c>
      <c r="F6" s="339">
        <v>99.656131917415507</v>
      </c>
      <c r="G6" s="338">
        <v>2</v>
      </c>
      <c r="H6" s="694" t="s">
        <v>2994</v>
      </c>
      <c r="I6" s="32"/>
    </row>
    <row r="7" spans="1:9" s="31" customFormat="1" ht="16.350000000000001" customHeight="1">
      <c r="B7" s="769" t="s">
        <v>70</v>
      </c>
      <c r="C7" s="251" t="s">
        <v>1426</v>
      </c>
      <c r="D7" s="695">
        <v>6709.22</v>
      </c>
      <c r="E7" s="695">
        <v>6709.22</v>
      </c>
      <c r="F7" s="664">
        <v>100</v>
      </c>
      <c r="G7" s="665">
        <v>17</v>
      </c>
      <c r="H7" s="696">
        <v>449</v>
      </c>
      <c r="I7" s="32"/>
    </row>
    <row r="8" spans="1:9" s="31" customFormat="1" ht="16.350000000000001" customHeight="1">
      <c r="B8" s="769" t="s">
        <v>77</v>
      </c>
      <c r="C8" s="340" t="s">
        <v>1427</v>
      </c>
      <c r="D8" s="638">
        <v>3489.09</v>
      </c>
      <c r="E8" s="693">
        <v>3489.09</v>
      </c>
      <c r="F8" s="339">
        <v>100</v>
      </c>
      <c r="G8" s="338">
        <v>7</v>
      </c>
      <c r="H8" s="694">
        <v>419</v>
      </c>
      <c r="I8" s="32"/>
    </row>
    <row r="9" spans="1:9" s="31" customFormat="1" ht="16.350000000000001" customHeight="1">
      <c r="B9" s="769" t="s">
        <v>78</v>
      </c>
      <c r="C9" s="251" t="s">
        <v>3756</v>
      </c>
      <c r="D9" s="695">
        <v>8821.24</v>
      </c>
      <c r="E9" s="695">
        <v>8821.24</v>
      </c>
      <c r="F9" s="664">
        <v>100</v>
      </c>
      <c r="G9" s="665">
        <v>1</v>
      </c>
      <c r="H9" s="696" t="s">
        <v>2994</v>
      </c>
      <c r="I9" s="32"/>
    </row>
    <row r="10" spans="1:9" s="31" customFormat="1" ht="16.350000000000001" customHeight="1">
      <c r="B10" s="769" t="s">
        <v>79</v>
      </c>
      <c r="C10" s="340" t="s">
        <v>1428</v>
      </c>
      <c r="D10" s="638">
        <v>8165.1</v>
      </c>
      <c r="E10" s="693">
        <v>8165.1</v>
      </c>
      <c r="F10" s="339">
        <v>100</v>
      </c>
      <c r="G10" s="338">
        <v>10</v>
      </c>
      <c r="H10" s="694">
        <v>333</v>
      </c>
      <c r="I10" s="32"/>
    </row>
    <row r="11" spans="1:9" s="31" customFormat="1" ht="16.350000000000001" customHeight="1">
      <c r="B11" s="769" t="s">
        <v>80</v>
      </c>
      <c r="C11" s="251" t="s">
        <v>940</v>
      </c>
      <c r="D11" s="695">
        <v>5683.09</v>
      </c>
      <c r="E11" s="695">
        <v>5683.09</v>
      </c>
      <c r="F11" s="664">
        <v>100</v>
      </c>
      <c r="G11" s="665">
        <v>20</v>
      </c>
      <c r="H11" s="696">
        <v>431</v>
      </c>
      <c r="I11" s="32"/>
    </row>
    <row r="12" spans="1:9" s="31" customFormat="1" ht="16.350000000000001" customHeight="1">
      <c r="B12" s="769" t="s">
        <v>81</v>
      </c>
      <c r="C12" s="340" t="s">
        <v>136</v>
      </c>
      <c r="D12" s="638">
        <v>3358</v>
      </c>
      <c r="E12" s="693">
        <v>3358</v>
      </c>
      <c r="F12" s="339">
        <v>100</v>
      </c>
      <c r="G12" s="338">
        <v>8</v>
      </c>
      <c r="H12" s="694">
        <v>241</v>
      </c>
      <c r="I12" s="32"/>
    </row>
    <row r="13" spans="1:9" s="31" customFormat="1" ht="16.350000000000001" customHeight="1">
      <c r="B13" s="769" t="s">
        <v>83</v>
      </c>
      <c r="C13" s="251" t="s">
        <v>941</v>
      </c>
      <c r="D13" s="695">
        <v>4117.26</v>
      </c>
      <c r="E13" s="695">
        <v>4117.26</v>
      </c>
      <c r="F13" s="664">
        <v>100</v>
      </c>
      <c r="G13" s="665">
        <v>7</v>
      </c>
      <c r="H13" s="696">
        <v>201</v>
      </c>
      <c r="I13" s="32"/>
    </row>
    <row r="14" spans="1:9" s="31" customFormat="1" ht="16.350000000000001" customHeight="1">
      <c r="B14" s="769" t="s">
        <v>85</v>
      </c>
      <c r="C14" s="340" t="s">
        <v>1429</v>
      </c>
      <c r="D14" s="638">
        <v>4160.9399999999996</v>
      </c>
      <c r="E14" s="693">
        <v>4160.9399999999996</v>
      </c>
      <c r="F14" s="339">
        <v>100</v>
      </c>
      <c r="G14" s="338">
        <v>3</v>
      </c>
      <c r="H14" s="694">
        <v>268</v>
      </c>
      <c r="I14" s="32"/>
    </row>
    <row r="15" spans="1:9" s="31" customFormat="1" ht="16.350000000000001" customHeight="1">
      <c r="B15" s="769" t="s">
        <v>86</v>
      </c>
      <c r="C15" s="251" t="s">
        <v>3757</v>
      </c>
      <c r="D15" s="695">
        <v>2450.06</v>
      </c>
      <c r="E15" s="695">
        <v>2450.06</v>
      </c>
      <c r="F15" s="664">
        <v>100</v>
      </c>
      <c r="G15" s="665">
        <v>6</v>
      </c>
      <c r="H15" s="696">
        <v>198</v>
      </c>
      <c r="I15" s="32"/>
    </row>
    <row r="16" spans="1:9" s="31" customFormat="1" ht="16.350000000000001" customHeight="1">
      <c r="B16" s="769" t="s">
        <v>87</v>
      </c>
      <c r="C16" s="340" t="s">
        <v>142</v>
      </c>
      <c r="D16" s="638">
        <v>3472.7</v>
      </c>
      <c r="E16" s="693">
        <v>3472.7</v>
      </c>
      <c r="F16" s="339">
        <v>100</v>
      </c>
      <c r="G16" s="338">
        <v>8</v>
      </c>
      <c r="H16" s="694">
        <v>251</v>
      </c>
      <c r="I16" s="32"/>
    </row>
    <row r="17" spans="2:16" s="31" customFormat="1" ht="16.350000000000001" customHeight="1">
      <c r="B17" s="769" t="s">
        <v>88</v>
      </c>
      <c r="C17" s="251" t="s">
        <v>1430</v>
      </c>
      <c r="D17" s="695">
        <v>5545.13</v>
      </c>
      <c r="E17" s="695">
        <v>5545.13</v>
      </c>
      <c r="F17" s="664">
        <v>100</v>
      </c>
      <c r="G17" s="665">
        <v>13</v>
      </c>
      <c r="H17" s="696">
        <v>368</v>
      </c>
      <c r="I17" s="32"/>
    </row>
    <row r="18" spans="2:16" s="31" customFormat="1" ht="16.350000000000001" customHeight="1">
      <c r="B18" s="769" t="s">
        <v>89</v>
      </c>
      <c r="C18" s="340" t="s">
        <v>3758</v>
      </c>
      <c r="D18" s="638">
        <v>4554.9799999999996</v>
      </c>
      <c r="E18" s="693">
        <v>4554.9799999999996</v>
      </c>
      <c r="F18" s="339">
        <v>100</v>
      </c>
      <c r="G18" s="338">
        <v>7</v>
      </c>
      <c r="H18" s="694">
        <v>169</v>
      </c>
      <c r="I18" s="32"/>
    </row>
    <row r="19" spans="2:16" s="31" customFormat="1" ht="16.350000000000001" customHeight="1">
      <c r="B19" s="769" t="s">
        <v>90</v>
      </c>
      <c r="C19" s="251" t="s">
        <v>943</v>
      </c>
      <c r="D19" s="695">
        <v>3037.37</v>
      </c>
      <c r="E19" s="695">
        <v>3037.37</v>
      </c>
      <c r="F19" s="664">
        <v>100</v>
      </c>
      <c r="G19" s="665">
        <v>5</v>
      </c>
      <c r="H19" s="696">
        <v>178</v>
      </c>
      <c r="I19" s="32"/>
    </row>
    <row r="20" spans="2:16" s="31" customFormat="1" ht="16.350000000000001" customHeight="1">
      <c r="B20" s="769" t="s">
        <v>91</v>
      </c>
      <c r="C20" s="340" t="s">
        <v>944</v>
      </c>
      <c r="D20" s="638">
        <v>2854.83</v>
      </c>
      <c r="E20" s="693">
        <v>2854.83</v>
      </c>
      <c r="F20" s="339">
        <v>100</v>
      </c>
      <c r="G20" s="338">
        <v>7</v>
      </c>
      <c r="H20" s="694">
        <v>140</v>
      </c>
      <c r="I20" s="32"/>
    </row>
    <row r="21" spans="2:16" s="31" customFormat="1" ht="16.350000000000001" customHeight="1">
      <c r="B21" s="769" t="s">
        <v>92</v>
      </c>
      <c r="C21" s="251" t="s">
        <v>1431</v>
      </c>
      <c r="D21" s="695">
        <v>4076.38</v>
      </c>
      <c r="E21" s="695">
        <v>4076.38</v>
      </c>
      <c r="F21" s="664">
        <v>100</v>
      </c>
      <c r="G21" s="665">
        <v>8</v>
      </c>
      <c r="H21" s="696">
        <v>183</v>
      </c>
      <c r="I21" s="32"/>
      <c r="O21" s="910"/>
      <c r="P21" s="910"/>
    </row>
    <row r="22" spans="2:16" s="31" customFormat="1" ht="16.350000000000001" customHeight="1">
      <c r="B22" s="769" t="s">
        <v>93</v>
      </c>
      <c r="C22" s="340" t="s">
        <v>1432</v>
      </c>
      <c r="D22" s="638">
        <v>3361.48</v>
      </c>
      <c r="E22" s="693">
        <v>3361.48</v>
      </c>
      <c r="F22" s="339">
        <v>100</v>
      </c>
      <c r="G22" s="338">
        <v>15</v>
      </c>
      <c r="H22" s="694">
        <v>169</v>
      </c>
      <c r="I22" s="32"/>
    </row>
    <row r="23" spans="2:16" s="31" customFormat="1" ht="16.350000000000001" customHeight="1">
      <c r="B23" s="769" t="s">
        <v>94</v>
      </c>
      <c r="C23" s="251" t="s">
        <v>945</v>
      </c>
      <c r="D23" s="695">
        <v>2074.66</v>
      </c>
      <c r="E23" s="695">
        <v>2074.66</v>
      </c>
      <c r="F23" s="664">
        <v>100</v>
      </c>
      <c r="G23" s="665">
        <v>8</v>
      </c>
      <c r="H23" s="696">
        <v>154</v>
      </c>
      <c r="I23" s="32"/>
    </row>
    <row r="24" spans="2:16" s="31" customFormat="1" ht="16.350000000000001" customHeight="1">
      <c r="B24" s="769" t="s">
        <v>96</v>
      </c>
      <c r="C24" s="340" t="s">
        <v>151</v>
      </c>
      <c r="D24" s="638">
        <v>2054.21</v>
      </c>
      <c r="E24" s="693">
        <v>2054.21</v>
      </c>
      <c r="F24" s="339">
        <v>100</v>
      </c>
      <c r="G24" s="338">
        <v>9</v>
      </c>
      <c r="H24" s="694">
        <v>119</v>
      </c>
      <c r="I24" s="32"/>
    </row>
    <row r="25" spans="2:16" s="31" customFormat="1" ht="16.350000000000001" customHeight="1">
      <c r="B25" s="769" t="s">
        <v>98</v>
      </c>
      <c r="C25" s="251" t="s">
        <v>946</v>
      </c>
      <c r="D25" s="695">
        <v>1859.43</v>
      </c>
      <c r="E25" s="695">
        <v>1859.43</v>
      </c>
      <c r="F25" s="664">
        <v>100</v>
      </c>
      <c r="G25" s="665">
        <v>7</v>
      </c>
      <c r="H25" s="696">
        <v>101</v>
      </c>
      <c r="I25" s="32"/>
    </row>
    <row r="26" spans="2:16" s="31" customFormat="1" ht="16.350000000000001" customHeight="1">
      <c r="B26" s="769" t="s">
        <v>99</v>
      </c>
      <c r="C26" s="340" t="s">
        <v>3759</v>
      </c>
      <c r="D26" s="638">
        <v>4869.8100000000004</v>
      </c>
      <c r="E26" s="693">
        <v>4869.8100000000004</v>
      </c>
      <c r="F26" s="339">
        <v>100</v>
      </c>
      <c r="G26" s="338">
        <v>9</v>
      </c>
      <c r="H26" s="694">
        <v>444</v>
      </c>
      <c r="I26" s="32"/>
    </row>
    <row r="27" spans="2:16" s="31" customFormat="1" ht="16.350000000000001" customHeight="1">
      <c r="B27" s="769" t="s">
        <v>101</v>
      </c>
      <c r="C27" s="251" t="s">
        <v>156</v>
      </c>
      <c r="D27" s="695">
        <v>3820.09</v>
      </c>
      <c r="E27" s="695">
        <v>3820.09</v>
      </c>
      <c r="F27" s="664">
        <v>100</v>
      </c>
      <c r="G27" s="665">
        <v>1</v>
      </c>
      <c r="H27" s="696" t="s">
        <v>2994</v>
      </c>
      <c r="I27" s="32"/>
    </row>
    <row r="28" spans="2:16" s="31" customFormat="1" ht="16.350000000000001" customHeight="1">
      <c r="B28" s="769" t="s">
        <v>104</v>
      </c>
      <c r="C28" s="340" t="s">
        <v>3760</v>
      </c>
      <c r="D28" s="638">
        <v>3900.85</v>
      </c>
      <c r="E28" s="693">
        <v>3844.98</v>
      </c>
      <c r="F28" s="339">
        <v>98.567748054911107</v>
      </c>
      <c r="G28" s="338">
        <v>10</v>
      </c>
      <c r="H28" s="694">
        <v>149</v>
      </c>
      <c r="I28" s="32"/>
    </row>
    <row r="29" spans="2:16" s="31" customFormat="1" ht="16.350000000000001" customHeight="1">
      <c r="B29" s="769" t="s">
        <v>105</v>
      </c>
      <c r="C29" s="251" t="s">
        <v>1433</v>
      </c>
      <c r="D29" s="695">
        <v>1936.4</v>
      </c>
      <c r="E29" s="695">
        <v>1936.4</v>
      </c>
      <c r="F29" s="664">
        <v>100</v>
      </c>
      <c r="G29" s="665">
        <v>8</v>
      </c>
      <c r="H29" s="696">
        <v>112</v>
      </c>
      <c r="I29" s="32"/>
    </row>
    <row r="30" spans="2:16" s="31" customFormat="1" ht="16.350000000000001" customHeight="1">
      <c r="B30" s="769" t="s">
        <v>106</v>
      </c>
      <c r="C30" s="340" t="s">
        <v>3761</v>
      </c>
      <c r="D30" s="638">
        <v>6851.48</v>
      </c>
      <c r="E30" s="693">
        <v>6851.48</v>
      </c>
      <c r="F30" s="339">
        <v>100</v>
      </c>
      <c r="G30" s="338">
        <v>17</v>
      </c>
      <c r="H30" s="694">
        <v>266</v>
      </c>
      <c r="I30" s="32"/>
    </row>
    <row r="31" spans="2:16" s="31" customFormat="1" ht="16.350000000000001" customHeight="1">
      <c r="B31" s="769" t="s">
        <v>107</v>
      </c>
      <c r="C31" s="251" t="s">
        <v>1434</v>
      </c>
      <c r="D31" s="695">
        <v>8266.67</v>
      </c>
      <c r="E31" s="695">
        <v>8266.67</v>
      </c>
      <c r="F31" s="664">
        <v>100</v>
      </c>
      <c r="G31" s="665">
        <v>32</v>
      </c>
      <c r="H31" s="696">
        <v>525</v>
      </c>
      <c r="I31" s="32"/>
    </row>
    <row r="32" spans="2:16" s="31" customFormat="1" ht="16.350000000000001" customHeight="1">
      <c r="B32" s="769" t="s">
        <v>108</v>
      </c>
      <c r="C32" s="340" t="s">
        <v>1435</v>
      </c>
      <c r="D32" s="638">
        <v>6866.6</v>
      </c>
      <c r="E32" s="693">
        <v>6686.89</v>
      </c>
      <c r="F32" s="339">
        <v>97.382838668336603</v>
      </c>
      <c r="G32" s="338">
        <v>36</v>
      </c>
      <c r="H32" s="694">
        <v>315</v>
      </c>
      <c r="I32" s="32"/>
    </row>
    <row r="33" spans="2:9" s="31" customFormat="1" ht="16.350000000000001" customHeight="1">
      <c r="B33" s="769" t="s">
        <v>109</v>
      </c>
      <c r="C33" s="251" t="s">
        <v>3762</v>
      </c>
      <c r="D33" s="695">
        <v>8074.83</v>
      </c>
      <c r="E33" s="695">
        <v>8074.83</v>
      </c>
      <c r="F33" s="664">
        <v>100</v>
      </c>
      <c r="G33" s="665">
        <v>8</v>
      </c>
      <c r="H33" s="696">
        <v>115</v>
      </c>
      <c r="I33" s="32"/>
    </row>
    <row r="34" spans="2:9" s="31" customFormat="1" ht="16.350000000000001" customHeight="1">
      <c r="B34" s="769" t="s">
        <v>890</v>
      </c>
      <c r="C34" s="340" t="s">
        <v>950</v>
      </c>
      <c r="D34" s="638">
        <v>4019.84</v>
      </c>
      <c r="E34" s="693">
        <v>4019.84</v>
      </c>
      <c r="F34" s="339">
        <v>100</v>
      </c>
      <c r="G34" s="338">
        <v>11</v>
      </c>
      <c r="H34" s="694">
        <v>306</v>
      </c>
      <c r="I34" s="32"/>
    </row>
    <row r="35" spans="2:9" s="31" customFormat="1" ht="16.350000000000001" customHeight="1">
      <c r="B35" s="769" t="s">
        <v>893</v>
      </c>
      <c r="C35" s="251" t="s">
        <v>894</v>
      </c>
      <c r="D35" s="695">
        <v>2055.5300000000002</v>
      </c>
      <c r="E35" s="695">
        <v>2055.5300000000002</v>
      </c>
      <c r="F35" s="664">
        <v>100</v>
      </c>
      <c r="G35" s="665">
        <v>7</v>
      </c>
      <c r="H35" s="696">
        <v>191</v>
      </c>
      <c r="I35" s="32"/>
    </row>
    <row r="36" spans="2:9" s="31" customFormat="1" ht="16.350000000000001" customHeight="1">
      <c r="B36" s="769" t="s">
        <v>895</v>
      </c>
      <c r="C36" s="340" t="s">
        <v>954</v>
      </c>
      <c r="D36" s="638">
        <v>2667.77</v>
      </c>
      <c r="E36" s="693">
        <v>2667.77</v>
      </c>
      <c r="F36" s="339">
        <v>100</v>
      </c>
      <c r="G36" s="338">
        <v>1</v>
      </c>
      <c r="H36" s="694" t="s">
        <v>2994</v>
      </c>
      <c r="I36" s="32"/>
    </row>
    <row r="37" spans="2:9" s="31" customFormat="1" ht="16.350000000000001" customHeight="1">
      <c r="B37" s="769" t="s">
        <v>1369</v>
      </c>
      <c r="C37" s="251" t="s">
        <v>1379</v>
      </c>
      <c r="D37" s="695">
        <v>34270.050000000003</v>
      </c>
      <c r="E37" s="695">
        <v>34270.050000000003</v>
      </c>
      <c r="F37" s="664">
        <v>100</v>
      </c>
      <c r="G37" s="665">
        <v>1</v>
      </c>
      <c r="H37" s="696" t="s">
        <v>61</v>
      </c>
      <c r="I37" s="32"/>
    </row>
    <row r="38" spans="2:9" s="31" customFormat="1" ht="16.350000000000001" customHeight="1">
      <c r="B38" s="769" t="s">
        <v>1370</v>
      </c>
      <c r="C38" s="340" t="s">
        <v>3763</v>
      </c>
      <c r="D38" s="638">
        <v>24288.080000000002</v>
      </c>
      <c r="E38" s="693">
        <v>24288.080000000002</v>
      </c>
      <c r="F38" s="339">
        <v>100</v>
      </c>
      <c r="G38" s="338">
        <v>6</v>
      </c>
      <c r="H38" s="694">
        <v>1176</v>
      </c>
      <c r="I38" s="32"/>
    </row>
    <row r="39" spans="2:9" s="31" customFormat="1" ht="16.350000000000001" customHeight="1">
      <c r="B39" s="769" t="s">
        <v>1371</v>
      </c>
      <c r="C39" s="251" t="s">
        <v>3764</v>
      </c>
      <c r="D39" s="695">
        <v>7014.62</v>
      </c>
      <c r="E39" s="695">
        <v>7014.62</v>
      </c>
      <c r="F39" s="664">
        <v>100</v>
      </c>
      <c r="G39" s="665">
        <v>5</v>
      </c>
      <c r="H39" s="696">
        <v>351</v>
      </c>
      <c r="I39" s="32"/>
    </row>
    <row r="40" spans="2:9" s="31" customFormat="1" ht="16.350000000000001" customHeight="1">
      <c r="B40" s="769" t="s">
        <v>1372</v>
      </c>
      <c r="C40" s="340" t="s">
        <v>3765</v>
      </c>
      <c r="D40" s="638">
        <v>7719.04</v>
      </c>
      <c r="E40" s="693">
        <v>7719.04</v>
      </c>
      <c r="F40" s="339">
        <v>100</v>
      </c>
      <c r="G40" s="338">
        <v>9</v>
      </c>
      <c r="H40" s="694">
        <v>407</v>
      </c>
      <c r="I40" s="32"/>
    </row>
    <row r="41" spans="2:9" s="31" customFormat="1" ht="16.350000000000001" customHeight="1">
      <c r="B41" s="769" t="s">
        <v>1373</v>
      </c>
      <c r="C41" s="666" t="s">
        <v>3766</v>
      </c>
      <c r="D41" s="695">
        <v>10914.2</v>
      </c>
      <c r="E41" s="695">
        <v>10914.2</v>
      </c>
      <c r="F41" s="664">
        <v>100</v>
      </c>
      <c r="G41" s="665">
        <v>1</v>
      </c>
      <c r="H41" s="696" t="s">
        <v>61</v>
      </c>
      <c r="I41" s="32"/>
    </row>
    <row r="42" spans="2:9" s="31" customFormat="1" ht="16.350000000000001" customHeight="1">
      <c r="B42" s="769" t="s">
        <v>1374</v>
      </c>
      <c r="C42" s="340" t="s">
        <v>3767</v>
      </c>
      <c r="D42" s="638">
        <v>6032.24</v>
      </c>
      <c r="E42" s="693">
        <v>6032.24</v>
      </c>
      <c r="F42" s="339">
        <v>100</v>
      </c>
      <c r="G42" s="338">
        <v>10</v>
      </c>
      <c r="H42" s="694">
        <v>303</v>
      </c>
      <c r="I42" s="32"/>
    </row>
    <row r="43" spans="2:9" s="31" customFormat="1" ht="16.350000000000001" customHeight="1">
      <c r="B43" s="769" t="s">
        <v>1375</v>
      </c>
      <c r="C43" s="251" t="s">
        <v>3768</v>
      </c>
      <c r="D43" s="695">
        <v>7429.16</v>
      </c>
      <c r="E43" s="695">
        <v>7429.16</v>
      </c>
      <c r="F43" s="664">
        <v>100</v>
      </c>
      <c r="G43" s="665">
        <v>3</v>
      </c>
      <c r="H43" s="696">
        <v>364</v>
      </c>
      <c r="I43" s="32"/>
    </row>
    <row r="44" spans="2:9" s="31" customFormat="1" ht="16.350000000000001" customHeight="1">
      <c r="B44" s="769" t="s">
        <v>1376</v>
      </c>
      <c r="C44" s="340" t="s">
        <v>3769</v>
      </c>
      <c r="D44" s="638">
        <v>3524.17</v>
      </c>
      <c r="E44" s="693">
        <v>3524.17</v>
      </c>
      <c r="F44" s="339">
        <v>100</v>
      </c>
      <c r="G44" s="338">
        <v>7</v>
      </c>
      <c r="H44" s="694">
        <v>173</v>
      </c>
      <c r="I44" s="32"/>
    </row>
    <row r="45" spans="2:9" s="31" customFormat="1" ht="16.350000000000001" customHeight="1">
      <c r="B45" s="769" t="s">
        <v>1377</v>
      </c>
      <c r="C45" s="251" t="s">
        <v>3770</v>
      </c>
      <c r="D45" s="695">
        <v>1812.52</v>
      </c>
      <c r="E45" s="695">
        <v>1812.52</v>
      </c>
      <c r="F45" s="664">
        <v>100</v>
      </c>
      <c r="G45" s="665">
        <v>8</v>
      </c>
      <c r="H45" s="696">
        <v>112</v>
      </c>
      <c r="I45" s="32"/>
    </row>
    <row r="46" spans="2:9" s="31" customFormat="1" ht="16.350000000000001" customHeight="1">
      <c r="B46" s="769" t="s">
        <v>1378</v>
      </c>
      <c r="C46" s="340" t="s">
        <v>3771</v>
      </c>
      <c r="D46" s="638">
        <v>5866.66</v>
      </c>
      <c r="E46" s="693">
        <v>4222.6899999999996</v>
      </c>
      <c r="F46" s="339">
        <v>71.97775224744575</v>
      </c>
      <c r="G46" s="338">
        <v>7</v>
      </c>
      <c r="H46" s="694">
        <v>144</v>
      </c>
      <c r="I46" s="32"/>
    </row>
    <row r="47" spans="2:9" s="31" customFormat="1" ht="16.350000000000001" customHeight="1">
      <c r="B47" s="769" t="s">
        <v>1378</v>
      </c>
      <c r="C47" s="335" t="s">
        <v>2441</v>
      </c>
      <c r="D47" s="695">
        <v>2971.76</v>
      </c>
      <c r="E47" s="921">
        <v>2971.76</v>
      </c>
      <c r="F47" s="413">
        <v>100</v>
      </c>
      <c r="G47" s="860">
        <v>4</v>
      </c>
      <c r="H47" s="696">
        <v>250</v>
      </c>
      <c r="I47" s="32"/>
    </row>
    <row r="48" spans="2:9" s="31" customFormat="1" ht="16.350000000000001" customHeight="1">
      <c r="B48" s="769" t="s">
        <v>2440</v>
      </c>
      <c r="C48" s="911" t="s">
        <v>2445</v>
      </c>
      <c r="D48" s="695">
        <v>1871.08</v>
      </c>
      <c r="E48" s="921">
        <v>1871.08</v>
      </c>
      <c r="F48" s="413">
        <v>100</v>
      </c>
      <c r="G48" s="860">
        <v>9</v>
      </c>
      <c r="H48" s="696">
        <v>171</v>
      </c>
      <c r="I48" s="32"/>
    </row>
    <row r="49" spans="2:9" s="31" customFormat="1" ht="16.350000000000001" customHeight="1">
      <c r="B49" s="769" t="s">
        <v>3180</v>
      </c>
      <c r="C49" s="1083" t="s">
        <v>3192</v>
      </c>
      <c r="D49" s="695">
        <v>2267.46</v>
      </c>
      <c r="E49" s="921">
        <v>2267.46</v>
      </c>
      <c r="F49" s="413">
        <v>100</v>
      </c>
      <c r="G49" s="860">
        <v>10</v>
      </c>
      <c r="H49" s="696">
        <v>218</v>
      </c>
      <c r="I49" s="32"/>
    </row>
    <row r="50" spans="2:9" s="31" customFormat="1" ht="16.350000000000001" customHeight="1">
      <c r="B50" s="769" t="s">
        <v>3143</v>
      </c>
      <c r="C50" s="1027" t="s">
        <v>3193</v>
      </c>
      <c r="D50" s="695">
        <v>1463.36</v>
      </c>
      <c r="E50" s="921">
        <v>1463.36</v>
      </c>
      <c r="F50" s="413">
        <v>100</v>
      </c>
      <c r="G50" s="860">
        <v>8</v>
      </c>
      <c r="H50" s="696">
        <v>118</v>
      </c>
      <c r="I50" s="32"/>
    </row>
    <row r="51" spans="2:9" s="31" customFormat="1" ht="16.350000000000001" customHeight="1">
      <c r="B51" s="769" t="s">
        <v>111</v>
      </c>
      <c r="C51" s="251" t="s">
        <v>166</v>
      </c>
      <c r="D51" s="695">
        <v>13568.13</v>
      </c>
      <c r="E51" s="695">
        <v>13568.13</v>
      </c>
      <c r="F51" s="664">
        <v>100</v>
      </c>
      <c r="G51" s="665">
        <v>49</v>
      </c>
      <c r="H51" s="696">
        <v>475</v>
      </c>
      <c r="I51" s="32"/>
    </row>
    <row r="52" spans="2:9" s="31" customFormat="1" ht="16.350000000000001" customHeight="1">
      <c r="B52" s="769" t="s">
        <v>112</v>
      </c>
      <c r="C52" s="340" t="s">
        <v>3772</v>
      </c>
      <c r="D52" s="638">
        <v>6559.34</v>
      </c>
      <c r="E52" s="693">
        <v>6559.34</v>
      </c>
      <c r="F52" s="339">
        <v>100</v>
      </c>
      <c r="G52" s="338">
        <v>4</v>
      </c>
      <c r="H52" s="694">
        <v>281</v>
      </c>
      <c r="I52" s="32"/>
    </row>
    <row r="53" spans="2:9" s="31" customFormat="1" ht="16.350000000000001" customHeight="1">
      <c r="B53" s="769" t="s">
        <v>114</v>
      </c>
      <c r="C53" s="251" t="s">
        <v>1447</v>
      </c>
      <c r="D53" s="695">
        <v>6033.4</v>
      </c>
      <c r="E53" s="695">
        <v>5938.19</v>
      </c>
      <c r="F53" s="664">
        <v>98.421951138661441</v>
      </c>
      <c r="G53" s="665">
        <v>37</v>
      </c>
      <c r="H53" s="696">
        <v>171</v>
      </c>
      <c r="I53" s="32"/>
    </row>
    <row r="54" spans="2:9" s="31" customFormat="1" ht="16.350000000000001" customHeight="1">
      <c r="B54" s="769" t="s">
        <v>115</v>
      </c>
      <c r="C54" s="340" t="s">
        <v>2457</v>
      </c>
      <c r="D54" s="638">
        <v>5882.2</v>
      </c>
      <c r="E54" s="693">
        <v>5882.2</v>
      </c>
      <c r="F54" s="339">
        <v>100</v>
      </c>
      <c r="G54" s="338">
        <v>31</v>
      </c>
      <c r="H54" s="694">
        <v>177</v>
      </c>
      <c r="I54" s="32"/>
    </row>
    <row r="55" spans="2:9" s="31" customFormat="1" ht="16.350000000000001" customHeight="1">
      <c r="B55" s="769" t="s">
        <v>116</v>
      </c>
      <c r="C55" s="251" t="s">
        <v>1448</v>
      </c>
      <c r="D55" s="695">
        <v>3282.9</v>
      </c>
      <c r="E55" s="695">
        <v>3282.9</v>
      </c>
      <c r="F55" s="664">
        <v>100</v>
      </c>
      <c r="G55" s="665">
        <v>20</v>
      </c>
      <c r="H55" s="696">
        <v>118</v>
      </c>
      <c r="I55" s="32"/>
    </row>
    <row r="56" spans="2:9" s="31" customFormat="1" ht="16.350000000000001" customHeight="1">
      <c r="B56" s="769" t="s">
        <v>117</v>
      </c>
      <c r="C56" s="340" t="s">
        <v>1449</v>
      </c>
      <c r="D56" s="638">
        <v>4655.74</v>
      </c>
      <c r="E56" s="693">
        <v>4655.74</v>
      </c>
      <c r="F56" s="339">
        <v>100</v>
      </c>
      <c r="G56" s="338">
        <v>18</v>
      </c>
      <c r="H56" s="694">
        <v>150</v>
      </c>
      <c r="I56" s="32"/>
    </row>
    <row r="57" spans="2:9" s="31" customFormat="1" ht="16.350000000000001" customHeight="1">
      <c r="B57" s="769" t="s">
        <v>118</v>
      </c>
      <c r="C57" s="251" t="s">
        <v>173</v>
      </c>
      <c r="D57" s="695">
        <v>34616.839999999997</v>
      </c>
      <c r="E57" s="695">
        <v>34616.839999999997</v>
      </c>
      <c r="F57" s="664">
        <v>100</v>
      </c>
      <c r="G57" s="665">
        <v>1</v>
      </c>
      <c r="H57" s="696" t="s">
        <v>2994</v>
      </c>
      <c r="I57" s="32"/>
    </row>
    <row r="58" spans="2:9" s="31" customFormat="1" ht="16.350000000000001" customHeight="1">
      <c r="B58" s="769" t="s">
        <v>119</v>
      </c>
      <c r="C58" s="340" t="s">
        <v>957</v>
      </c>
      <c r="D58" s="638">
        <v>21171.040000000001</v>
      </c>
      <c r="E58" s="693">
        <v>21108.7</v>
      </c>
      <c r="F58" s="339">
        <v>99.705541154331584</v>
      </c>
      <c r="G58" s="338">
        <v>41</v>
      </c>
      <c r="H58" s="694">
        <v>674</v>
      </c>
      <c r="I58" s="32"/>
    </row>
    <row r="59" spans="2:9" s="31" customFormat="1" ht="16.350000000000001" customHeight="1">
      <c r="B59" s="769" t="s">
        <v>120</v>
      </c>
      <c r="C59" s="251" t="s">
        <v>175</v>
      </c>
      <c r="D59" s="695">
        <v>16977.79</v>
      </c>
      <c r="E59" s="695">
        <v>16133.27</v>
      </c>
      <c r="F59" s="664">
        <v>95.025736565241999</v>
      </c>
      <c r="G59" s="665">
        <v>24</v>
      </c>
      <c r="H59" s="696">
        <v>565</v>
      </c>
      <c r="I59" s="32"/>
    </row>
    <row r="60" spans="2:9" s="31" customFormat="1" ht="16.350000000000001" customHeight="1">
      <c r="B60" s="769" t="s">
        <v>121</v>
      </c>
      <c r="C60" s="340" t="s">
        <v>958</v>
      </c>
      <c r="D60" s="638">
        <v>5213.0200000000004</v>
      </c>
      <c r="E60" s="693">
        <v>5213.0200000000004</v>
      </c>
      <c r="F60" s="339">
        <v>100</v>
      </c>
      <c r="G60" s="338">
        <v>16</v>
      </c>
      <c r="H60" s="694">
        <v>273</v>
      </c>
      <c r="I60" s="32"/>
    </row>
    <row r="61" spans="2:9" s="31" customFormat="1" ht="16.350000000000001" customHeight="1">
      <c r="B61" s="769" t="s">
        <v>122</v>
      </c>
      <c r="C61" s="251" t="s">
        <v>959</v>
      </c>
      <c r="D61" s="695">
        <v>11558.68</v>
      </c>
      <c r="E61" s="695">
        <v>11558.68</v>
      </c>
      <c r="F61" s="664">
        <v>100</v>
      </c>
      <c r="G61" s="665">
        <v>19</v>
      </c>
      <c r="H61" s="696">
        <v>331</v>
      </c>
      <c r="I61" s="32"/>
    </row>
    <row r="62" spans="2:9" s="31" customFormat="1" ht="16.350000000000001" customHeight="1">
      <c r="B62" s="769" t="s">
        <v>123</v>
      </c>
      <c r="C62" s="340" t="s">
        <v>960</v>
      </c>
      <c r="D62" s="638">
        <v>7828.17</v>
      </c>
      <c r="E62" s="693">
        <v>7828.17</v>
      </c>
      <c r="F62" s="339">
        <v>100</v>
      </c>
      <c r="G62" s="338">
        <v>20</v>
      </c>
      <c r="H62" s="694">
        <v>235</v>
      </c>
      <c r="I62" s="32"/>
    </row>
    <row r="63" spans="2:9" s="31" customFormat="1" ht="16.350000000000001" customHeight="1">
      <c r="B63" s="769" t="s">
        <v>124</v>
      </c>
      <c r="C63" s="251" t="s">
        <v>1450</v>
      </c>
      <c r="D63" s="695">
        <v>7520.72</v>
      </c>
      <c r="E63" s="695">
        <v>7520.72</v>
      </c>
      <c r="F63" s="664">
        <v>100</v>
      </c>
      <c r="G63" s="665">
        <v>54</v>
      </c>
      <c r="H63" s="696">
        <v>285</v>
      </c>
      <c r="I63" s="32"/>
    </row>
    <row r="64" spans="2:9" s="31" customFormat="1" ht="16.350000000000001" customHeight="1" thickBot="1">
      <c r="B64" s="778" t="s">
        <v>125</v>
      </c>
      <c r="C64" s="697" t="s">
        <v>3773</v>
      </c>
      <c r="D64" s="698">
        <v>3751.85</v>
      </c>
      <c r="E64" s="699">
        <v>3751.85</v>
      </c>
      <c r="F64" s="488">
        <v>100</v>
      </c>
      <c r="G64" s="487">
        <v>23</v>
      </c>
      <c r="H64" s="700">
        <v>126</v>
      </c>
      <c r="I64" s="32"/>
    </row>
    <row r="65" spans="2:8" s="31" customFormat="1" ht="16.350000000000001" customHeight="1" thickTop="1">
      <c r="B65" s="779" t="s">
        <v>185</v>
      </c>
      <c r="C65" s="340" t="s">
        <v>3774</v>
      </c>
      <c r="D65" s="638">
        <v>29383.65</v>
      </c>
      <c r="E65" s="693">
        <v>29383.65</v>
      </c>
      <c r="F65" s="339">
        <v>100</v>
      </c>
      <c r="G65" s="338">
        <v>1</v>
      </c>
      <c r="H65" s="694" t="s">
        <v>2994</v>
      </c>
    </row>
    <row r="66" spans="2:8" s="31" customFormat="1" ht="16.350000000000001" customHeight="1">
      <c r="B66" s="779" t="s">
        <v>186</v>
      </c>
      <c r="C66" s="251" t="s">
        <v>3775</v>
      </c>
      <c r="D66" s="695">
        <v>6295.22</v>
      </c>
      <c r="E66" s="695">
        <v>6295.22</v>
      </c>
      <c r="F66" s="664">
        <v>100</v>
      </c>
      <c r="G66" s="665">
        <v>10</v>
      </c>
      <c r="H66" s="696">
        <v>399</v>
      </c>
    </row>
    <row r="67" spans="2:8" s="31" customFormat="1" ht="16.350000000000001" customHeight="1">
      <c r="B67" s="779" t="s">
        <v>187</v>
      </c>
      <c r="C67" s="340" t="s">
        <v>3776</v>
      </c>
      <c r="D67" s="638">
        <v>18810.309999999998</v>
      </c>
      <c r="E67" s="693">
        <v>18810.309999999998</v>
      </c>
      <c r="F67" s="339">
        <v>100</v>
      </c>
      <c r="G67" s="338">
        <v>1</v>
      </c>
      <c r="H67" s="694" t="s">
        <v>2994</v>
      </c>
    </row>
    <row r="68" spans="2:8" s="31" customFormat="1" ht="16.350000000000001" customHeight="1">
      <c r="B68" s="779" t="s">
        <v>188</v>
      </c>
      <c r="C68" s="251" t="s">
        <v>3777</v>
      </c>
      <c r="D68" s="695">
        <v>3611.5899999999997</v>
      </c>
      <c r="E68" s="695">
        <v>3611.5899999999997</v>
      </c>
      <c r="F68" s="664">
        <v>100</v>
      </c>
      <c r="G68" s="665">
        <v>14</v>
      </c>
      <c r="H68" s="696">
        <v>261</v>
      </c>
    </row>
    <row r="69" spans="2:8" s="31" customFormat="1" ht="16.350000000000001" customHeight="1">
      <c r="B69" s="779" t="s">
        <v>189</v>
      </c>
      <c r="C69" s="340" t="s">
        <v>3778</v>
      </c>
      <c r="D69" s="638">
        <v>2693.94</v>
      </c>
      <c r="E69" s="693">
        <v>2693.94</v>
      </c>
      <c r="F69" s="339">
        <v>100</v>
      </c>
      <c r="G69" s="338">
        <v>13</v>
      </c>
      <c r="H69" s="694">
        <v>236</v>
      </c>
    </row>
    <row r="70" spans="2:8" s="31" customFormat="1" ht="16.350000000000001" customHeight="1">
      <c r="B70" s="779" t="s">
        <v>190</v>
      </c>
      <c r="C70" s="251" t="s">
        <v>3779</v>
      </c>
      <c r="D70" s="695">
        <v>2891.32</v>
      </c>
      <c r="E70" s="695">
        <v>2891.32</v>
      </c>
      <c r="F70" s="664">
        <v>100</v>
      </c>
      <c r="G70" s="665">
        <v>7</v>
      </c>
      <c r="H70" s="696">
        <v>126</v>
      </c>
    </row>
    <row r="71" spans="2:8" s="31" customFormat="1" ht="16.350000000000001" customHeight="1">
      <c r="B71" s="779" t="s">
        <v>191</v>
      </c>
      <c r="C71" s="340" t="s">
        <v>3780</v>
      </c>
      <c r="D71" s="638">
        <v>14367.98</v>
      </c>
      <c r="E71" s="693">
        <v>14367.98</v>
      </c>
      <c r="F71" s="339">
        <v>100</v>
      </c>
      <c r="G71" s="338">
        <v>1</v>
      </c>
      <c r="H71" s="694" t="s">
        <v>2994</v>
      </c>
    </row>
    <row r="72" spans="2:8" s="31" customFormat="1" ht="16.350000000000001" customHeight="1">
      <c r="B72" s="779" t="s">
        <v>192</v>
      </c>
      <c r="C72" s="251" t="s">
        <v>3781</v>
      </c>
      <c r="D72" s="695">
        <v>12385.18</v>
      </c>
      <c r="E72" s="695">
        <v>12385.18</v>
      </c>
      <c r="F72" s="664">
        <v>100</v>
      </c>
      <c r="G72" s="665">
        <v>1</v>
      </c>
      <c r="H72" s="696" t="s">
        <v>61</v>
      </c>
    </row>
    <row r="73" spans="2:8" s="31" customFormat="1" ht="16.350000000000001" customHeight="1">
      <c r="B73" s="779" t="s">
        <v>193</v>
      </c>
      <c r="C73" s="340" t="s">
        <v>3782</v>
      </c>
      <c r="D73" s="638">
        <v>7480.63</v>
      </c>
      <c r="E73" s="693">
        <v>7480.63</v>
      </c>
      <c r="F73" s="339">
        <v>100</v>
      </c>
      <c r="G73" s="338">
        <v>1</v>
      </c>
      <c r="H73" s="694" t="s">
        <v>2994</v>
      </c>
    </row>
    <row r="74" spans="2:8" s="31" customFormat="1" ht="16.350000000000001" customHeight="1">
      <c r="B74" s="779" t="s">
        <v>194</v>
      </c>
      <c r="C74" s="251" t="s">
        <v>3783</v>
      </c>
      <c r="D74" s="695">
        <v>1791.3399999999997</v>
      </c>
      <c r="E74" s="695">
        <v>1791.3399999999997</v>
      </c>
      <c r="F74" s="325">
        <v>100</v>
      </c>
      <c r="G74" s="665">
        <v>10</v>
      </c>
      <c r="H74" s="696">
        <v>127</v>
      </c>
    </row>
    <row r="75" spans="2:8" s="31" customFormat="1" ht="16.350000000000001" customHeight="1">
      <c r="B75" s="779" t="s">
        <v>195</v>
      </c>
      <c r="C75" s="340" t="s">
        <v>3784</v>
      </c>
      <c r="D75" s="638">
        <v>2286.4699999999998</v>
      </c>
      <c r="E75" s="693">
        <v>2286.4699999999998</v>
      </c>
      <c r="F75" s="334">
        <v>100</v>
      </c>
      <c r="G75" s="338">
        <v>1</v>
      </c>
      <c r="H75" s="694" t="s">
        <v>2994</v>
      </c>
    </row>
    <row r="76" spans="2:8" s="31" customFormat="1" ht="16.350000000000001" customHeight="1">
      <c r="B76" s="779" t="s">
        <v>196</v>
      </c>
      <c r="C76" s="251" t="s">
        <v>3785</v>
      </c>
      <c r="D76" s="695">
        <v>2457.36</v>
      </c>
      <c r="E76" s="695">
        <v>2457.36</v>
      </c>
      <c r="F76" s="325">
        <v>100</v>
      </c>
      <c r="G76" s="665">
        <v>7</v>
      </c>
      <c r="H76" s="696">
        <v>119</v>
      </c>
    </row>
    <row r="77" spans="2:8" s="31" customFormat="1" ht="16.350000000000001" customHeight="1">
      <c r="B77" s="779" t="s">
        <v>197</v>
      </c>
      <c r="C77" s="340" t="s">
        <v>3786</v>
      </c>
      <c r="D77" s="638">
        <v>6217.85</v>
      </c>
      <c r="E77" s="693">
        <v>6217.85</v>
      </c>
      <c r="F77" s="339">
        <v>100</v>
      </c>
      <c r="G77" s="338">
        <v>1</v>
      </c>
      <c r="H77" s="694" t="s">
        <v>2994</v>
      </c>
    </row>
    <row r="78" spans="2:8" s="31" customFormat="1" ht="16.350000000000001" customHeight="1">
      <c r="B78" s="779" t="s">
        <v>198</v>
      </c>
      <c r="C78" s="251" t="s">
        <v>3787</v>
      </c>
      <c r="D78" s="695">
        <v>3381.19</v>
      </c>
      <c r="E78" s="695">
        <v>3381.19</v>
      </c>
      <c r="F78" s="664">
        <v>100</v>
      </c>
      <c r="G78" s="665">
        <v>1</v>
      </c>
      <c r="H78" s="696" t="s">
        <v>61</v>
      </c>
    </row>
    <row r="79" spans="2:8" s="31" customFormat="1" ht="16.350000000000001" customHeight="1">
      <c r="B79" s="779" t="s">
        <v>199</v>
      </c>
      <c r="C79" s="340" t="s">
        <v>3788</v>
      </c>
      <c r="D79" s="638">
        <v>4183.63</v>
      </c>
      <c r="E79" s="693">
        <v>4183.63</v>
      </c>
      <c r="F79" s="339">
        <v>100</v>
      </c>
      <c r="G79" s="338">
        <v>1</v>
      </c>
      <c r="H79" s="694" t="s">
        <v>2994</v>
      </c>
    </row>
    <row r="80" spans="2:8" s="31" customFormat="1" ht="16.350000000000001" customHeight="1">
      <c r="B80" s="779" t="s">
        <v>201</v>
      </c>
      <c r="C80" s="251" t="s">
        <v>3789</v>
      </c>
      <c r="D80" s="695">
        <v>1725.61</v>
      </c>
      <c r="E80" s="695">
        <v>1725.61</v>
      </c>
      <c r="F80" s="664">
        <v>100</v>
      </c>
      <c r="G80" s="665">
        <v>1</v>
      </c>
      <c r="H80" s="696" t="s">
        <v>2994</v>
      </c>
    </row>
    <row r="81" spans="2:8" s="31" customFormat="1" ht="16.350000000000001" customHeight="1">
      <c r="B81" s="779" t="s">
        <v>202</v>
      </c>
      <c r="C81" s="340" t="s">
        <v>3790</v>
      </c>
      <c r="D81" s="638">
        <v>3057.02</v>
      </c>
      <c r="E81" s="693">
        <v>3057.02</v>
      </c>
      <c r="F81" s="339">
        <v>100</v>
      </c>
      <c r="G81" s="338">
        <v>1</v>
      </c>
      <c r="H81" s="694" t="s">
        <v>2994</v>
      </c>
    </row>
    <row r="82" spans="2:8" s="31" customFormat="1" ht="16.350000000000001" customHeight="1">
      <c r="B82" s="779" t="s">
        <v>203</v>
      </c>
      <c r="C82" s="251" t="s">
        <v>3791</v>
      </c>
      <c r="D82" s="695">
        <v>1923.6400000000003</v>
      </c>
      <c r="E82" s="695">
        <v>1923.6400000000003</v>
      </c>
      <c r="F82" s="664">
        <v>100</v>
      </c>
      <c r="G82" s="665">
        <v>1</v>
      </c>
      <c r="H82" s="696" t="s">
        <v>2994</v>
      </c>
    </row>
    <row r="83" spans="2:8" s="31" customFormat="1" ht="16.350000000000001" customHeight="1">
      <c r="B83" s="779" t="s">
        <v>204</v>
      </c>
      <c r="C83" s="340" t="s">
        <v>3792</v>
      </c>
      <c r="D83" s="638">
        <v>1930.05</v>
      </c>
      <c r="E83" s="693">
        <v>1930.05</v>
      </c>
      <c r="F83" s="339">
        <v>100</v>
      </c>
      <c r="G83" s="338">
        <v>1</v>
      </c>
      <c r="H83" s="694" t="s">
        <v>2994</v>
      </c>
    </row>
    <row r="84" spans="2:8" s="31" customFormat="1" ht="16.350000000000001" customHeight="1">
      <c r="B84" s="779" t="s">
        <v>205</v>
      </c>
      <c r="C84" s="251" t="s">
        <v>3793</v>
      </c>
      <c r="D84" s="695">
        <v>4105</v>
      </c>
      <c r="E84" s="695">
        <v>4105</v>
      </c>
      <c r="F84" s="664">
        <v>100</v>
      </c>
      <c r="G84" s="665">
        <v>1</v>
      </c>
      <c r="H84" s="696" t="s">
        <v>2994</v>
      </c>
    </row>
    <row r="85" spans="2:8" s="31" customFormat="1" ht="16.350000000000001" customHeight="1">
      <c r="B85" s="779" t="s">
        <v>206</v>
      </c>
      <c r="C85" s="340" t="s">
        <v>3794</v>
      </c>
      <c r="D85" s="638">
        <v>1305.78</v>
      </c>
      <c r="E85" s="693">
        <v>1305.78</v>
      </c>
      <c r="F85" s="339">
        <v>100</v>
      </c>
      <c r="G85" s="338">
        <v>1</v>
      </c>
      <c r="H85" s="694" t="s">
        <v>2994</v>
      </c>
    </row>
    <row r="86" spans="2:8" s="31" customFormat="1" ht="16.350000000000001" customHeight="1">
      <c r="B86" s="779" t="s">
        <v>208</v>
      </c>
      <c r="C86" s="251" t="s">
        <v>3795</v>
      </c>
      <c r="D86" s="695">
        <v>989.77</v>
      </c>
      <c r="E86" s="695">
        <v>989.77</v>
      </c>
      <c r="F86" s="664">
        <v>100</v>
      </c>
      <c r="G86" s="665">
        <v>1</v>
      </c>
      <c r="H86" s="696" t="s">
        <v>2994</v>
      </c>
    </row>
    <row r="87" spans="2:8" s="31" customFormat="1" ht="16.350000000000001" customHeight="1">
      <c r="B87" s="779" t="s">
        <v>209</v>
      </c>
      <c r="C87" s="340" t="s">
        <v>3796</v>
      </c>
      <c r="D87" s="638">
        <v>2783.79</v>
      </c>
      <c r="E87" s="693">
        <v>2783.79</v>
      </c>
      <c r="F87" s="339">
        <v>100</v>
      </c>
      <c r="G87" s="338">
        <v>1</v>
      </c>
      <c r="H87" s="694" t="s">
        <v>2994</v>
      </c>
    </row>
    <row r="88" spans="2:8" s="31" customFormat="1" ht="16.350000000000001" customHeight="1">
      <c r="B88" s="779" t="s">
        <v>210</v>
      </c>
      <c r="C88" s="251" t="s">
        <v>3797</v>
      </c>
      <c r="D88" s="695">
        <v>1646.9700000000003</v>
      </c>
      <c r="E88" s="695">
        <v>1646.9700000000003</v>
      </c>
      <c r="F88" s="664">
        <v>100</v>
      </c>
      <c r="G88" s="665">
        <v>1</v>
      </c>
      <c r="H88" s="696" t="s">
        <v>2994</v>
      </c>
    </row>
    <row r="89" spans="2:8" s="31" customFormat="1" ht="16.350000000000001" customHeight="1">
      <c r="B89" s="779" t="s">
        <v>211</v>
      </c>
      <c r="C89" s="340" t="s">
        <v>3798</v>
      </c>
      <c r="D89" s="638">
        <v>2462.4</v>
      </c>
      <c r="E89" s="693">
        <v>2462.4</v>
      </c>
      <c r="F89" s="339">
        <v>100</v>
      </c>
      <c r="G89" s="338">
        <v>1</v>
      </c>
      <c r="H89" s="694" t="s">
        <v>2994</v>
      </c>
    </row>
    <row r="90" spans="2:8" s="31" customFormat="1" ht="16.350000000000001" customHeight="1">
      <c r="B90" s="779" t="s">
        <v>212</v>
      </c>
      <c r="C90" s="251" t="s">
        <v>3799</v>
      </c>
      <c r="D90" s="695">
        <v>892.56</v>
      </c>
      <c r="E90" s="695">
        <v>892.56</v>
      </c>
      <c r="F90" s="664">
        <v>100</v>
      </c>
      <c r="G90" s="665">
        <v>1</v>
      </c>
      <c r="H90" s="696" t="s">
        <v>2994</v>
      </c>
    </row>
    <row r="91" spans="2:8" s="31" customFormat="1" ht="16.350000000000001" customHeight="1">
      <c r="B91" s="779" t="s">
        <v>213</v>
      </c>
      <c r="C91" s="340" t="s">
        <v>3800</v>
      </c>
      <c r="D91" s="638">
        <v>1793</v>
      </c>
      <c r="E91" s="693">
        <v>1793</v>
      </c>
      <c r="F91" s="339">
        <v>100</v>
      </c>
      <c r="G91" s="338">
        <v>1</v>
      </c>
      <c r="H91" s="694" t="s">
        <v>2994</v>
      </c>
    </row>
    <row r="92" spans="2:8" s="31" customFormat="1" ht="16.350000000000001" customHeight="1">
      <c r="B92" s="779" t="s">
        <v>214</v>
      </c>
      <c r="C92" s="251" t="s">
        <v>3801</v>
      </c>
      <c r="D92" s="695">
        <v>4004.09</v>
      </c>
      <c r="E92" s="695">
        <v>4004.09</v>
      </c>
      <c r="F92" s="664">
        <v>100</v>
      </c>
      <c r="G92" s="665">
        <v>1</v>
      </c>
      <c r="H92" s="696" t="s">
        <v>2994</v>
      </c>
    </row>
    <row r="93" spans="2:8" s="31" customFormat="1" ht="16.350000000000001" customHeight="1">
      <c r="B93" s="779" t="s">
        <v>215</v>
      </c>
      <c r="C93" s="340" t="s">
        <v>3802</v>
      </c>
      <c r="D93" s="638">
        <v>1277.06</v>
      </c>
      <c r="E93" s="693">
        <v>1277.06</v>
      </c>
      <c r="F93" s="339">
        <v>100</v>
      </c>
      <c r="G93" s="338">
        <v>10</v>
      </c>
      <c r="H93" s="694">
        <v>95</v>
      </c>
    </row>
    <row r="94" spans="2:8" s="31" customFormat="1" ht="16.350000000000001" customHeight="1">
      <c r="B94" s="779" t="s">
        <v>1389</v>
      </c>
      <c r="C94" s="251" t="s">
        <v>3803</v>
      </c>
      <c r="D94" s="695">
        <v>61768.18</v>
      </c>
      <c r="E94" s="695">
        <v>61768.18</v>
      </c>
      <c r="F94" s="664">
        <v>100</v>
      </c>
      <c r="G94" s="665">
        <v>2</v>
      </c>
      <c r="H94" s="696" t="s">
        <v>61</v>
      </c>
    </row>
    <row r="95" spans="2:8" s="31" customFormat="1" ht="16.350000000000001" customHeight="1">
      <c r="B95" s="779" t="s">
        <v>1390</v>
      </c>
      <c r="C95" s="340" t="s">
        <v>3804</v>
      </c>
      <c r="D95" s="638">
        <v>14960.69</v>
      </c>
      <c r="E95" s="693">
        <v>14960.69</v>
      </c>
      <c r="F95" s="339">
        <v>100</v>
      </c>
      <c r="G95" s="338">
        <v>3</v>
      </c>
      <c r="H95" s="694">
        <v>516</v>
      </c>
    </row>
    <row r="96" spans="2:8" s="31" customFormat="1" ht="16.350000000000001" customHeight="1">
      <c r="B96" s="779" t="s">
        <v>3805</v>
      </c>
      <c r="C96" s="340" t="s">
        <v>2222</v>
      </c>
      <c r="D96" s="638">
        <v>1607.89</v>
      </c>
      <c r="E96" s="693">
        <v>1607.89</v>
      </c>
      <c r="F96" s="339">
        <v>100</v>
      </c>
      <c r="G96" s="338">
        <v>1</v>
      </c>
      <c r="H96" s="694" t="s">
        <v>3018</v>
      </c>
    </row>
    <row r="97" spans="2:8" s="31" customFormat="1" ht="16.350000000000001" customHeight="1">
      <c r="B97" s="779" t="s">
        <v>3806</v>
      </c>
      <c r="C97" s="251" t="s">
        <v>2944</v>
      </c>
      <c r="D97" s="638">
        <v>1175.42</v>
      </c>
      <c r="E97" s="693">
        <v>1175.42</v>
      </c>
      <c r="F97" s="339">
        <v>100</v>
      </c>
      <c r="G97" s="338">
        <v>9</v>
      </c>
      <c r="H97" s="694">
        <v>86</v>
      </c>
    </row>
    <row r="98" spans="2:8" s="31" customFormat="1" ht="16.350000000000001" customHeight="1">
      <c r="B98" s="779" t="s">
        <v>3807</v>
      </c>
      <c r="C98" s="81" t="s">
        <v>2544</v>
      </c>
      <c r="D98" s="638">
        <v>1023.6</v>
      </c>
      <c r="E98" s="693">
        <v>1023.6</v>
      </c>
      <c r="F98" s="339">
        <v>100</v>
      </c>
      <c r="G98" s="338">
        <v>9</v>
      </c>
      <c r="H98" s="694">
        <v>66</v>
      </c>
    </row>
    <row r="99" spans="2:8" s="31" customFormat="1" ht="16.350000000000001" customHeight="1">
      <c r="B99" s="779" t="s">
        <v>3808</v>
      </c>
      <c r="C99" s="251" t="s">
        <v>2547</v>
      </c>
      <c r="D99" s="638">
        <v>6996.4</v>
      </c>
      <c r="E99" s="693">
        <v>6996.4</v>
      </c>
      <c r="F99" s="339">
        <v>100</v>
      </c>
      <c r="G99" s="338">
        <v>2</v>
      </c>
      <c r="H99" s="694" t="s">
        <v>3018</v>
      </c>
    </row>
    <row r="100" spans="2:8" s="31" customFormat="1" ht="16.350000000000001" customHeight="1">
      <c r="B100" s="779" t="s">
        <v>216</v>
      </c>
      <c r="C100" s="340" t="s">
        <v>255</v>
      </c>
      <c r="D100" s="638">
        <v>9760.5499999999993</v>
      </c>
      <c r="E100" s="693">
        <v>9555.2799999999988</v>
      </c>
      <c r="F100" s="339">
        <v>97.9</v>
      </c>
      <c r="G100" s="338">
        <v>44</v>
      </c>
      <c r="H100" s="694">
        <v>657</v>
      </c>
    </row>
    <row r="101" spans="2:8" s="31" customFormat="1" ht="16.350000000000001" customHeight="1">
      <c r="B101" s="779" t="s">
        <v>217</v>
      </c>
      <c r="C101" s="251" t="s">
        <v>3809</v>
      </c>
      <c r="D101" s="695">
        <v>24399.120000000003</v>
      </c>
      <c r="E101" s="695">
        <v>24399.120000000003</v>
      </c>
      <c r="F101" s="664">
        <v>100</v>
      </c>
      <c r="G101" s="665">
        <v>1</v>
      </c>
      <c r="H101" s="696" t="s">
        <v>2994</v>
      </c>
    </row>
    <row r="102" spans="2:8" s="31" customFormat="1" ht="16.350000000000001" customHeight="1">
      <c r="B102" s="779" t="s">
        <v>219</v>
      </c>
      <c r="C102" s="251" t="s">
        <v>3810</v>
      </c>
      <c r="D102" s="695">
        <v>34198.010000000009</v>
      </c>
      <c r="E102" s="695">
        <v>34198.010000000009</v>
      </c>
      <c r="F102" s="664">
        <v>100</v>
      </c>
      <c r="G102" s="665">
        <v>1</v>
      </c>
      <c r="H102" s="696" t="s">
        <v>2994</v>
      </c>
    </row>
    <row r="103" spans="2:8" s="31" customFormat="1" ht="16.350000000000001" customHeight="1">
      <c r="B103" s="779" t="s">
        <v>220</v>
      </c>
      <c r="C103" s="340" t="s">
        <v>3811</v>
      </c>
      <c r="D103" s="638">
        <v>11714.36</v>
      </c>
      <c r="E103" s="693">
        <v>11714.36</v>
      </c>
      <c r="F103" s="339">
        <v>100</v>
      </c>
      <c r="G103" s="338">
        <v>1</v>
      </c>
      <c r="H103" s="694" t="s">
        <v>2994</v>
      </c>
    </row>
    <row r="104" spans="2:8" s="31" customFormat="1" ht="16.350000000000001" customHeight="1">
      <c r="B104" s="779" t="s">
        <v>221</v>
      </c>
      <c r="C104" s="251" t="s">
        <v>3812</v>
      </c>
      <c r="D104" s="695">
        <v>4627.3499999999995</v>
      </c>
      <c r="E104" s="695">
        <v>4627.3499999999995</v>
      </c>
      <c r="F104" s="664">
        <v>100</v>
      </c>
      <c r="G104" s="665">
        <v>7</v>
      </c>
      <c r="H104" s="420">
        <v>350</v>
      </c>
    </row>
    <row r="105" spans="2:8" s="31" customFormat="1" ht="16.350000000000001" customHeight="1">
      <c r="B105" s="779" t="s">
        <v>222</v>
      </c>
      <c r="C105" s="340" t="s">
        <v>3813</v>
      </c>
      <c r="D105" s="638">
        <v>4030.37</v>
      </c>
      <c r="E105" s="693">
        <v>4030.37</v>
      </c>
      <c r="F105" s="339">
        <v>100</v>
      </c>
      <c r="G105" s="338">
        <v>16</v>
      </c>
      <c r="H105" s="422">
        <v>262</v>
      </c>
    </row>
    <row r="106" spans="2:8" s="31" customFormat="1" ht="16.350000000000001" customHeight="1">
      <c r="B106" s="916" t="s">
        <v>3814</v>
      </c>
      <c r="C106" s="707" t="s">
        <v>3815</v>
      </c>
      <c r="D106" s="468">
        <v>1580.7</v>
      </c>
      <c r="E106" s="468">
        <v>1580.7</v>
      </c>
      <c r="F106" s="708">
        <v>100</v>
      </c>
      <c r="G106" s="917">
        <v>6</v>
      </c>
      <c r="H106" s="1352">
        <v>66</v>
      </c>
    </row>
    <row r="107" spans="2:8" s="31" customFormat="1" ht="16.350000000000001" customHeight="1">
      <c r="B107" s="918" t="s">
        <v>1855</v>
      </c>
      <c r="C107" s="340" t="s">
        <v>3816</v>
      </c>
      <c r="D107" s="638">
        <v>14276.408586200001</v>
      </c>
      <c r="E107" s="693">
        <v>14276.408586200001</v>
      </c>
      <c r="F107" s="339">
        <v>100</v>
      </c>
      <c r="G107" s="338">
        <v>31</v>
      </c>
      <c r="H107" s="694">
        <v>370</v>
      </c>
    </row>
    <row r="108" spans="2:8" s="31" customFormat="1" ht="16.350000000000001" customHeight="1" thickBot="1">
      <c r="B108" s="919" t="s">
        <v>3817</v>
      </c>
      <c r="C108" s="671" t="s">
        <v>2005</v>
      </c>
      <c r="D108" s="711">
        <v>5676.1399999999994</v>
      </c>
      <c r="E108" s="711">
        <v>4454.1799999999994</v>
      </c>
      <c r="F108" s="712">
        <v>78.5</v>
      </c>
      <c r="G108" s="865">
        <v>16</v>
      </c>
      <c r="H108" s="713">
        <v>175</v>
      </c>
    </row>
    <row r="109" spans="2:8" s="31" customFormat="1" ht="16.350000000000001" customHeight="1" thickTop="1">
      <c r="B109" s="784" t="s">
        <v>263</v>
      </c>
      <c r="C109" s="340" t="s">
        <v>3818</v>
      </c>
      <c r="D109" s="638">
        <v>70045.850000000006</v>
      </c>
      <c r="E109" s="693">
        <v>70045.850000000006</v>
      </c>
      <c r="F109" s="339">
        <v>100</v>
      </c>
      <c r="G109" s="338">
        <v>2</v>
      </c>
      <c r="H109" s="694" t="s">
        <v>61</v>
      </c>
    </row>
    <row r="110" spans="2:8" s="31" customFormat="1" ht="16.350000000000001" customHeight="1">
      <c r="B110" s="784" t="s">
        <v>264</v>
      </c>
      <c r="C110" s="251" t="s">
        <v>3819</v>
      </c>
      <c r="D110" s="695">
        <v>52794.55</v>
      </c>
      <c r="E110" s="695">
        <v>52794.55</v>
      </c>
      <c r="F110" s="664">
        <v>100</v>
      </c>
      <c r="G110" s="665">
        <v>2</v>
      </c>
      <c r="H110" s="696" t="s">
        <v>2994</v>
      </c>
    </row>
    <row r="111" spans="2:8" s="31" customFormat="1" ht="16.350000000000001" customHeight="1">
      <c r="B111" s="784" t="s">
        <v>265</v>
      </c>
      <c r="C111" s="340" t="s">
        <v>3820</v>
      </c>
      <c r="D111" s="638">
        <v>71645.490000000005</v>
      </c>
      <c r="E111" s="693">
        <v>71645.490000000005</v>
      </c>
      <c r="F111" s="339">
        <v>100</v>
      </c>
      <c r="G111" s="338">
        <v>2</v>
      </c>
      <c r="H111" s="694" t="s">
        <v>61</v>
      </c>
    </row>
    <row r="112" spans="2:8" s="31" customFormat="1" ht="16.350000000000001" customHeight="1">
      <c r="B112" s="784" t="s">
        <v>266</v>
      </c>
      <c r="C112" s="251" t="s">
        <v>3821</v>
      </c>
      <c r="D112" s="695">
        <v>47995.23000000001</v>
      </c>
      <c r="E112" s="695">
        <v>47995.23000000001</v>
      </c>
      <c r="F112" s="664">
        <v>100</v>
      </c>
      <c r="G112" s="665">
        <v>4</v>
      </c>
      <c r="H112" s="696">
        <v>335</v>
      </c>
    </row>
    <row r="113" spans="2:9" s="31" customFormat="1" ht="16.350000000000001" customHeight="1">
      <c r="B113" s="784" t="s">
        <v>267</v>
      </c>
      <c r="C113" s="340" t="s">
        <v>3822</v>
      </c>
      <c r="D113" s="638">
        <v>50450</v>
      </c>
      <c r="E113" s="693">
        <v>50450</v>
      </c>
      <c r="F113" s="339">
        <v>100</v>
      </c>
      <c r="G113" s="338">
        <v>1</v>
      </c>
      <c r="H113" s="694" t="s">
        <v>61</v>
      </c>
    </row>
    <row r="114" spans="2:9" s="31" customFormat="1" ht="16.350000000000001" customHeight="1">
      <c r="B114" s="784" t="s">
        <v>268</v>
      </c>
      <c r="C114" s="251" t="s">
        <v>287</v>
      </c>
      <c r="D114" s="695">
        <v>57448.03</v>
      </c>
      <c r="E114" s="695">
        <v>57448.03</v>
      </c>
      <c r="F114" s="664">
        <v>100</v>
      </c>
      <c r="G114" s="665">
        <v>1</v>
      </c>
      <c r="H114" s="696" t="s">
        <v>2994</v>
      </c>
    </row>
    <row r="115" spans="2:9" s="31" customFormat="1" ht="16.350000000000001" customHeight="1">
      <c r="B115" s="784" t="s">
        <v>269</v>
      </c>
      <c r="C115" s="340" t="s">
        <v>3823</v>
      </c>
      <c r="D115" s="638">
        <v>34837.649999999994</v>
      </c>
      <c r="E115" s="693">
        <v>34837.649999999994</v>
      </c>
      <c r="F115" s="339">
        <v>100</v>
      </c>
      <c r="G115" s="338">
        <v>6</v>
      </c>
      <c r="H115" s="694">
        <v>221</v>
      </c>
    </row>
    <row r="116" spans="2:9" s="31" customFormat="1" ht="16.350000000000001" customHeight="1">
      <c r="B116" s="784" t="s">
        <v>270</v>
      </c>
      <c r="C116" s="251" t="s">
        <v>3824</v>
      </c>
      <c r="D116" s="695">
        <v>29630.48</v>
      </c>
      <c r="E116" s="695">
        <v>29630.48</v>
      </c>
      <c r="F116" s="664">
        <v>100</v>
      </c>
      <c r="G116" s="665">
        <v>1</v>
      </c>
      <c r="H116" s="696" t="s">
        <v>2994</v>
      </c>
    </row>
    <row r="117" spans="2:9" s="31" customFormat="1" ht="16.350000000000001" customHeight="1">
      <c r="B117" s="784" t="s">
        <v>272</v>
      </c>
      <c r="C117" s="251" t="s">
        <v>3825</v>
      </c>
      <c r="D117" s="695">
        <v>24931.11</v>
      </c>
      <c r="E117" s="695">
        <v>24931.11</v>
      </c>
      <c r="F117" s="664">
        <v>100</v>
      </c>
      <c r="G117" s="665">
        <v>1</v>
      </c>
      <c r="H117" s="696" t="s">
        <v>2994</v>
      </c>
    </row>
    <row r="118" spans="2:9" s="31" customFormat="1" ht="16.350000000000001" customHeight="1">
      <c r="B118" s="784" t="s">
        <v>273</v>
      </c>
      <c r="C118" s="340" t="s">
        <v>3826</v>
      </c>
      <c r="D118" s="638">
        <v>24888.67</v>
      </c>
      <c r="E118" s="693">
        <v>24888.67</v>
      </c>
      <c r="F118" s="339">
        <v>100</v>
      </c>
      <c r="G118" s="338">
        <v>1</v>
      </c>
      <c r="H118" s="694" t="s">
        <v>61</v>
      </c>
    </row>
    <row r="119" spans="2:9" s="31" customFormat="1" ht="16.350000000000001" customHeight="1">
      <c r="B119" s="784" t="s">
        <v>274</v>
      </c>
      <c r="C119" s="251" t="s">
        <v>3827</v>
      </c>
      <c r="D119" s="695">
        <v>13648.7</v>
      </c>
      <c r="E119" s="695">
        <v>13648.7</v>
      </c>
      <c r="F119" s="664">
        <v>100</v>
      </c>
      <c r="G119" s="665">
        <v>1</v>
      </c>
      <c r="H119" s="696" t="s">
        <v>2994</v>
      </c>
    </row>
    <row r="120" spans="2:9" s="31" customFormat="1" ht="16.350000000000001" customHeight="1">
      <c r="B120" s="784" t="s">
        <v>275</v>
      </c>
      <c r="C120" s="340" t="s">
        <v>3828</v>
      </c>
      <c r="D120" s="638">
        <v>12003.57</v>
      </c>
      <c r="E120" s="693">
        <v>12003.57</v>
      </c>
      <c r="F120" s="339">
        <v>100</v>
      </c>
      <c r="G120" s="338">
        <v>1</v>
      </c>
      <c r="H120" s="694" t="s">
        <v>61</v>
      </c>
    </row>
    <row r="121" spans="2:9" s="31" customFormat="1" ht="16.350000000000001" customHeight="1">
      <c r="B121" s="784" t="s">
        <v>276</v>
      </c>
      <c r="C121" s="251" t="s">
        <v>3829</v>
      </c>
      <c r="D121" s="695">
        <v>9825.52</v>
      </c>
      <c r="E121" s="695">
        <v>9825.52</v>
      </c>
      <c r="F121" s="664">
        <v>100</v>
      </c>
      <c r="G121" s="665">
        <v>1</v>
      </c>
      <c r="H121" s="696" t="s">
        <v>2994</v>
      </c>
    </row>
    <row r="122" spans="2:9" s="31" customFormat="1" ht="16.350000000000001" customHeight="1">
      <c r="B122" s="784" t="s">
        <v>277</v>
      </c>
      <c r="C122" s="340" t="s">
        <v>3830</v>
      </c>
      <c r="D122" s="638">
        <v>42840.91</v>
      </c>
      <c r="E122" s="693">
        <v>42840.91</v>
      </c>
      <c r="F122" s="339">
        <v>100</v>
      </c>
      <c r="G122" s="338">
        <v>1</v>
      </c>
      <c r="H122" s="694" t="s">
        <v>61</v>
      </c>
    </row>
    <row r="123" spans="2:9" s="31" customFormat="1" ht="16.350000000000001" customHeight="1">
      <c r="B123" s="784" t="s">
        <v>1397</v>
      </c>
      <c r="C123" s="251" t="s">
        <v>1398</v>
      </c>
      <c r="D123" s="695">
        <v>50539.27</v>
      </c>
      <c r="E123" s="695">
        <v>50539.27</v>
      </c>
      <c r="F123" s="664">
        <v>100</v>
      </c>
      <c r="G123" s="665">
        <v>2</v>
      </c>
      <c r="H123" s="696" t="s">
        <v>61</v>
      </c>
    </row>
    <row r="124" spans="2:9" s="31" customFormat="1" ht="16.350000000000001" customHeight="1">
      <c r="B124" s="784" t="s">
        <v>1880</v>
      </c>
      <c r="C124" s="340" t="s">
        <v>1941</v>
      </c>
      <c r="D124" s="638">
        <v>48401.960000000006</v>
      </c>
      <c r="E124" s="693">
        <v>48401.960000000006</v>
      </c>
      <c r="F124" s="339">
        <v>100</v>
      </c>
      <c r="G124" s="338">
        <v>2</v>
      </c>
      <c r="H124" s="694" t="s">
        <v>61</v>
      </c>
    </row>
    <row r="125" spans="2:9" s="31" customFormat="1" ht="16.350000000000001" customHeight="1">
      <c r="B125" s="784" t="s">
        <v>3157</v>
      </c>
      <c r="C125" s="251" t="s">
        <v>3831</v>
      </c>
      <c r="D125" s="695">
        <v>33421.799999999996</v>
      </c>
      <c r="E125" s="695">
        <v>33421.799999999996</v>
      </c>
      <c r="F125" s="664">
        <v>100</v>
      </c>
      <c r="G125" s="665">
        <v>1</v>
      </c>
      <c r="H125" s="696" t="s">
        <v>61</v>
      </c>
    </row>
    <row r="126" spans="2:9" s="31" customFormat="1" ht="16.350000000000001" customHeight="1">
      <c r="B126" s="784" t="s">
        <v>3160</v>
      </c>
      <c r="C126" s="1084" t="s">
        <v>3194</v>
      </c>
      <c r="D126" s="714">
        <v>24089.82</v>
      </c>
      <c r="E126" s="714">
        <v>24089.82</v>
      </c>
      <c r="F126" s="339">
        <v>100</v>
      </c>
      <c r="G126" s="866">
        <v>1</v>
      </c>
      <c r="H126" s="694" t="s">
        <v>61</v>
      </c>
    </row>
    <row r="127" spans="2:9" s="31" customFormat="1" ht="16.350000000000001" customHeight="1" thickBot="1">
      <c r="B127" s="784" t="s">
        <v>3832</v>
      </c>
      <c r="C127" s="717" t="s">
        <v>1102</v>
      </c>
      <c r="D127" s="711">
        <v>19847.63</v>
      </c>
      <c r="E127" s="718">
        <v>19847.63</v>
      </c>
      <c r="F127" s="672">
        <v>100</v>
      </c>
      <c r="G127" s="920">
        <v>1</v>
      </c>
      <c r="H127" s="713" t="s">
        <v>2994</v>
      </c>
    </row>
    <row r="128" spans="2:9" s="31" customFormat="1" ht="16.350000000000001" customHeight="1" thickTop="1">
      <c r="B128" s="868" t="s">
        <v>3833</v>
      </c>
      <c r="C128" s="506" t="s">
        <v>3834</v>
      </c>
      <c r="D128" s="403">
        <v>2950.1099999999997</v>
      </c>
      <c r="E128" s="720">
        <v>2876.55</v>
      </c>
      <c r="F128" s="326">
        <v>97.506533654677298</v>
      </c>
      <c r="G128" s="597">
        <v>1</v>
      </c>
      <c r="H128" s="597">
        <v>36</v>
      </c>
      <c r="I128" s="1353"/>
    </row>
    <row r="129" spans="2:9" s="31" customFormat="1" ht="16.350000000000001" customHeight="1">
      <c r="B129" s="789" t="s">
        <v>302</v>
      </c>
      <c r="C129" s="336" t="s">
        <v>3835</v>
      </c>
      <c r="D129" s="405">
        <v>1151.3399999999999</v>
      </c>
      <c r="E129" s="721">
        <v>1151.3399999999999</v>
      </c>
      <c r="F129" s="334">
        <v>100</v>
      </c>
      <c r="G129" s="596">
        <v>1</v>
      </c>
      <c r="H129" s="596">
        <v>6</v>
      </c>
      <c r="I129" s="1353"/>
    </row>
    <row r="130" spans="2:9" s="31" customFormat="1" ht="16.350000000000001" customHeight="1">
      <c r="B130" s="789" t="s">
        <v>303</v>
      </c>
      <c r="C130" s="335" t="s">
        <v>3836</v>
      </c>
      <c r="D130" s="405">
        <v>958.98</v>
      </c>
      <c r="E130" s="405">
        <v>958.98</v>
      </c>
      <c r="F130" s="333">
        <v>100</v>
      </c>
      <c r="G130" s="257">
        <v>1</v>
      </c>
      <c r="H130" s="596">
        <v>4</v>
      </c>
      <c r="I130" s="1353"/>
    </row>
    <row r="131" spans="2:9" s="31" customFormat="1" ht="16.350000000000001" customHeight="1">
      <c r="B131" s="789" t="s">
        <v>304</v>
      </c>
      <c r="C131" s="336" t="s">
        <v>3837</v>
      </c>
      <c r="D131" s="405">
        <v>638.70000000000005</v>
      </c>
      <c r="E131" s="721">
        <v>638.70000000000005</v>
      </c>
      <c r="F131" s="334">
        <v>100</v>
      </c>
      <c r="G131" s="596">
        <v>1</v>
      </c>
      <c r="H131" s="596">
        <v>5</v>
      </c>
      <c r="I131" s="1353"/>
    </row>
    <row r="132" spans="2:9" s="31" customFormat="1" ht="16.350000000000001" customHeight="1">
      <c r="B132" s="789" t="s">
        <v>305</v>
      </c>
      <c r="C132" s="335" t="s">
        <v>3838</v>
      </c>
      <c r="D132" s="405">
        <v>934.39</v>
      </c>
      <c r="E132" s="405">
        <v>912.88</v>
      </c>
      <c r="F132" s="333">
        <v>97.697963377176549</v>
      </c>
      <c r="G132" s="257">
        <v>1</v>
      </c>
      <c r="H132" s="596">
        <v>5</v>
      </c>
      <c r="I132" s="1353"/>
    </row>
    <row r="133" spans="2:9" s="31" customFormat="1" ht="16.350000000000001" customHeight="1">
      <c r="B133" s="789" t="s">
        <v>306</v>
      </c>
      <c r="C133" s="336" t="s">
        <v>3839</v>
      </c>
      <c r="D133" s="405">
        <v>855.23</v>
      </c>
      <c r="E133" s="721">
        <v>855.23</v>
      </c>
      <c r="F133" s="334">
        <v>100</v>
      </c>
      <c r="G133" s="596">
        <v>1</v>
      </c>
      <c r="H133" s="596">
        <v>5</v>
      </c>
      <c r="I133" s="1353"/>
    </row>
    <row r="134" spans="2:9" s="31" customFormat="1" ht="16.350000000000001" customHeight="1">
      <c r="B134" s="789" t="s">
        <v>307</v>
      </c>
      <c r="C134" s="335" t="s">
        <v>3840</v>
      </c>
      <c r="D134" s="405">
        <v>3055.21</v>
      </c>
      <c r="E134" s="405">
        <v>2984.55</v>
      </c>
      <c r="F134" s="333">
        <v>97.68722935575623</v>
      </c>
      <c r="G134" s="257">
        <v>1</v>
      </c>
      <c r="H134" s="596">
        <v>13</v>
      </c>
      <c r="I134" s="1353"/>
    </row>
    <row r="135" spans="2:9" s="31" customFormat="1" ht="16.350000000000001" customHeight="1">
      <c r="B135" s="789" t="s">
        <v>308</v>
      </c>
      <c r="C135" s="336" t="s">
        <v>3841</v>
      </c>
      <c r="D135" s="405">
        <v>1793.43</v>
      </c>
      <c r="E135" s="721">
        <v>1793.43</v>
      </c>
      <c r="F135" s="334">
        <v>100</v>
      </c>
      <c r="G135" s="596">
        <v>1</v>
      </c>
      <c r="H135" s="596">
        <v>2</v>
      </c>
      <c r="I135" s="1353"/>
    </row>
    <row r="136" spans="2:9" s="31" customFormat="1" ht="16.350000000000001" customHeight="1">
      <c r="B136" s="789" t="s">
        <v>309</v>
      </c>
      <c r="C136" s="335" t="s">
        <v>3842</v>
      </c>
      <c r="D136" s="405">
        <v>1450.91</v>
      </c>
      <c r="E136" s="405">
        <v>1384.06</v>
      </c>
      <c r="F136" s="333">
        <v>95.392546746524587</v>
      </c>
      <c r="G136" s="257">
        <v>1</v>
      </c>
      <c r="H136" s="596">
        <v>6</v>
      </c>
      <c r="I136" s="1353"/>
    </row>
    <row r="137" spans="2:9" s="31" customFormat="1" ht="16.350000000000001" customHeight="1">
      <c r="B137" s="789" t="s">
        <v>310</v>
      </c>
      <c r="C137" s="336" t="s">
        <v>3843</v>
      </c>
      <c r="D137" s="405">
        <v>1102.2</v>
      </c>
      <c r="E137" s="721">
        <v>1102.2</v>
      </c>
      <c r="F137" s="334">
        <v>100</v>
      </c>
      <c r="G137" s="596">
        <v>1</v>
      </c>
      <c r="H137" s="596">
        <v>8</v>
      </c>
      <c r="I137" s="1353"/>
    </row>
    <row r="138" spans="2:9" s="31" customFormat="1" ht="16.350000000000001" customHeight="1">
      <c r="B138" s="789" t="s">
        <v>311</v>
      </c>
      <c r="C138" s="335" t="s">
        <v>3844</v>
      </c>
      <c r="D138" s="405">
        <v>1277.82</v>
      </c>
      <c r="E138" s="405">
        <v>1256.07</v>
      </c>
      <c r="F138" s="333">
        <v>98.297882330844715</v>
      </c>
      <c r="G138" s="257">
        <v>1</v>
      </c>
      <c r="H138" s="596">
        <v>6</v>
      </c>
      <c r="I138" s="1353"/>
    </row>
    <row r="139" spans="2:9" s="31" customFormat="1" ht="16.350000000000001" customHeight="1">
      <c r="B139" s="789" t="s">
        <v>312</v>
      </c>
      <c r="C139" s="336" t="s">
        <v>3845</v>
      </c>
      <c r="D139" s="405">
        <v>1541.64</v>
      </c>
      <c r="E139" s="721">
        <v>1519.89</v>
      </c>
      <c r="F139" s="334">
        <v>98.589164785553052</v>
      </c>
      <c r="G139" s="596">
        <v>1</v>
      </c>
      <c r="H139" s="596">
        <v>6</v>
      </c>
      <c r="I139" s="1353"/>
    </row>
    <row r="140" spans="2:9" s="31" customFormat="1" ht="16.350000000000001" customHeight="1">
      <c r="B140" s="789" t="s">
        <v>313</v>
      </c>
      <c r="C140" s="335" t="s">
        <v>3846</v>
      </c>
      <c r="D140" s="405">
        <v>4051.72</v>
      </c>
      <c r="E140" s="405">
        <v>3952.34</v>
      </c>
      <c r="F140" s="333">
        <v>97.547214516304194</v>
      </c>
      <c r="G140" s="257">
        <v>1</v>
      </c>
      <c r="H140" s="596">
        <v>21</v>
      </c>
      <c r="I140" s="1353"/>
    </row>
    <row r="141" spans="2:9" s="31" customFormat="1" ht="16.350000000000001" customHeight="1">
      <c r="B141" s="789" t="s">
        <v>314</v>
      </c>
      <c r="C141" s="336" t="s">
        <v>3847</v>
      </c>
      <c r="D141" s="405">
        <v>752.09</v>
      </c>
      <c r="E141" s="721">
        <v>730.85</v>
      </c>
      <c r="F141" s="334">
        <v>97.175869909186403</v>
      </c>
      <c r="G141" s="596">
        <v>1</v>
      </c>
      <c r="H141" s="596">
        <v>3</v>
      </c>
      <c r="I141" s="1353"/>
    </row>
    <row r="142" spans="2:9" s="31" customFormat="1" ht="16.350000000000001" customHeight="1">
      <c r="B142" s="789" t="s">
        <v>315</v>
      </c>
      <c r="C142" s="335" t="s">
        <v>3848</v>
      </c>
      <c r="D142" s="405">
        <v>1209.56</v>
      </c>
      <c r="E142" s="405">
        <v>1209.56</v>
      </c>
      <c r="F142" s="333">
        <v>100</v>
      </c>
      <c r="G142" s="257">
        <v>1</v>
      </c>
      <c r="H142" s="596">
        <v>9</v>
      </c>
      <c r="I142" s="1353"/>
    </row>
    <row r="143" spans="2:9" s="31" customFormat="1" ht="16.350000000000001" customHeight="1">
      <c r="B143" s="789" t="s">
        <v>316</v>
      </c>
      <c r="C143" s="336" t="s">
        <v>3849</v>
      </c>
      <c r="D143" s="405">
        <v>830.55</v>
      </c>
      <c r="E143" s="721">
        <v>830.55</v>
      </c>
      <c r="F143" s="334">
        <v>100</v>
      </c>
      <c r="G143" s="596">
        <v>1</v>
      </c>
      <c r="H143" s="596">
        <v>3</v>
      </c>
      <c r="I143" s="1353"/>
    </row>
    <row r="144" spans="2:9" s="31" customFormat="1" ht="16.350000000000001" customHeight="1">
      <c r="B144" s="789" t="s">
        <v>317</v>
      </c>
      <c r="C144" s="335" t="s">
        <v>3850</v>
      </c>
      <c r="D144" s="405">
        <v>1191.08</v>
      </c>
      <c r="E144" s="405">
        <v>1169.0999999999999</v>
      </c>
      <c r="F144" s="333">
        <v>98.154615978775567</v>
      </c>
      <c r="G144" s="257">
        <v>1</v>
      </c>
      <c r="H144" s="596">
        <v>6</v>
      </c>
      <c r="I144" s="1353"/>
    </row>
    <row r="145" spans="2:9" s="31" customFormat="1" ht="16.350000000000001" customHeight="1">
      <c r="B145" s="789" t="s">
        <v>318</v>
      </c>
      <c r="C145" s="336" t="s">
        <v>3851</v>
      </c>
      <c r="D145" s="405">
        <v>2222.0499999999993</v>
      </c>
      <c r="E145" s="721">
        <v>2135.0300000000002</v>
      </c>
      <c r="F145" s="334">
        <v>96.083796494228352</v>
      </c>
      <c r="G145" s="596">
        <v>1</v>
      </c>
      <c r="H145" s="596">
        <v>13</v>
      </c>
      <c r="I145" s="1353"/>
    </row>
    <row r="146" spans="2:9" s="31" customFormat="1" ht="16.350000000000001" customHeight="1">
      <c r="B146" s="789" t="s">
        <v>319</v>
      </c>
      <c r="C146" s="335" t="s">
        <v>3852</v>
      </c>
      <c r="D146" s="405">
        <v>2685.39</v>
      </c>
      <c r="E146" s="405">
        <v>2685.39</v>
      </c>
      <c r="F146" s="333">
        <v>100</v>
      </c>
      <c r="G146" s="257">
        <v>1</v>
      </c>
      <c r="H146" s="596">
        <v>16</v>
      </c>
      <c r="I146" s="1353"/>
    </row>
    <row r="147" spans="2:9" s="31" customFormat="1" ht="16.350000000000001" customHeight="1">
      <c r="B147" s="789" t="s">
        <v>320</v>
      </c>
      <c r="C147" s="336" t="s">
        <v>3853</v>
      </c>
      <c r="D147" s="405">
        <v>3118.12</v>
      </c>
      <c r="E147" s="721">
        <v>3068.35</v>
      </c>
      <c r="F147" s="334">
        <v>98.403845907149176</v>
      </c>
      <c r="G147" s="596">
        <v>1</v>
      </c>
      <c r="H147" s="596">
        <v>15</v>
      </c>
      <c r="I147" s="1353"/>
    </row>
    <row r="148" spans="2:9" s="31" customFormat="1" ht="16.350000000000001" customHeight="1">
      <c r="B148" s="789" t="s">
        <v>321</v>
      </c>
      <c r="C148" s="335" t="s">
        <v>3854</v>
      </c>
      <c r="D148" s="405">
        <v>4872.17</v>
      </c>
      <c r="E148" s="405">
        <v>4872.17</v>
      </c>
      <c r="F148" s="333">
        <v>100</v>
      </c>
      <c r="G148" s="257">
        <v>1</v>
      </c>
      <c r="H148" s="596">
        <v>15</v>
      </c>
      <c r="I148" s="1353"/>
    </row>
    <row r="149" spans="2:9" s="31" customFormat="1" ht="16.350000000000001" customHeight="1">
      <c r="B149" s="789" t="s">
        <v>322</v>
      </c>
      <c r="C149" s="336" t="s">
        <v>3855</v>
      </c>
      <c r="D149" s="405">
        <v>2219.7399999999971</v>
      </c>
      <c r="E149" s="721">
        <v>2198.63</v>
      </c>
      <c r="F149" s="334">
        <v>99.048987719282579</v>
      </c>
      <c r="G149" s="596">
        <v>1</v>
      </c>
      <c r="H149" s="596">
        <v>20</v>
      </c>
      <c r="I149" s="1353"/>
    </row>
    <row r="150" spans="2:9" s="31" customFormat="1" ht="16.350000000000001" customHeight="1">
      <c r="B150" s="789" t="s">
        <v>323</v>
      </c>
      <c r="C150" s="335" t="s">
        <v>3856</v>
      </c>
      <c r="D150" s="405">
        <v>1222.1300000000001</v>
      </c>
      <c r="E150" s="405">
        <v>1196.76</v>
      </c>
      <c r="F150" s="333">
        <v>97.924116092396048</v>
      </c>
      <c r="G150" s="257">
        <v>1</v>
      </c>
      <c r="H150" s="596">
        <v>6</v>
      </c>
      <c r="I150" s="1353"/>
    </row>
    <row r="151" spans="2:9" s="31" customFormat="1" ht="16.350000000000001" customHeight="1">
      <c r="B151" s="789" t="s">
        <v>324</v>
      </c>
      <c r="C151" s="336" t="s">
        <v>3857</v>
      </c>
      <c r="D151" s="405">
        <v>1062.05</v>
      </c>
      <c r="E151" s="721">
        <v>1062.05</v>
      </c>
      <c r="F151" s="334">
        <v>100</v>
      </c>
      <c r="G151" s="596">
        <v>1</v>
      </c>
      <c r="H151" s="596">
        <v>5</v>
      </c>
      <c r="I151" s="1353"/>
    </row>
    <row r="152" spans="2:9" s="31" customFormat="1" ht="16.350000000000001" customHeight="1">
      <c r="B152" s="789" t="s">
        <v>325</v>
      </c>
      <c r="C152" s="335" t="s">
        <v>3858</v>
      </c>
      <c r="D152" s="405">
        <v>1107.3599999999999</v>
      </c>
      <c r="E152" s="405">
        <v>1107.3599999999999</v>
      </c>
      <c r="F152" s="333">
        <v>100</v>
      </c>
      <c r="G152" s="257">
        <v>1</v>
      </c>
      <c r="H152" s="596">
        <v>6</v>
      </c>
      <c r="I152" s="1353"/>
    </row>
    <row r="153" spans="2:9" s="31" customFormat="1" ht="16.350000000000001" customHeight="1">
      <c r="B153" s="789" t="s">
        <v>326</v>
      </c>
      <c r="C153" s="336" t="s">
        <v>3859</v>
      </c>
      <c r="D153" s="405">
        <v>1905.39</v>
      </c>
      <c r="E153" s="721">
        <v>1866.56</v>
      </c>
      <c r="F153" s="334">
        <v>97.962096998514738</v>
      </c>
      <c r="G153" s="596">
        <v>1</v>
      </c>
      <c r="H153" s="596">
        <v>9</v>
      </c>
      <c r="I153" s="1353"/>
    </row>
    <row r="154" spans="2:9" s="31" customFormat="1" ht="16.350000000000001" customHeight="1">
      <c r="B154" s="789" t="s">
        <v>328</v>
      </c>
      <c r="C154" s="335" t="s">
        <v>3860</v>
      </c>
      <c r="D154" s="405">
        <v>439.56</v>
      </c>
      <c r="E154" s="405">
        <v>421.78</v>
      </c>
      <c r="F154" s="333">
        <v>95.955045955045946</v>
      </c>
      <c r="G154" s="257">
        <v>1</v>
      </c>
      <c r="H154" s="596">
        <v>2</v>
      </c>
      <c r="I154" s="1353"/>
    </row>
    <row r="155" spans="2:9" s="31" customFormat="1" ht="16.350000000000001" customHeight="1">
      <c r="B155" s="789" t="s">
        <v>329</v>
      </c>
      <c r="C155" s="336" t="s">
        <v>3861</v>
      </c>
      <c r="D155" s="405">
        <v>1184.73</v>
      </c>
      <c r="E155" s="721">
        <v>1109.93</v>
      </c>
      <c r="F155" s="334">
        <v>93.686325154254561</v>
      </c>
      <c r="G155" s="596">
        <v>1</v>
      </c>
      <c r="H155" s="596">
        <v>5</v>
      </c>
      <c r="I155" s="1353"/>
    </row>
    <row r="156" spans="2:9" s="31" customFormat="1" ht="16.350000000000001" customHeight="1">
      <c r="B156" s="789" t="s">
        <v>330</v>
      </c>
      <c r="C156" s="335" t="s">
        <v>3862</v>
      </c>
      <c r="D156" s="405">
        <v>1277.04</v>
      </c>
      <c r="E156" s="405">
        <v>1231.04</v>
      </c>
      <c r="F156" s="333">
        <v>96.397920190440388</v>
      </c>
      <c r="G156" s="257">
        <v>1</v>
      </c>
      <c r="H156" s="596">
        <v>5</v>
      </c>
      <c r="I156" s="1353"/>
    </row>
    <row r="157" spans="2:9" s="31" customFormat="1" ht="16.350000000000001" customHeight="1">
      <c r="B157" s="789" t="s">
        <v>331</v>
      </c>
      <c r="C157" s="336" t="s">
        <v>3863</v>
      </c>
      <c r="D157" s="405">
        <v>793.87</v>
      </c>
      <c r="E157" s="721">
        <v>793.87</v>
      </c>
      <c r="F157" s="334">
        <v>100</v>
      </c>
      <c r="G157" s="596">
        <v>1</v>
      </c>
      <c r="H157" s="596">
        <v>4</v>
      </c>
      <c r="I157" s="1353"/>
    </row>
    <row r="158" spans="2:9" s="31" customFormat="1" ht="16.350000000000001" customHeight="1">
      <c r="B158" s="789" t="s">
        <v>332</v>
      </c>
      <c r="C158" s="335" t="s">
        <v>3864</v>
      </c>
      <c r="D158" s="405">
        <v>2087.6999999999998</v>
      </c>
      <c r="E158" s="405">
        <v>2042.78</v>
      </c>
      <c r="F158" s="333">
        <v>97.848349858696182</v>
      </c>
      <c r="G158" s="257">
        <v>1</v>
      </c>
      <c r="H158" s="596">
        <v>15</v>
      </c>
      <c r="I158" s="1353"/>
    </row>
    <row r="159" spans="2:9" s="31" customFormat="1" ht="16.350000000000001" customHeight="1">
      <c r="B159" s="789" t="s">
        <v>333</v>
      </c>
      <c r="C159" s="336" t="s">
        <v>3865</v>
      </c>
      <c r="D159" s="405">
        <v>1444.4</v>
      </c>
      <c r="E159" s="721">
        <v>1444.4</v>
      </c>
      <c r="F159" s="334">
        <v>100</v>
      </c>
      <c r="G159" s="596">
        <v>1</v>
      </c>
      <c r="H159" s="596">
        <v>6</v>
      </c>
      <c r="I159" s="1353"/>
    </row>
    <row r="160" spans="2:9" s="31" customFormat="1" ht="16.350000000000001" customHeight="1">
      <c r="B160" s="789" t="s">
        <v>334</v>
      </c>
      <c r="C160" s="335" t="s">
        <v>3866</v>
      </c>
      <c r="D160" s="405">
        <v>1302.42</v>
      </c>
      <c r="E160" s="405">
        <v>1249.26</v>
      </c>
      <c r="F160" s="333">
        <v>95.918367346938766</v>
      </c>
      <c r="G160" s="257">
        <v>1</v>
      </c>
      <c r="H160" s="596">
        <v>8</v>
      </c>
      <c r="I160" s="1353"/>
    </row>
    <row r="161" spans="2:9" s="31" customFormat="1" ht="16.350000000000001" customHeight="1">
      <c r="B161" s="789" t="s">
        <v>335</v>
      </c>
      <c r="C161" s="336" t="s">
        <v>3867</v>
      </c>
      <c r="D161" s="405">
        <v>1008.39</v>
      </c>
      <c r="E161" s="721">
        <v>873.03</v>
      </c>
      <c r="F161" s="334">
        <v>86.576622140243359</v>
      </c>
      <c r="G161" s="596">
        <v>1</v>
      </c>
      <c r="H161" s="596">
        <v>3</v>
      </c>
      <c r="I161" s="1353"/>
    </row>
    <row r="162" spans="2:9" s="31" customFormat="1" ht="16.350000000000001" customHeight="1">
      <c r="B162" s="789" t="s">
        <v>336</v>
      </c>
      <c r="C162" s="335" t="s">
        <v>3868</v>
      </c>
      <c r="D162" s="405">
        <v>655.27</v>
      </c>
      <c r="E162" s="405">
        <v>613.15</v>
      </c>
      <c r="F162" s="333">
        <v>93.572115311245739</v>
      </c>
      <c r="G162" s="257">
        <v>1</v>
      </c>
      <c r="H162" s="596">
        <v>2</v>
      </c>
      <c r="I162" s="1353"/>
    </row>
    <row r="163" spans="2:9" s="31" customFormat="1" ht="16.350000000000001" customHeight="1">
      <c r="B163" s="789" t="s">
        <v>337</v>
      </c>
      <c r="C163" s="336" t="s">
        <v>3869</v>
      </c>
      <c r="D163" s="405">
        <v>453.77</v>
      </c>
      <c r="E163" s="721">
        <v>453.77</v>
      </c>
      <c r="F163" s="334">
        <v>100</v>
      </c>
      <c r="G163" s="596">
        <v>1</v>
      </c>
      <c r="H163" s="596">
        <v>2</v>
      </c>
      <c r="I163" s="1353"/>
    </row>
    <row r="164" spans="2:9" s="31" customFormat="1" ht="16.350000000000001" customHeight="1">
      <c r="B164" s="789" t="s">
        <v>338</v>
      </c>
      <c r="C164" s="335" t="s">
        <v>3870</v>
      </c>
      <c r="D164" s="405">
        <v>2955.74</v>
      </c>
      <c r="E164" s="405">
        <v>2768.83</v>
      </c>
      <c r="F164" s="333">
        <v>93.676372076028343</v>
      </c>
      <c r="G164" s="257">
        <v>1</v>
      </c>
      <c r="H164" s="596">
        <v>13</v>
      </c>
      <c r="I164" s="1353"/>
    </row>
    <row r="165" spans="2:9" s="31" customFormat="1" ht="16.350000000000001" customHeight="1">
      <c r="B165" s="789" t="s">
        <v>339</v>
      </c>
      <c r="C165" s="336" t="s">
        <v>3871</v>
      </c>
      <c r="D165" s="405">
        <v>1464.14</v>
      </c>
      <c r="E165" s="721">
        <v>1360.83</v>
      </c>
      <c r="F165" s="334">
        <v>92.943980766866545</v>
      </c>
      <c r="G165" s="596">
        <v>1</v>
      </c>
      <c r="H165" s="596">
        <v>11</v>
      </c>
      <c r="I165" s="1353"/>
    </row>
    <row r="166" spans="2:9" s="31" customFormat="1" ht="16.350000000000001" customHeight="1">
      <c r="B166" s="789" t="s">
        <v>340</v>
      </c>
      <c r="C166" s="335" t="s">
        <v>3872</v>
      </c>
      <c r="D166" s="405">
        <v>1109.8699999999999</v>
      </c>
      <c r="E166" s="405">
        <v>1060.31</v>
      </c>
      <c r="F166" s="333">
        <v>95.534612161784722</v>
      </c>
      <c r="G166" s="257">
        <v>1</v>
      </c>
      <c r="H166" s="596">
        <v>10</v>
      </c>
      <c r="I166" s="1353"/>
    </row>
    <row r="167" spans="2:9" s="31" customFormat="1" ht="16.350000000000001" customHeight="1">
      <c r="B167" s="789" t="s">
        <v>341</v>
      </c>
      <c r="C167" s="336" t="s">
        <v>3873</v>
      </c>
      <c r="D167" s="405">
        <v>2393.4499999999998</v>
      </c>
      <c r="E167" s="721">
        <v>2216.38</v>
      </c>
      <c r="F167" s="334">
        <v>92.601892665399333</v>
      </c>
      <c r="G167" s="596">
        <v>1</v>
      </c>
      <c r="H167" s="596">
        <v>35</v>
      </c>
      <c r="I167" s="1353"/>
    </row>
    <row r="168" spans="2:9" s="31" customFormat="1" ht="16.350000000000001" customHeight="1">
      <c r="B168" s="789" t="s">
        <v>342</v>
      </c>
      <c r="C168" s="335" t="s">
        <v>3874</v>
      </c>
      <c r="D168" s="405">
        <v>4524</v>
      </c>
      <c r="E168" s="405">
        <v>4441.55</v>
      </c>
      <c r="F168" s="333">
        <v>98.177497789566758</v>
      </c>
      <c r="G168" s="257">
        <v>1</v>
      </c>
      <c r="H168" s="596">
        <v>18</v>
      </c>
      <c r="I168" s="1353"/>
    </row>
    <row r="169" spans="2:9" s="31" customFormat="1" ht="16.350000000000001" customHeight="1">
      <c r="B169" s="789" t="s">
        <v>343</v>
      </c>
      <c r="C169" s="336" t="s">
        <v>3875</v>
      </c>
      <c r="D169" s="405">
        <v>3600.61</v>
      </c>
      <c r="E169" s="721">
        <v>3475.87</v>
      </c>
      <c r="F169" s="334">
        <v>96.535587025531783</v>
      </c>
      <c r="G169" s="596">
        <v>1</v>
      </c>
      <c r="H169" s="596">
        <v>40</v>
      </c>
      <c r="I169" s="1353"/>
    </row>
    <row r="170" spans="2:9" s="31" customFormat="1" ht="16.350000000000001" customHeight="1">
      <c r="B170" s="789" t="s">
        <v>344</v>
      </c>
      <c r="C170" s="335" t="s">
        <v>3876</v>
      </c>
      <c r="D170" s="405">
        <v>5926.17</v>
      </c>
      <c r="E170" s="405">
        <v>5830.92</v>
      </c>
      <c r="F170" s="333">
        <v>98.392722449744099</v>
      </c>
      <c r="G170" s="257">
        <v>1</v>
      </c>
      <c r="H170" s="596">
        <v>39</v>
      </c>
      <c r="I170" s="1353"/>
    </row>
    <row r="171" spans="2:9" s="31" customFormat="1" ht="16.350000000000001" customHeight="1">
      <c r="B171" s="789" t="s">
        <v>345</v>
      </c>
      <c r="C171" s="336" t="s">
        <v>3877</v>
      </c>
      <c r="D171" s="405">
        <v>2026.44</v>
      </c>
      <c r="E171" s="721">
        <v>2026.44</v>
      </c>
      <c r="F171" s="334">
        <v>100</v>
      </c>
      <c r="G171" s="596">
        <v>1</v>
      </c>
      <c r="H171" s="596">
        <v>8</v>
      </c>
      <c r="I171" s="1353"/>
    </row>
    <row r="172" spans="2:9" s="31" customFormat="1" ht="16.350000000000001" customHeight="1">
      <c r="B172" s="789" t="s">
        <v>346</v>
      </c>
      <c r="C172" s="335" t="s">
        <v>3878</v>
      </c>
      <c r="D172" s="405">
        <v>662.58</v>
      </c>
      <c r="E172" s="405">
        <v>637.98</v>
      </c>
      <c r="F172" s="333">
        <v>96.287240786018288</v>
      </c>
      <c r="G172" s="257">
        <v>1</v>
      </c>
      <c r="H172" s="596">
        <v>3</v>
      </c>
      <c r="I172" s="1353"/>
    </row>
    <row r="173" spans="2:9" s="31" customFormat="1" ht="16.350000000000001" customHeight="1">
      <c r="B173" s="789" t="s">
        <v>347</v>
      </c>
      <c r="C173" s="336" t="s">
        <v>3879</v>
      </c>
      <c r="D173" s="405">
        <v>1069.82</v>
      </c>
      <c r="E173" s="721">
        <v>1031.6199999999999</v>
      </c>
      <c r="F173" s="334">
        <v>96.429305864537952</v>
      </c>
      <c r="G173" s="596">
        <v>1</v>
      </c>
      <c r="H173" s="596">
        <v>4</v>
      </c>
      <c r="I173" s="1353"/>
    </row>
    <row r="174" spans="2:9" s="31" customFormat="1" ht="16.350000000000001" customHeight="1">
      <c r="B174" s="789" t="s">
        <v>348</v>
      </c>
      <c r="C174" s="335" t="s">
        <v>3880</v>
      </c>
      <c r="D174" s="405">
        <v>1759.11</v>
      </c>
      <c r="E174" s="405">
        <v>1714.52</v>
      </c>
      <c r="F174" s="333">
        <v>97.465195468162875</v>
      </c>
      <c r="G174" s="257">
        <v>1</v>
      </c>
      <c r="H174" s="596">
        <v>8</v>
      </c>
      <c r="I174" s="1353"/>
    </row>
    <row r="175" spans="2:9" s="31" customFormat="1" ht="16.350000000000001" customHeight="1">
      <c r="B175" s="789" t="s">
        <v>350</v>
      </c>
      <c r="C175" s="336" t="s">
        <v>3881</v>
      </c>
      <c r="D175" s="405">
        <v>1459.86</v>
      </c>
      <c r="E175" s="721">
        <v>1436.27</v>
      </c>
      <c r="F175" s="334">
        <v>98.384091625224343</v>
      </c>
      <c r="G175" s="596">
        <v>1</v>
      </c>
      <c r="H175" s="596">
        <v>6</v>
      </c>
      <c r="I175" s="1353"/>
    </row>
    <row r="176" spans="2:9" s="31" customFormat="1" ht="16.350000000000001" customHeight="1">
      <c r="B176" s="789" t="s">
        <v>351</v>
      </c>
      <c r="C176" s="335" t="s">
        <v>3882</v>
      </c>
      <c r="D176" s="405">
        <v>1162.55</v>
      </c>
      <c r="E176" s="405">
        <v>1114.55</v>
      </c>
      <c r="F176" s="333">
        <v>95.871145327082701</v>
      </c>
      <c r="G176" s="257">
        <v>1</v>
      </c>
      <c r="H176" s="596">
        <v>5</v>
      </c>
      <c r="I176" s="1353"/>
    </row>
    <row r="177" spans="2:9" s="31" customFormat="1" ht="16.350000000000001" customHeight="1">
      <c r="B177" s="789" t="s">
        <v>352</v>
      </c>
      <c r="C177" s="336" t="s">
        <v>3883</v>
      </c>
      <c r="D177" s="405">
        <v>578.17999999999995</v>
      </c>
      <c r="E177" s="721">
        <v>578.17999999999995</v>
      </c>
      <c r="F177" s="334">
        <v>100</v>
      </c>
      <c r="G177" s="596">
        <v>1</v>
      </c>
      <c r="H177" s="596">
        <v>2</v>
      </c>
      <c r="I177" s="1353"/>
    </row>
    <row r="178" spans="2:9" s="31" customFormat="1" ht="16.350000000000001" customHeight="1">
      <c r="B178" s="789" t="s">
        <v>353</v>
      </c>
      <c r="C178" s="335" t="s">
        <v>3884</v>
      </c>
      <c r="D178" s="405">
        <v>507.11</v>
      </c>
      <c r="E178" s="405">
        <v>489.11</v>
      </c>
      <c r="F178" s="333">
        <v>96.450474256078564</v>
      </c>
      <c r="G178" s="257">
        <v>1</v>
      </c>
      <c r="H178" s="596">
        <v>1</v>
      </c>
      <c r="I178" s="1353"/>
    </row>
    <row r="179" spans="2:9" s="31" customFormat="1" ht="16.350000000000001" customHeight="1">
      <c r="B179" s="789" t="s">
        <v>354</v>
      </c>
      <c r="C179" s="336" t="s">
        <v>3885</v>
      </c>
      <c r="D179" s="405">
        <v>1053.3900000000001</v>
      </c>
      <c r="E179" s="721">
        <v>1007.45</v>
      </c>
      <c r="F179" s="334">
        <v>95.638842214184677</v>
      </c>
      <c r="G179" s="596">
        <v>1</v>
      </c>
      <c r="H179" s="596">
        <v>3</v>
      </c>
      <c r="I179" s="1353"/>
    </row>
    <row r="180" spans="2:9" s="31" customFormat="1" ht="16.350000000000001" customHeight="1">
      <c r="B180" s="789" t="s">
        <v>355</v>
      </c>
      <c r="C180" s="335" t="s">
        <v>3886</v>
      </c>
      <c r="D180" s="405">
        <v>1755.52</v>
      </c>
      <c r="E180" s="405">
        <v>1680.61</v>
      </c>
      <c r="F180" s="333">
        <v>95.732888261028066</v>
      </c>
      <c r="G180" s="257">
        <v>1</v>
      </c>
      <c r="H180" s="596">
        <v>5</v>
      </c>
      <c r="I180" s="1353"/>
    </row>
    <row r="181" spans="2:9" s="31" customFormat="1" ht="16.350000000000001" customHeight="1">
      <c r="B181" s="789" t="s">
        <v>356</v>
      </c>
      <c r="C181" s="336" t="s">
        <v>3887</v>
      </c>
      <c r="D181" s="405">
        <v>2853.82</v>
      </c>
      <c r="E181" s="721">
        <v>2813.47</v>
      </c>
      <c r="F181" s="334">
        <v>98.58610564086031</v>
      </c>
      <c r="G181" s="596">
        <v>1</v>
      </c>
      <c r="H181" s="596">
        <v>21</v>
      </c>
      <c r="I181" s="1353"/>
    </row>
    <row r="182" spans="2:9" s="31" customFormat="1" ht="16.350000000000001" customHeight="1">
      <c r="B182" s="789" t="s">
        <v>357</v>
      </c>
      <c r="C182" s="335" t="s">
        <v>3888</v>
      </c>
      <c r="D182" s="405">
        <v>1018.72</v>
      </c>
      <c r="E182" s="405">
        <v>928.79</v>
      </c>
      <c r="F182" s="333">
        <v>91.1722553792995</v>
      </c>
      <c r="G182" s="257">
        <v>1</v>
      </c>
      <c r="H182" s="596">
        <v>3</v>
      </c>
      <c r="I182" s="1353"/>
    </row>
    <row r="183" spans="2:9" s="31" customFormat="1" ht="16.350000000000001" customHeight="1">
      <c r="B183" s="789" t="s">
        <v>358</v>
      </c>
      <c r="C183" s="336" t="s">
        <v>3889</v>
      </c>
      <c r="D183" s="405">
        <v>1774.0100000000002</v>
      </c>
      <c r="E183" s="721">
        <v>1694.46</v>
      </c>
      <c r="F183" s="334">
        <v>95.515808817312191</v>
      </c>
      <c r="G183" s="596">
        <v>1</v>
      </c>
      <c r="H183" s="596">
        <v>9</v>
      </c>
      <c r="I183" s="1353"/>
    </row>
    <row r="184" spans="2:9" s="31" customFormat="1" ht="16.350000000000001" customHeight="1">
      <c r="B184" s="789" t="s">
        <v>360</v>
      </c>
      <c r="C184" s="335" t="s">
        <v>3890</v>
      </c>
      <c r="D184" s="405">
        <v>874.15</v>
      </c>
      <c r="E184" s="405">
        <v>848.66</v>
      </c>
      <c r="F184" s="333">
        <v>97.084024480924327</v>
      </c>
      <c r="G184" s="257">
        <v>1</v>
      </c>
      <c r="H184" s="596">
        <v>4</v>
      </c>
      <c r="I184" s="1353"/>
    </row>
    <row r="185" spans="2:9" s="31" customFormat="1" ht="16.350000000000001" customHeight="1">
      <c r="B185" s="789" t="s">
        <v>361</v>
      </c>
      <c r="C185" s="336" t="s">
        <v>3891</v>
      </c>
      <c r="D185" s="405">
        <v>1049.73</v>
      </c>
      <c r="E185" s="721">
        <v>1049.73</v>
      </c>
      <c r="F185" s="334">
        <v>100</v>
      </c>
      <c r="G185" s="596">
        <v>1</v>
      </c>
      <c r="H185" s="596">
        <v>3</v>
      </c>
      <c r="I185" s="1353"/>
    </row>
    <row r="186" spans="2:9" s="31" customFormat="1" ht="16.350000000000001" customHeight="1">
      <c r="B186" s="789" t="s">
        <v>362</v>
      </c>
      <c r="C186" s="335" t="s">
        <v>3892</v>
      </c>
      <c r="D186" s="405">
        <v>835.05</v>
      </c>
      <c r="E186" s="405">
        <v>810</v>
      </c>
      <c r="F186" s="333">
        <v>97.000179629962275</v>
      </c>
      <c r="G186" s="257">
        <v>1</v>
      </c>
      <c r="H186" s="596">
        <v>3</v>
      </c>
      <c r="I186" s="1353"/>
    </row>
    <row r="187" spans="2:9" s="31" customFormat="1" ht="16.350000000000001" customHeight="1">
      <c r="B187" s="789" t="s">
        <v>363</v>
      </c>
      <c r="C187" s="336" t="s">
        <v>3893</v>
      </c>
      <c r="D187" s="405">
        <v>576.20000000000005</v>
      </c>
      <c r="E187" s="721">
        <v>551.20000000000005</v>
      </c>
      <c r="F187" s="334">
        <v>95.661228740020832</v>
      </c>
      <c r="G187" s="596">
        <v>1</v>
      </c>
      <c r="H187" s="596">
        <v>1</v>
      </c>
      <c r="I187" s="1353"/>
    </row>
    <row r="188" spans="2:9" s="31" customFormat="1" ht="16.350000000000001" customHeight="1">
      <c r="B188" s="789" t="s">
        <v>365</v>
      </c>
      <c r="C188" s="335" t="s">
        <v>3894</v>
      </c>
      <c r="D188" s="405">
        <v>1027.44</v>
      </c>
      <c r="E188" s="405">
        <v>1001.62</v>
      </c>
      <c r="F188" s="333">
        <v>97.486957875885693</v>
      </c>
      <c r="G188" s="257">
        <v>1</v>
      </c>
      <c r="H188" s="596">
        <v>4</v>
      </c>
      <c r="I188" s="1353"/>
    </row>
    <row r="189" spans="2:9" s="31" customFormat="1" ht="16.350000000000001" customHeight="1">
      <c r="B189" s="789" t="s">
        <v>366</v>
      </c>
      <c r="C189" s="336" t="s">
        <v>3895</v>
      </c>
      <c r="D189" s="405">
        <v>1773.05</v>
      </c>
      <c r="E189" s="721">
        <v>1746.72</v>
      </c>
      <c r="F189" s="334">
        <v>98.514988297002347</v>
      </c>
      <c r="G189" s="596">
        <v>1</v>
      </c>
      <c r="H189" s="596">
        <v>9</v>
      </c>
      <c r="I189" s="1353"/>
    </row>
    <row r="190" spans="2:9" s="31" customFormat="1" ht="16.350000000000001" customHeight="1">
      <c r="B190" s="789" t="s">
        <v>367</v>
      </c>
      <c r="C190" s="335" t="s">
        <v>3896</v>
      </c>
      <c r="D190" s="405">
        <v>961.25</v>
      </c>
      <c r="E190" s="405">
        <v>961.25</v>
      </c>
      <c r="F190" s="333">
        <v>100</v>
      </c>
      <c r="G190" s="257">
        <v>1</v>
      </c>
      <c r="H190" s="596">
        <v>7</v>
      </c>
      <c r="I190" s="1353"/>
    </row>
    <row r="191" spans="2:9" s="31" customFormat="1" ht="16.350000000000001" customHeight="1">
      <c r="B191" s="789" t="s">
        <v>368</v>
      </c>
      <c r="C191" s="336" t="s">
        <v>3897</v>
      </c>
      <c r="D191" s="405">
        <v>2106.16</v>
      </c>
      <c r="E191" s="721">
        <v>2085.3200000000002</v>
      </c>
      <c r="F191" s="334">
        <v>99.010521517833411</v>
      </c>
      <c r="G191" s="596">
        <v>1</v>
      </c>
      <c r="H191" s="596">
        <v>10</v>
      </c>
      <c r="I191" s="1353"/>
    </row>
    <row r="192" spans="2:9" s="31" customFormat="1" ht="16.350000000000001" customHeight="1">
      <c r="B192" s="789" t="s">
        <v>369</v>
      </c>
      <c r="C192" s="335" t="s">
        <v>3898</v>
      </c>
      <c r="D192" s="405">
        <v>1794.85</v>
      </c>
      <c r="E192" s="405">
        <v>1769.69</v>
      </c>
      <c r="F192" s="333">
        <v>98.598211549711678</v>
      </c>
      <c r="G192" s="257">
        <v>1</v>
      </c>
      <c r="H192" s="596">
        <v>8</v>
      </c>
      <c r="I192" s="1353"/>
    </row>
    <row r="193" spans="2:9" s="31" customFormat="1" ht="16.350000000000001" customHeight="1">
      <c r="B193" s="789" t="s">
        <v>370</v>
      </c>
      <c r="C193" s="336" t="s">
        <v>3899</v>
      </c>
      <c r="D193" s="405">
        <v>1536.59</v>
      </c>
      <c r="E193" s="721">
        <v>1454.35</v>
      </c>
      <c r="F193" s="334">
        <v>94.647889157159682</v>
      </c>
      <c r="G193" s="596">
        <v>1</v>
      </c>
      <c r="H193" s="596">
        <v>6</v>
      </c>
      <c r="I193" s="1353"/>
    </row>
    <row r="194" spans="2:9" s="31" customFormat="1" ht="16.350000000000001" customHeight="1">
      <c r="B194" s="789" t="s">
        <v>371</v>
      </c>
      <c r="C194" s="335" t="s">
        <v>3900</v>
      </c>
      <c r="D194" s="405">
        <v>1190.7</v>
      </c>
      <c r="E194" s="405">
        <v>1190.7</v>
      </c>
      <c r="F194" s="333">
        <v>100</v>
      </c>
      <c r="G194" s="257">
        <v>1</v>
      </c>
      <c r="H194" s="596">
        <v>6</v>
      </c>
      <c r="I194" s="1353"/>
    </row>
    <row r="195" spans="2:9" s="31" customFormat="1" ht="16.350000000000001" customHeight="1">
      <c r="B195" s="789" t="s">
        <v>372</v>
      </c>
      <c r="C195" s="336" t="s">
        <v>3901</v>
      </c>
      <c r="D195" s="405">
        <v>1100.17</v>
      </c>
      <c r="E195" s="721">
        <v>1078.4100000000001</v>
      </c>
      <c r="F195" s="334">
        <v>98.022123853586265</v>
      </c>
      <c r="G195" s="596">
        <v>1</v>
      </c>
      <c r="H195" s="596">
        <v>4</v>
      </c>
      <c r="I195" s="1353"/>
    </row>
    <row r="196" spans="2:9" s="31" customFormat="1" ht="16.350000000000001" customHeight="1">
      <c r="B196" s="789" t="s">
        <v>373</v>
      </c>
      <c r="C196" s="335" t="s">
        <v>972</v>
      </c>
      <c r="D196" s="405">
        <v>2282.62</v>
      </c>
      <c r="E196" s="405">
        <v>2138.3000000000002</v>
      </c>
      <c r="F196" s="333">
        <v>93.677440835531115</v>
      </c>
      <c r="G196" s="257">
        <v>1</v>
      </c>
      <c r="H196" s="596">
        <v>9</v>
      </c>
      <c r="I196" s="1353"/>
    </row>
    <row r="197" spans="2:9" s="31" customFormat="1" ht="16.350000000000001" customHeight="1">
      <c r="B197" s="789" t="s">
        <v>375</v>
      </c>
      <c r="C197" s="336" t="s">
        <v>3902</v>
      </c>
      <c r="D197" s="405">
        <v>818.75</v>
      </c>
      <c r="E197" s="721">
        <v>798.63</v>
      </c>
      <c r="F197" s="334">
        <v>97.542595419847316</v>
      </c>
      <c r="G197" s="596">
        <v>1</v>
      </c>
      <c r="H197" s="596">
        <v>3</v>
      </c>
      <c r="I197" s="1353"/>
    </row>
    <row r="198" spans="2:9" s="31" customFormat="1" ht="16.350000000000001" customHeight="1">
      <c r="B198" s="789" t="s">
        <v>376</v>
      </c>
      <c r="C198" s="335" t="s">
        <v>3903</v>
      </c>
      <c r="D198" s="405">
        <v>1746.2</v>
      </c>
      <c r="E198" s="405">
        <v>1698.07</v>
      </c>
      <c r="F198" s="333">
        <v>97.243729240636796</v>
      </c>
      <c r="G198" s="257">
        <v>1</v>
      </c>
      <c r="H198" s="596">
        <v>5</v>
      </c>
      <c r="I198" s="1353"/>
    </row>
    <row r="199" spans="2:9" s="31" customFormat="1" ht="16.350000000000001" customHeight="1">
      <c r="B199" s="789" t="s">
        <v>377</v>
      </c>
      <c r="C199" s="336" t="s">
        <v>3904</v>
      </c>
      <c r="D199" s="405">
        <v>543.09</v>
      </c>
      <c r="E199" s="721">
        <v>520.79</v>
      </c>
      <c r="F199" s="334">
        <v>95.893866578283522</v>
      </c>
      <c r="G199" s="596">
        <v>1</v>
      </c>
      <c r="H199" s="596">
        <v>2</v>
      </c>
      <c r="I199" s="1353"/>
    </row>
    <row r="200" spans="2:9" s="31" customFormat="1" ht="16.350000000000001" customHeight="1">
      <c r="B200" s="789" t="s">
        <v>378</v>
      </c>
      <c r="C200" s="335" t="s">
        <v>3905</v>
      </c>
      <c r="D200" s="405">
        <v>2225.41</v>
      </c>
      <c r="E200" s="405">
        <v>2167.84</v>
      </c>
      <c r="F200" s="333">
        <v>97.413060964047077</v>
      </c>
      <c r="G200" s="257">
        <v>1</v>
      </c>
      <c r="H200" s="596">
        <v>10</v>
      </c>
      <c r="I200" s="1353"/>
    </row>
    <row r="201" spans="2:9" s="31" customFormat="1" ht="16.350000000000001" customHeight="1">
      <c r="B201" s="789" t="s">
        <v>379</v>
      </c>
      <c r="C201" s="336" t="s">
        <v>3906</v>
      </c>
      <c r="D201" s="405">
        <v>944.99</v>
      </c>
      <c r="E201" s="721">
        <v>924.91</v>
      </c>
      <c r="F201" s="334">
        <v>97.875109789521574</v>
      </c>
      <c r="G201" s="596">
        <v>1</v>
      </c>
      <c r="H201" s="596">
        <v>4</v>
      </c>
      <c r="I201" s="1353"/>
    </row>
    <row r="202" spans="2:9" s="31" customFormat="1" ht="16.350000000000001" customHeight="1">
      <c r="B202" s="789" t="s">
        <v>380</v>
      </c>
      <c r="C202" s="335" t="s">
        <v>3907</v>
      </c>
      <c r="D202" s="405">
        <v>991.94</v>
      </c>
      <c r="E202" s="405">
        <v>991.94</v>
      </c>
      <c r="F202" s="333">
        <v>100</v>
      </c>
      <c r="G202" s="257">
        <v>1</v>
      </c>
      <c r="H202" s="596">
        <v>4</v>
      </c>
      <c r="I202" s="1353"/>
    </row>
    <row r="203" spans="2:9" s="31" customFormat="1" ht="16.350000000000001" customHeight="1">
      <c r="B203" s="789" t="s">
        <v>381</v>
      </c>
      <c r="C203" s="336" t="s">
        <v>3908</v>
      </c>
      <c r="D203" s="405">
        <v>4376.95</v>
      </c>
      <c r="E203" s="721">
        <v>4006.08</v>
      </c>
      <c r="F203" s="334">
        <v>91.526748077999514</v>
      </c>
      <c r="G203" s="596">
        <v>1</v>
      </c>
      <c r="H203" s="596">
        <v>20</v>
      </c>
      <c r="I203" s="1353"/>
    </row>
    <row r="204" spans="2:9" s="31" customFormat="1" ht="16.350000000000001" customHeight="1">
      <c r="B204" s="789" t="s">
        <v>382</v>
      </c>
      <c r="C204" s="335" t="s">
        <v>3909</v>
      </c>
      <c r="D204" s="405">
        <v>3207.92</v>
      </c>
      <c r="E204" s="405">
        <v>3101.28</v>
      </c>
      <c r="F204" s="333">
        <v>96.675727574253727</v>
      </c>
      <c r="G204" s="257">
        <v>1</v>
      </c>
      <c r="H204" s="596">
        <v>17</v>
      </c>
      <c r="I204" s="1353"/>
    </row>
    <row r="205" spans="2:9" s="31" customFormat="1" ht="16.350000000000001" customHeight="1">
      <c r="B205" s="789" t="s">
        <v>383</v>
      </c>
      <c r="C205" s="336" t="s">
        <v>3910</v>
      </c>
      <c r="D205" s="405">
        <v>1117.3399999999999</v>
      </c>
      <c r="E205" s="721">
        <v>1095.8399999999999</v>
      </c>
      <c r="F205" s="334">
        <v>98.075787137308239</v>
      </c>
      <c r="G205" s="596">
        <v>1</v>
      </c>
      <c r="H205" s="596">
        <v>6</v>
      </c>
      <c r="I205" s="1353"/>
    </row>
    <row r="206" spans="2:9" s="31" customFormat="1" ht="16.350000000000001" customHeight="1">
      <c r="B206" s="789" t="s">
        <v>384</v>
      </c>
      <c r="C206" s="335" t="s">
        <v>3911</v>
      </c>
      <c r="D206" s="405">
        <v>813.52</v>
      </c>
      <c r="E206" s="405">
        <v>813.52</v>
      </c>
      <c r="F206" s="333">
        <v>100</v>
      </c>
      <c r="G206" s="257">
        <v>1</v>
      </c>
      <c r="H206" s="596">
        <v>4</v>
      </c>
      <c r="I206" s="1353"/>
    </row>
    <row r="207" spans="2:9" s="31" customFormat="1" ht="16.350000000000001" customHeight="1">
      <c r="B207" s="789" t="s">
        <v>385</v>
      </c>
      <c r="C207" s="336" t="s">
        <v>3912</v>
      </c>
      <c r="D207" s="405">
        <v>1108.9100000000001</v>
      </c>
      <c r="E207" s="721">
        <v>1089.1400000000001</v>
      </c>
      <c r="F207" s="334">
        <v>98.217168210224457</v>
      </c>
      <c r="G207" s="596">
        <v>1</v>
      </c>
      <c r="H207" s="596">
        <v>2</v>
      </c>
      <c r="I207" s="1353"/>
    </row>
    <row r="208" spans="2:9" s="31" customFormat="1" ht="16.350000000000001" customHeight="1">
      <c r="B208" s="789" t="s">
        <v>386</v>
      </c>
      <c r="C208" s="335" t="s">
        <v>3913</v>
      </c>
      <c r="D208" s="405">
        <v>1886.5</v>
      </c>
      <c r="E208" s="405">
        <v>1886.5</v>
      </c>
      <c r="F208" s="333">
        <v>100</v>
      </c>
      <c r="G208" s="257">
        <v>1</v>
      </c>
      <c r="H208" s="596">
        <v>8</v>
      </c>
      <c r="I208" s="1353"/>
    </row>
    <row r="209" spans="2:10" s="31" customFormat="1" ht="16.350000000000001" customHeight="1">
      <c r="B209" s="789" t="s">
        <v>387</v>
      </c>
      <c r="C209" s="336" t="s">
        <v>3914</v>
      </c>
      <c r="D209" s="405">
        <v>991.62</v>
      </c>
      <c r="E209" s="721">
        <v>991.62</v>
      </c>
      <c r="F209" s="334">
        <v>100</v>
      </c>
      <c r="G209" s="596">
        <v>1</v>
      </c>
      <c r="H209" s="596">
        <v>7</v>
      </c>
      <c r="I209" s="1353"/>
    </row>
    <row r="210" spans="2:10" s="31" customFormat="1" ht="16.350000000000001" customHeight="1">
      <c r="B210" s="789" t="s">
        <v>388</v>
      </c>
      <c r="C210" s="335" t="s">
        <v>3915</v>
      </c>
      <c r="D210" s="405">
        <v>1095.9100000000001</v>
      </c>
      <c r="E210" s="405">
        <v>1075.27</v>
      </c>
      <c r="F210" s="333">
        <v>98.116633665173225</v>
      </c>
      <c r="G210" s="257">
        <v>1</v>
      </c>
      <c r="H210" s="596">
        <v>5</v>
      </c>
      <c r="I210" s="1353"/>
    </row>
    <row r="211" spans="2:10" s="31" customFormat="1" ht="16.350000000000001" customHeight="1">
      <c r="B211" s="789" t="s">
        <v>389</v>
      </c>
      <c r="C211" s="336" t="s">
        <v>3916</v>
      </c>
      <c r="D211" s="405">
        <v>905.81</v>
      </c>
      <c r="E211" s="721">
        <v>905.81</v>
      </c>
      <c r="F211" s="334">
        <v>100</v>
      </c>
      <c r="G211" s="596">
        <v>1</v>
      </c>
      <c r="H211" s="596">
        <v>3</v>
      </c>
      <c r="I211" s="1353"/>
    </row>
    <row r="212" spans="2:10" s="31" customFormat="1" ht="16.350000000000001" customHeight="1">
      <c r="B212" s="789" t="s">
        <v>390</v>
      </c>
      <c r="C212" s="335" t="s">
        <v>3917</v>
      </c>
      <c r="D212" s="405">
        <v>1437.84</v>
      </c>
      <c r="E212" s="405">
        <v>1395.55</v>
      </c>
      <c r="F212" s="333">
        <v>97.058782618372007</v>
      </c>
      <c r="G212" s="257">
        <v>1</v>
      </c>
      <c r="H212" s="596">
        <v>6</v>
      </c>
      <c r="I212" s="1353"/>
    </row>
    <row r="213" spans="2:10" s="31" customFormat="1" ht="16.350000000000001" customHeight="1">
      <c r="B213" s="789" t="s">
        <v>391</v>
      </c>
      <c r="C213" s="336" t="s">
        <v>3918</v>
      </c>
      <c r="D213" s="405">
        <v>1884.62</v>
      </c>
      <c r="E213" s="721">
        <v>1860.68</v>
      </c>
      <c r="F213" s="334">
        <v>98.729717396610468</v>
      </c>
      <c r="G213" s="596">
        <v>1</v>
      </c>
      <c r="H213" s="596">
        <v>7</v>
      </c>
      <c r="I213" s="1353"/>
    </row>
    <row r="214" spans="2:10" s="31" customFormat="1" ht="16.350000000000001" customHeight="1">
      <c r="B214" s="789" t="s">
        <v>393</v>
      </c>
      <c r="C214" s="335" t="s">
        <v>3919</v>
      </c>
      <c r="D214" s="405">
        <v>1742.6399999999996</v>
      </c>
      <c r="E214" s="405">
        <v>1742.64</v>
      </c>
      <c r="F214" s="333">
        <v>100.00000000000003</v>
      </c>
      <c r="G214" s="257">
        <v>1</v>
      </c>
      <c r="H214" s="596">
        <v>7</v>
      </c>
      <c r="I214" s="1353"/>
    </row>
    <row r="215" spans="2:10" s="31" customFormat="1" ht="16.350000000000001" customHeight="1">
      <c r="B215" s="789" t="s">
        <v>394</v>
      </c>
      <c r="C215" s="336" t="s">
        <v>3920</v>
      </c>
      <c r="D215" s="405">
        <v>876.7</v>
      </c>
      <c r="E215" s="721">
        <v>876.7</v>
      </c>
      <c r="F215" s="334">
        <v>100</v>
      </c>
      <c r="G215" s="596">
        <v>1</v>
      </c>
      <c r="H215" s="596">
        <v>2</v>
      </c>
      <c r="I215" s="1353"/>
    </row>
    <row r="216" spans="2:10" s="31" customFormat="1" ht="16.350000000000001" customHeight="1">
      <c r="B216" s="789" t="s">
        <v>395</v>
      </c>
      <c r="C216" s="335" t="s">
        <v>3921</v>
      </c>
      <c r="D216" s="405">
        <v>4141.5600000000004</v>
      </c>
      <c r="E216" s="405">
        <v>4141.5600000000004</v>
      </c>
      <c r="F216" s="333">
        <v>100</v>
      </c>
      <c r="G216" s="257">
        <v>1</v>
      </c>
      <c r="H216" s="596">
        <v>34</v>
      </c>
      <c r="I216" s="1353"/>
    </row>
    <row r="217" spans="2:10" s="31" customFormat="1" ht="16.350000000000001" customHeight="1">
      <c r="B217" s="789" t="s">
        <v>396</v>
      </c>
      <c r="C217" s="336" t="s">
        <v>3922</v>
      </c>
      <c r="D217" s="405">
        <v>5999.8</v>
      </c>
      <c r="E217" s="721">
        <v>5856.1</v>
      </c>
      <c r="F217" s="334">
        <v>97.604920164005478</v>
      </c>
      <c r="G217" s="596">
        <v>1</v>
      </c>
      <c r="H217" s="596">
        <v>13</v>
      </c>
      <c r="I217" s="1353"/>
    </row>
    <row r="218" spans="2:10" s="31" customFormat="1" ht="16.350000000000001" customHeight="1">
      <c r="B218" s="789" t="s">
        <v>397</v>
      </c>
      <c r="C218" s="335" t="s">
        <v>3923</v>
      </c>
      <c r="D218" s="405">
        <v>2961.0600000000004</v>
      </c>
      <c r="E218" s="405">
        <v>2919.06</v>
      </c>
      <c r="F218" s="333">
        <v>98.581589025551636</v>
      </c>
      <c r="G218" s="257">
        <v>1</v>
      </c>
      <c r="H218" s="596">
        <v>18</v>
      </c>
      <c r="I218" s="1353"/>
    </row>
    <row r="219" spans="2:10" s="31" customFormat="1" ht="16.350000000000001" customHeight="1">
      <c r="B219" s="789" t="s">
        <v>398</v>
      </c>
      <c r="C219" s="336" t="s">
        <v>3924</v>
      </c>
      <c r="D219" s="405">
        <v>1604.72</v>
      </c>
      <c r="E219" s="721">
        <v>1604.72</v>
      </c>
      <c r="F219" s="334">
        <v>100</v>
      </c>
      <c r="G219" s="596">
        <v>1</v>
      </c>
      <c r="H219" s="596">
        <v>7</v>
      </c>
      <c r="I219" s="1353"/>
    </row>
    <row r="220" spans="2:10" s="31" customFormat="1" ht="16.350000000000001" customHeight="1">
      <c r="B220" s="789" t="s">
        <v>399</v>
      </c>
      <c r="C220" s="335" t="s">
        <v>3925</v>
      </c>
      <c r="D220" s="405">
        <v>2610.0500000000006</v>
      </c>
      <c r="E220" s="405">
        <v>2532.77</v>
      </c>
      <c r="F220" s="333">
        <v>97.03913718128004</v>
      </c>
      <c r="G220" s="257">
        <v>1</v>
      </c>
      <c r="H220" s="596">
        <v>35</v>
      </c>
      <c r="I220" s="1353"/>
      <c r="J220" s="1353"/>
    </row>
    <row r="221" spans="2:10" s="31" customFormat="1" ht="16.350000000000001" customHeight="1">
      <c r="B221" s="789" t="s">
        <v>400</v>
      </c>
      <c r="C221" s="336" t="s">
        <v>3926</v>
      </c>
      <c r="D221" s="405">
        <v>3692.44</v>
      </c>
      <c r="E221" s="721">
        <v>3417.58</v>
      </c>
      <c r="F221" s="334">
        <v>92.556141738254368</v>
      </c>
      <c r="G221" s="596">
        <v>1</v>
      </c>
      <c r="H221" s="596">
        <v>26</v>
      </c>
      <c r="I221" s="1353"/>
    </row>
    <row r="222" spans="2:10" s="31" customFormat="1" ht="16.350000000000001" customHeight="1">
      <c r="B222" s="789" t="s">
        <v>401</v>
      </c>
      <c r="C222" s="335" t="s">
        <v>3927</v>
      </c>
      <c r="D222" s="405">
        <v>1706.46</v>
      </c>
      <c r="E222" s="405">
        <v>1687.35</v>
      </c>
      <c r="F222" s="333">
        <v>98.880137829190247</v>
      </c>
      <c r="G222" s="257">
        <v>1</v>
      </c>
      <c r="H222" s="596">
        <v>6</v>
      </c>
      <c r="I222" s="1353"/>
    </row>
    <row r="223" spans="2:10" s="31" customFormat="1" ht="16.350000000000001" customHeight="1">
      <c r="B223" s="789" t="s">
        <v>402</v>
      </c>
      <c r="C223" s="336" t="s">
        <v>3928</v>
      </c>
      <c r="D223" s="405">
        <v>1708.19</v>
      </c>
      <c r="E223" s="721">
        <v>1677.91</v>
      </c>
      <c r="F223" s="334">
        <v>98.227363466593303</v>
      </c>
      <c r="G223" s="596">
        <v>1</v>
      </c>
      <c r="H223" s="596">
        <v>11</v>
      </c>
      <c r="I223" s="1353"/>
    </row>
    <row r="224" spans="2:10" s="31" customFormat="1" ht="16.350000000000001" customHeight="1">
      <c r="B224" s="789" t="s">
        <v>403</v>
      </c>
      <c r="C224" s="335" t="s">
        <v>3929</v>
      </c>
      <c r="D224" s="405">
        <v>952.06</v>
      </c>
      <c r="E224" s="405">
        <v>952.06</v>
      </c>
      <c r="F224" s="333">
        <v>100</v>
      </c>
      <c r="G224" s="257">
        <v>1</v>
      </c>
      <c r="H224" s="596">
        <v>3</v>
      </c>
      <c r="I224" s="1353"/>
    </row>
    <row r="225" spans="2:9" s="31" customFormat="1" ht="16.350000000000001" customHeight="1">
      <c r="B225" s="789" t="s">
        <v>405</v>
      </c>
      <c r="C225" s="336" t="s">
        <v>3930</v>
      </c>
      <c r="D225" s="405">
        <v>1264.8399999999999</v>
      </c>
      <c r="E225" s="721">
        <v>1264.8399999999999</v>
      </c>
      <c r="F225" s="334">
        <v>100</v>
      </c>
      <c r="G225" s="596">
        <v>1</v>
      </c>
      <c r="H225" s="596">
        <v>7</v>
      </c>
      <c r="I225" s="1353"/>
    </row>
    <row r="226" spans="2:9" s="31" customFormat="1" ht="16.350000000000001" customHeight="1">
      <c r="B226" s="789" t="s">
        <v>406</v>
      </c>
      <c r="C226" s="335" t="s">
        <v>3931</v>
      </c>
      <c r="D226" s="405">
        <v>1151.3599999999999</v>
      </c>
      <c r="E226" s="405">
        <v>1129.0999999999999</v>
      </c>
      <c r="F226" s="333">
        <v>98.066634241245126</v>
      </c>
      <c r="G226" s="257">
        <v>1</v>
      </c>
      <c r="H226" s="596">
        <v>4</v>
      </c>
      <c r="I226" s="1353"/>
    </row>
    <row r="227" spans="2:9" s="31" customFormat="1" ht="16.350000000000001" customHeight="1">
      <c r="B227" s="789" t="s">
        <v>407</v>
      </c>
      <c r="C227" s="336" t="s">
        <v>3932</v>
      </c>
      <c r="D227" s="405">
        <v>1244</v>
      </c>
      <c r="E227" s="721">
        <v>1244</v>
      </c>
      <c r="F227" s="334">
        <v>100</v>
      </c>
      <c r="G227" s="596">
        <v>1</v>
      </c>
      <c r="H227" s="596">
        <v>3</v>
      </c>
      <c r="I227" s="1353"/>
    </row>
    <row r="228" spans="2:9" s="31" customFormat="1" ht="16.350000000000001" customHeight="1">
      <c r="B228" s="789" t="s">
        <v>408</v>
      </c>
      <c r="C228" s="335" t="s">
        <v>3933</v>
      </c>
      <c r="D228" s="405">
        <v>778.19</v>
      </c>
      <c r="E228" s="405">
        <v>757.19</v>
      </c>
      <c r="F228" s="333">
        <v>97.301430241971758</v>
      </c>
      <c r="G228" s="257">
        <v>1</v>
      </c>
      <c r="H228" s="596">
        <v>3</v>
      </c>
      <c r="I228" s="1353"/>
    </row>
    <row r="229" spans="2:9" s="31" customFormat="1" ht="16.350000000000001" customHeight="1">
      <c r="B229" s="789" t="s">
        <v>409</v>
      </c>
      <c r="C229" s="336" t="s">
        <v>3934</v>
      </c>
      <c r="D229" s="405">
        <v>927.33</v>
      </c>
      <c r="E229" s="721">
        <v>927.33</v>
      </c>
      <c r="F229" s="334">
        <v>100</v>
      </c>
      <c r="G229" s="596">
        <v>1</v>
      </c>
      <c r="H229" s="596">
        <v>5</v>
      </c>
      <c r="I229" s="1353"/>
    </row>
    <row r="230" spans="2:9" s="31" customFormat="1" ht="16.350000000000001" customHeight="1">
      <c r="B230" s="789" t="s">
        <v>410</v>
      </c>
      <c r="C230" s="335" t="s">
        <v>3935</v>
      </c>
      <c r="D230" s="405">
        <v>1766.47</v>
      </c>
      <c r="E230" s="405">
        <v>1697.69</v>
      </c>
      <c r="F230" s="333">
        <v>96.106359009776568</v>
      </c>
      <c r="G230" s="257">
        <v>1</v>
      </c>
      <c r="H230" s="596">
        <v>6</v>
      </c>
      <c r="I230" s="1353"/>
    </row>
    <row r="231" spans="2:9" s="31" customFormat="1" ht="16.350000000000001" customHeight="1">
      <c r="B231" s="789" t="s">
        <v>411</v>
      </c>
      <c r="C231" s="336" t="s">
        <v>3936</v>
      </c>
      <c r="D231" s="405">
        <v>1237.8</v>
      </c>
      <c r="E231" s="721">
        <v>1237.8</v>
      </c>
      <c r="F231" s="334">
        <v>100</v>
      </c>
      <c r="G231" s="596">
        <v>1</v>
      </c>
      <c r="H231" s="596">
        <v>5</v>
      </c>
      <c r="I231" s="1353"/>
    </row>
    <row r="232" spans="2:9" s="31" customFormat="1" ht="16.350000000000001" customHeight="1">
      <c r="B232" s="789" t="s">
        <v>412</v>
      </c>
      <c r="C232" s="335" t="s">
        <v>3937</v>
      </c>
      <c r="D232" s="405">
        <v>2477.11</v>
      </c>
      <c r="E232" s="405">
        <v>2374.96</v>
      </c>
      <c r="F232" s="333">
        <v>95.876242879807521</v>
      </c>
      <c r="G232" s="257">
        <v>1</v>
      </c>
      <c r="H232" s="596">
        <v>27</v>
      </c>
      <c r="I232" s="1353"/>
    </row>
    <row r="233" spans="2:9" s="31" customFormat="1" ht="16.350000000000001" customHeight="1">
      <c r="B233" s="789" t="s">
        <v>413</v>
      </c>
      <c r="C233" s="336" t="s">
        <v>3938</v>
      </c>
      <c r="D233" s="405">
        <v>992.74</v>
      </c>
      <c r="E233" s="721">
        <v>992.74</v>
      </c>
      <c r="F233" s="334">
        <v>100</v>
      </c>
      <c r="G233" s="596">
        <v>1</v>
      </c>
      <c r="H233" s="596">
        <v>5</v>
      </c>
      <c r="I233" s="1353"/>
    </row>
    <row r="234" spans="2:9" s="31" customFormat="1" ht="16.350000000000001" customHeight="1">
      <c r="B234" s="789" t="s">
        <v>414</v>
      </c>
      <c r="C234" s="335" t="s">
        <v>3939</v>
      </c>
      <c r="D234" s="405">
        <v>1192.07</v>
      </c>
      <c r="E234" s="405">
        <v>1192.07</v>
      </c>
      <c r="F234" s="333">
        <v>100</v>
      </c>
      <c r="G234" s="257">
        <v>1</v>
      </c>
      <c r="H234" s="596">
        <v>5</v>
      </c>
      <c r="I234" s="1353"/>
    </row>
    <row r="235" spans="2:9" s="31" customFormat="1" ht="16.350000000000001" customHeight="1">
      <c r="B235" s="789" t="s">
        <v>920</v>
      </c>
      <c r="C235" s="336" t="s">
        <v>3072</v>
      </c>
      <c r="D235" s="405">
        <v>1105.83</v>
      </c>
      <c r="E235" s="721">
        <v>1080.47</v>
      </c>
      <c r="F235" s="334">
        <v>97.706699944837823</v>
      </c>
      <c r="G235" s="596">
        <v>1</v>
      </c>
      <c r="H235" s="596">
        <v>5</v>
      </c>
      <c r="I235" s="1353"/>
    </row>
    <row r="236" spans="2:9" s="31" customFormat="1" ht="16.350000000000001" customHeight="1">
      <c r="B236" s="789" t="s">
        <v>1399</v>
      </c>
      <c r="C236" s="335" t="s">
        <v>3940</v>
      </c>
      <c r="D236" s="405">
        <v>11357.78</v>
      </c>
      <c r="E236" s="405">
        <v>11173.93</v>
      </c>
      <c r="F236" s="333">
        <v>98.381285779439281</v>
      </c>
      <c r="G236" s="257">
        <v>1</v>
      </c>
      <c r="H236" s="596">
        <v>98</v>
      </c>
      <c r="I236" s="1353"/>
    </row>
    <row r="237" spans="2:9" s="31" customFormat="1" ht="16.350000000000001" customHeight="1">
      <c r="B237" s="789" t="s">
        <v>1400</v>
      </c>
      <c r="C237" s="336" t="s">
        <v>3941</v>
      </c>
      <c r="D237" s="405">
        <v>6788.3099999999995</v>
      </c>
      <c r="E237" s="721">
        <v>6707.59</v>
      </c>
      <c r="F237" s="334">
        <v>98.810896968464917</v>
      </c>
      <c r="G237" s="596">
        <v>1</v>
      </c>
      <c r="H237" s="596">
        <v>36</v>
      </c>
      <c r="I237" s="1353"/>
    </row>
    <row r="238" spans="2:9" s="31" customFormat="1" ht="16.350000000000001" customHeight="1">
      <c r="B238" s="789" t="s">
        <v>1401</v>
      </c>
      <c r="C238" s="335" t="s">
        <v>3942</v>
      </c>
      <c r="D238" s="405">
        <v>3466</v>
      </c>
      <c r="E238" s="405">
        <v>3444.23</v>
      </c>
      <c r="F238" s="333">
        <v>99.371898442008074</v>
      </c>
      <c r="G238" s="257">
        <v>1</v>
      </c>
      <c r="H238" s="596">
        <v>20</v>
      </c>
      <c r="I238" s="1353"/>
    </row>
    <row r="239" spans="2:9" s="31" customFormat="1" ht="16.350000000000001" customHeight="1">
      <c r="B239" s="789" t="s">
        <v>1402</v>
      </c>
      <c r="C239" s="336" t="s">
        <v>3943</v>
      </c>
      <c r="D239" s="405">
        <v>1513.2</v>
      </c>
      <c r="E239" s="721">
        <v>1463.08</v>
      </c>
      <c r="F239" s="334">
        <v>96.68781390430874</v>
      </c>
      <c r="G239" s="596">
        <v>1</v>
      </c>
      <c r="H239" s="596">
        <v>6</v>
      </c>
      <c r="I239" s="1353"/>
    </row>
    <row r="240" spans="2:9" s="31" customFormat="1" ht="16.350000000000001" customHeight="1">
      <c r="B240" s="789" t="s">
        <v>1403</v>
      </c>
      <c r="C240" s="335" t="s">
        <v>3944</v>
      </c>
      <c r="D240" s="405">
        <v>2056.41</v>
      </c>
      <c r="E240" s="405">
        <v>2010.17</v>
      </c>
      <c r="F240" s="333">
        <v>97.751421166012619</v>
      </c>
      <c r="G240" s="257">
        <v>1</v>
      </c>
      <c r="H240" s="596">
        <v>9</v>
      </c>
      <c r="I240" s="1353"/>
    </row>
    <row r="241" spans="2:9" s="31" customFormat="1" ht="16.350000000000001" customHeight="1">
      <c r="B241" s="789" t="s">
        <v>1883</v>
      </c>
      <c r="C241" s="335" t="s">
        <v>2101</v>
      </c>
      <c r="D241" s="405">
        <v>1446.7600000000002</v>
      </c>
      <c r="E241" s="405">
        <v>1361.92</v>
      </c>
      <c r="F241" s="333">
        <v>94.135862202438545</v>
      </c>
      <c r="G241" s="257">
        <v>1</v>
      </c>
      <c r="H241" s="596">
        <v>5</v>
      </c>
      <c r="I241" s="1353"/>
    </row>
    <row r="242" spans="2:9" s="31" customFormat="1" ht="16.350000000000001" customHeight="1">
      <c r="B242" s="789" t="s">
        <v>1885</v>
      </c>
      <c r="C242" s="335" t="s">
        <v>2103</v>
      </c>
      <c r="D242" s="405">
        <v>1414.8</v>
      </c>
      <c r="E242" s="405">
        <v>1334.7</v>
      </c>
      <c r="F242" s="333">
        <v>94.338422391857506</v>
      </c>
      <c r="G242" s="257">
        <v>1</v>
      </c>
      <c r="H242" s="596">
        <v>7</v>
      </c>
      <c r="I242" s="1353"/>
    </row>
    <row r="243" spans="2:9" s="31" customFormat="1" ht="16.350000000000001" customHeight="1">
      <c r="B243" s="789" t="s">
        <v>1886</v>
      </c>
      <c r="C243" s="335" t="s">
        <v>2105</v>
      </c>
      <c r="D243" s="405">
        <v>1087.8</v>
      </c>
      <c r="E243" s="405">
        <v>997.15</v>
      </c>
      <c r="F243" s="333">
        <v>91.666666666666657</v>
      </c>
      <c r="G243" s="257">
        <v>1</v>
      </c>
      <c r="H243" s="596">
        <v>5</v>
      </c>
      <c r="I243" s="1353"/>
    </row>
    <row r="244" spans="2:9" s="31" customFormat="1" ht="16.350000000000001" customHeight="1">
      <c r="B244" s="789" t="s">
        <v>3163</v>
      </c>
      <c r="C244" s="335" t="s">
        <v>3187</v>
      </c>
      <c r="D244" s="405">
        <v>2931.43</v>
      </c>
      <c r="E244" s="405">
        <v>2931.43</v>
      </c>
      <c r="F244" s="333">
        <v>100</v>
      </c>
      <c r="G244" s="257">
        <v>1</v>
      </c>
      <c r="H244" s="596">
        <v>21</v>
      </c>
      <c r="I244" s="1353"/>
    </row>
    <row r="245" spans="2:9" s="31" customFormat="1" ht="16.350000000000001" customHeight="1">
      <c r="B245" s="789" t="s">
        <v>3165</v>
      </c>
      <c r="C245" s="335" t="s">
        <v>3195</v>
      </c>
      <c r="D245" s="405">
        <v>2344.9299999999998</v>
      </c>
      <c r="E245" s="405">
        <v>2274.69</v>
      </c>
      <c r="F245" s="333">
        <v>97.004601416673424</v>
      </c>
      <c r="G245" s="257">
        <v>1</v>
      </c>
      <c r="H245" s="596">
        <v>13</v>
      </c>
      <c r="I245" s="1353"/>
    </row>
    <row r="246" spans="2:9" s="31" customFormat="1" ht="16.350000000000001" customHeight="1">
      <c r="B246" s="789" t="s">
        <v>3168</v>
      </c>
      <c r="C246" s="335" t="s">
        <v>3196</v>
      </c>
      <c r="D246" s="405">
        <v>1771.77</v>
      </c>
      <c r="E246" s="405">
        <v>1749.42</v>
      </c>
      <c r="F246" s="333">
        <v>98.738549586007224</v>
      </c>
      <c r="G246" s="257">
        <v>1</v>
      </c>
      <c r="H246" s="596">
        <v>8</v>
      </c>
      <c r="I246" s="1353"/>
    </row>
    <row r="247" spans="2:9" s="31" customFormat="1" ht="16.350000000000001" customHeight="1">
      <c r="B247" s="789" t="s">
        <v>3170</v>
      </c>
      <c r="C247" s="335" t="s">
        <v>3197</v>
      </c>
      <c r="D247" s="405">
        <v>972.13</v>
      </c>
      <c r="E247" s="405">
        <v>972.13</v>
      </c>
      <c r="F247" s="333">
        <v>100</v>
      </c>
      <c r="G247" s="257">
        <v>1</v>
      </c>
      <c r="H247" s="596">
        <v>5</v>
      </c>
      <c r="I247" s="1353"/>
    </row>
    <row r="248" spans="2:9" s="31" customFormat="1" ht="16.350000000000001" customHeight="1">
      <c r="B248" s="789" t="s">
        <v>3173</v>
      </c>
      <c r="C248" s="335" t="s">
        <v>3198</v>
      </c>
      <c r="D248" s="405">
        <v>1103.8800000000001</v>
      </c>
      <c r="E248" s="405">
        <v>1051.51</v>
      </c>
      <c r="F248" s="333">
        <v>95.255824908504536</v>
      </c>
      <c r="G248" s="257">
        <v>1</v>
      </c>
      <c r="H248" s="596">
        <v>5</v>
      </c>
      <c r="I248" s="1353"/>
    </row>
    <row r="249" spans="2:9" s="31" customFormat="1" ht="16.350000000000001" customHeight="1">
      <c r="B249" s="789" t="s">
        <v>415</v>
      </c>
      <c r="C249" s="336" t="s">
        <v>3945</v>
      </c>
      <c r="D249" s="405">
        <v>1861.56</v>
      </c>
      <c r="E249" s="721">
        <v>1821.37</v>
      </c>
      <c r="F249" s="334">
        <v>97.841058037345022</v>
      </c>
      <c r="G249" s="596">
        <v>1</v>
      </c>
      <c r="H249" s="596">
        <v>9</v>
      </c>
      <c r="I249" s="1353"/>
    </row>
    <row r="250" spans="2:9" s="31" customFormat="1" ht="16.350000000000001" customHeight="1">
      <c r="B250" s="789" t="s">
        <v>416</v>
      </c>
      <c r="C250" s="335" t="s">
        <v>3946</v>
      </c>
      <c r="D250" s="405">
        <v>1967.54</v>
      </c>
      <c r="E250" s="405">
        <v>1862.09</v>
      </c>
      <c r="F250" s="333">
        <v>94.640515567663172</v>
      </c>
      <c r="G250" s="257">
        <v>1</v>
      </c>
      <c r="H250" s="596">
        <v>7</v>
      </c>
      <c r="I250" s="1353"/>
    </row>
    <row r="251" spans="2:9" s="31" customFormat="1" ht="16.350000000000001" customHeight="1">
      <c r="B251" s="789" t="s">
        <v>417</v>
      </c>
      <c r="C251" s="336" t="s">
        <v>3947</v>
      </c>
      <c r="D251" s="405">
        <v>2990.68</v>
      </c>
      <c r="E251" s="721">
        <v>2990.68</v>
      </c>
      <c r="F251" s="334">
        <v>100</v>
      </c>
      <c r="G251" s="596">
        <v>1</v>
      </c>
      <c r="H251" s="596">
        <v>5</v>
      </c>
      <c r="I251" s="1353"/>
    </row>
    <row r="252" spans="2:9" s="31" customFormat="1" ht="16.350000000000001" customHeight="1">
      <c r="B252" s="789" t="s">
        <v>419</v>
      </c>
      <c r="C252" s="335" t="s">
        <v>3948</v>
      </c>
      <c r="D252" s="405">
        <v>1155.5999999999999</v>
      </c>
      <c r="E252" s="405">
        <v>1054.5</v>
      </c>
      <c r="F252" s="333">
        <v>91.251298026998967</v>
      </c>
      <c r="G252" s="257">
        <v>1</v>
      </c>
      <c r="H252" s="596">
        <v>1</v>
      </c>
      <c r="I252" s="1353"/>
    </row>
    <row r="253" spans="2:9" s="31" customFormat="1" ht="16.350000000000001" customHeight="1">
      <c r="B253" s="789" t="s">
        <v>420</v>
      </c>
      <c r="C253" s="336" t="s">
        <v>3949</v>
      </c>
      <c r="D253" s="405">
        <v>1850.2</v>
      </c>
      <c r="E253" s="721">
        <v>1850.2</v>
      </c>
      <c r="F253" s="334">
        <v>100</v>
      </c>
      <c r="G253" s="596">
        <v>1</v>
      </c>
      <c r="H253" s="596">
        <v>3</v>
      </c>
      <c r="I253" s="1353"/>
    </row>
    <row r="254" spans="2:9" s="31" customFormat="1" ht="16.350000000000001" customHeight="1">
      <c r="B254" s="789" t="s">
        <v>421</v>
      </c>
      <c r="C254" s="335" t="s">
        <v>3950</v>
      </c>
      <c r="D254" s="405">
        <v>1148.72</v>
      </c>
      <c r="E254" s="405">
        <v>1148.72</v>
      </c>
      <c r="F254" s="333">
        <v>100</v>
      </c>
      <c r="G254" s="257">
        <v>1</v>
      </c>
      <c r="H254" s="596">
        <v>2</v>
      </c>
      <c r="I254" s="1353"/>
    </row>
    <row r="255" spans="2:9" s="31" customFormat="1" ht="16.350000000000001" customHeight="1">
      <c r="B255" s="789" t="s">
        <v>422</v>
      </c>
      <c r="C255" s="336" t="s">
        <v>3951</v>
      </c>
      <c r="D255" s="405">
        <v>1851.39</v>
      </c>
      <c r="E255" s="721">
        <v>1851.39</v>
      </c>
      <c r="F255" s="334">
        <v>100</v>
      </c>
      <c r="G255" s="596">
        <v>1</v>
      </c>
      <c r="H255" s="596">
        <v>3</v>
      </c>
      <c r="I255" s="1353"/>
    </row>
    <row r="256" spans="2:9" s="31" customFormat="1" ht="16.350000000000001" customHeight="1">
      <c r="B256" s="789" t="s">
        <v>423</v>
      </c>
      <c r="C256" s="335" t="s">
        <v>3952</v>
      </c>
      <c r="D256" s="405">
        <v>2114.5300000000002</v>
      </c>
      <c r="E256" s="405">
        <v>2034.47</v>
      </c>
      <c r="F256" s="333">
        <v>96.21381583614324</v>
      </c>
      <c r="G256" s="257">
        <v>1</v>
      </c>
      <c r="H256" s="596">
        <v>3</v>
      </c>
      <c r="I256" s="1353"/>
    </row>
    <row r="257" spans="2:9" s="31" customFormat="1" ht="16.350000000000001" customHeight="1">
      <c r="B257" s="789" t="s">
        <v>424</v>
      </c>
      <c r="C257" s="336" t="s">
        <v>3953</v>
      </c>
      <c r="D257" s="405">
        <v>1494.36</v>
      </c>
      <c r="E257" s="721">
        <v>1458.92</v>
      </c>
      <c r="F257" s="334">
        <v>97.628416178163235</v>
      </c>
      <c r="G257" s="596">
        <v>1</v>
      </c>
      <c r="H257" s="596">
        <v>2</v>
      </c>
      <c r="I257" s="1353"/>
    </row>
    <row r="258" spans="2:9" s="31" customFormat="1" ht="16.350000000000001" customHeight="1">
      <c r="B258" s="789" t="s">
        <v>425</v>
      </c>
      <c r="C258" s="335" t="s">
        <v>3954</v>
      </c>
      <c r="D258" s="405">
        <v>1007.3</v>
      </c>
      <c r="E258" s="405">
        <v>983.5</v>
      </c>
      <c r="F258" s="333">
        <v>97.63724808895067</v>
      </c>
      <c r="G258" s="257">
        <v>1</v>
      </c>
      <c r="H258" s="596">
        <v>1</v>
      </c>
      <c r="I258" s="1353"/>
    </row>
    <row r="259" spans="2:9" s="31" customFormat="1" ht="16.350000000000001" customHeight="1">
      <c r="B259" s="789" t="s">
        <v>426</v>
      </c>
      <c r="C259" s="336" t="s">
        <v>3955</v>
      </c>
      <c r="D259" s="405">
        <v>911.07</v>
      </c>
      <c r="E259" s="721">
        <v>877.44</v>
      </c>
      <c r="F259" s="334">
        <v>96.308735881984916</v>
      </c>
      <c r="G259" s="596">
        <v>1</v>
      </c>
      <c r="H259" s="596">
        <v>1</v>
      </c>
      <c r="I259" s="1353"/>
    </row>
    <row r="260" spans="2:9" s="31" customFormat="1" ht="16.350000000000001" customHeight="1">
      <c r="B260" s="789" t="s">
        <v>427</v>
      </c>
      <c r="C260" s="335" t="s">
        <v>3956</v>
      </c>
      <c r="D260" s="405">
        <v>1773.9</v>
      </c>
      <c r="E260" s="405">
        <v>1773.9</v>
      </c>
      <c r="F260" s="333">
        <v>100</v>
      </c>
      <c r="G260" s="257">
        <v>1</v>
      </c>
      <c r="H260" s="596">
        <v>2</v>
      </c>
      <c r="I260" s="1353"/>
    </row>
    <row r="261" spans="2:9" s="31" customFormat="1" ht="16.350000000000001" customHeight="1">
      <c r="B261" s="789" t="s">
        <v>428</v>
      </c>
      <c r="C261" s="336" t="s">
        <v>3957</v>
      </c>
      <c r="D261" s="405">
        <v>2439.9</v>
      </c>
      <c r="E261" s="721">
        <v>2387.21</v>
      </c>
      <c r="F261" s="334">
        <v>97.840485265789582</v>
      </c>
      <c r="G261" s="596">
        <v>1</v>
      </c>
      <c r="H261" s="596">
        <v>3</v>
      </c>
      <c r="I261" s="1353"/>
    </row>
    <row r="262" spans="2:9" s="31" customFormat="1" ht="16.350000000000001" customHeight="1">
      <c r="B262" s="789" t="s">
        <v>429</v>
      </c>
      <c r="C262" s="335" t="s">
        <v>3958</v>
      </c>
      <c r="D262" s="405">
        <v>15547.840000000009</v>
      </c>
      <c r="E262" s="405">
        <v>14893.51</v>
      </c>
      <c r="F262" s="333">
        <v>95.791505443842951</v>
      </c>
      <c r="G262" s="257">
        <v>1</v>
      </c>
      <c r="H262" s="596">
        <v>24</v>
      </c>
      <c r="I262" s="1353"/>
    </row>
    <row r="263" spans="2:9" s="31" customFormat="1" ht="16.350000000000001" customHeight="1">
      <c r="B263" s="789" t="s">
        <v>430</v>
      </c>
      <c r="C263" s="336" t="s">
        <v>3959</v>
      </c>
      <c r="D263" s="405">
        <v>5094.29</v>
      </c>
      <c r="E263" s="721">
        <v>4866.79</v>
      </c>
      <c r="F263" s="334">
        <v>95.534215759212771</v>
      </c>
      <c r="G263" s="596">
        <v>1</v>
      </c>
      <c r="H263" s="596">
        <v>16</v>
      </c>
      <c r="I263" s="1353"/>
    </row>
    <row r="264" spans="2:9" s="31" customFormat="1" ht="16.350000000000001" customHeight="1">
      <c r="B264" s="789" t="s">
        <v>431</v>
      </c>
      <c r="C264" s="335" t="s">
        <v>3960</v>
      </c>
      <c r="D264" s="405">
        <v>3411.24</v>
      </c>
      <c r="E264" s="405">
        <v>3047.29</v>
      </c>
      <c r="F264" s="333">
        <v>89.330859159719054</v>
      </c>
      <c r="G264" s="257">
        <v>1</v>
      </c>
      <c r="H264" s="596">
        <v>13</v>
      </c>
      <c r="I264" s="1353"/>
    </row>
    <row r="265" spans="2:9" s="31" customFormat="1" ht="16.350000000000001" customHeight="1">
      <c r="B265" s="789" t="s">
        <v>432</v>
      </c>
      <c r="C265" s="336" t="s">
        <v>3961</v>
      </c>
      <c r="D265" s="405">
        <v>1380.21</v>
      </c>
      <c r="E265" s="721">
        <v>1326.56</v>
      </c>
      <c r="F265" s="334">
        <v>96.112910354221441</v>
      </c>
      <c r="G265" s="596">
        <v>1</v>
      </c>
      <c r="H265" s="596">
        <v>5</v>
      </c>
      <c r="I265" s="1353"/>
    </row>
    <row r="266" spans="2:9" s="31" customFormat="1" ht="16.350000000000001" customHeight="1">
      <c r="B266" s="789" t="s">
        <v>433</v>
      </c>
      <c r="C266" s="335" t="s">
        <v>3962</v>
      </c>
      <c r="D266" s="405">
        <v>4251.91</v>
      </c>
      <c r="E266" s="405">
        <v>4175.18</v>
      </c>
      <c r="F266" s="333">
        <v>98.195399244104422</v>
      </c>
      <c r="G266" s="257">
        <v>1</v>
      </c>
      <c r="H266" s="596">
        <v>13</v>
      </c>
      <c r="I266" s="1353"/>
    </row>
    <row r="267" spans="2:9" s="31" customFormat="1" ht="16.350000000000001" customHeight="1">
      <c r="B267" s="789" t="s">
        <v>434</v>
      </c>
      <c r="C267" s="336" t="s">
        <v>3963</v>
      </c>
      <c r="D267" s="405">
        <v>1571.04</v>
      </c>
      <c r="E267" s="721">
        <v>1510.8</v>
      </c>
      <c r="F267" s="334">
        <v>96.165597311335162</v>
      </c>
      <c r="G267" s="596">
        <v>1</v>
      </c>
      <c r="H267" s="596">
        <v>6</v>
      </c>
      <c r="I267" s="1353"/>
    </row>
    <row r="268" spans="2:9" s="31" customFormat="1" ht="16.350000000000001" customHeight="1">
      <c r="B268" s="789" t="s">
        <v>435</v>
      </c>
      <c r="C268" s="335" t="s">
        <v>3964</v>
      </c>
      <c r="D268" s="405">
        <v>1391.02</v>
      </c>
      <c r="E268" s="405">
        <v>1319.07</v>
      </c>
      <c r="F268" s="333">
        <v>94.82753662779831</v>
      </c>
      <c r="G268" s="257">
        <v>1</v>
      </c>
      <c r="H268" s="596">
        <v>5</v>
      </c>
      <c r="I268" s="1353"/>
    </row>
    <row r="269" spans="2:9" s="31" customFormat="1" ht="16.350000000000001" customHeight="1">
      <c r="B269" s="789" t="s">
        <v>436</v>
      </c>
      <c r="C269" s="336" t="s">
        <v>3965</v>
      </c>
      <c r="D269" s="405">
        <v>2502.11</v>
      </c>
      <c r="E269" s="721">
        <v>2358.04</v>
      </c>
      <c r="F269" s="334">
        <v>94.242059701611836</v>
      </c>
      <c r="G269" s="596">
        <v>1</v>
      </c>
      <c r="H269" s="596">
        <v>5</v>
      </c>
      <c r="I269" s="1353"/>
    </row>
    <row r="270" spans="2:9" s="31" customFormat="1" ht="16.350000000000001" customHeight="1">
      <c r="B270" s="789" t="s">
        <v>437</v>
      </c>
      <c r="C270" s="335" t="s">
        <v>3966</v>
      </c>
      <c r="D270" s="405">
        <v>3541.4300000000003</v>
      </c>
      <c r="E270" s="405">
        <v>3201.1</v>
      </c>
      <c r="F270" s="333">
        <v>90.390040181508596</v>
      </c>
      <c r="G270" s="257">
        <v>1</v>
      </c>
      <c r="H270" s="596">
        <v>10</v>
      </c>
      <c r="I270" s="1353"/>
    </row>
    <row r="271" spans="2:9" s="31" customFormat="1" ht="16.350000000000001" customHeight="1">
      <c r="B271" s="789" t="s">
        <v>438</v>
      </c>
      <c r="C271" s="336" t="s">
        <v>3967</v>
      </c>
      <c r="D271" s="405">
        <v>7543.0999999999995</v>
      </c>
      <c r="E271" s="721">
        <v>7012.14</v>
      </c>
      <c r="F271" s="334">
        <v>92.96098421073566</v>
      </c>
      <c r="G271" s="596">
        <v>1</v>
      </c>
      <c r="H271" s="596">
        <v>19</v>
      </c>
      <c r="I271" s="1353"/>
    </row>
    <row r="272" spans="2:9" s="31" customFormat="1" ht="16.350000000000001" customHeight="1">
      <c r="B272" s="789" t="s">
        <v>439</v>
      </c>
      <c r="C272" s="335" t="s">
        <v>3968</v>
      </c>
      <c r="D272" s="405">
        <v>1189.1199999999999</v>
      </c>
      <c r="E272" s="405">
        <v>1139.82</v>
      </c>
      <c r="F272" s="333">
        <v>95.85407696447794</v>
      </c>
      <c r="G272" s="257">
        <v>1</v>
      </c>
      <c r="H272" s="596">
        <v>2</v>
      </c>
      <c r="I272" s="1353"/>
    </row>
    <row r="273" spans="2:9" s="31" customFormat="1" ht="16.350000000000001" customHeight="1">
      <c r="B273" s="789" t="s">
        <v>440</v>
      </c>
      <c r="C273" s="336" t="s">
        <v>3969</v>
      </c>
      <c r="D273" s="405">
        <v>1392</v>
      </c>
      <c r="E273" s="721">
        <v>1368</v>
      </c>
      <c r="F273" s="334">
        <v>98.275862068965509</v>
      </c>
      <c r="G273" s="596">
        <v>1</v>
      </c>
      <c r="H273" s="596">
        <v>4</v>
      </c>
      <c r="I273" s="1353"/>
    </row>
    <row r="274" spans="2:9" s="31" customFormat="1" ht="16.350000000000001" customHeight="1">
      <c r="B274" s="789" t="s">
        <v>441</v>
      </c>
      <c r="C274" s="335" t="s">
        <v>3970</v>
      </c>
      <c r="D274" s="405">
        <v>2151.67</v>
      </c>
      <c r="E274" s="405">
        <v>2125.2399999999998</v>
      </c>
      <c r="F274" s="333">
        <v>98.771651786751676</v>
      </c>
      <c r="G274" s="257">
        <v>1</v>
      </c>
      <c r="H274" s="596">
        <v>6</v>
      </c>
      <c r="I274" s="1353"/>
    </row>
    <row r="275" spans="2:9" s="31" customFormat="1" ht="16.350000000000001" customHeight="1">
      <c r="B275" s="789" t="s">
        <v>442</v>
      </c>
      <c r="C275" s="336" t="s">
        <v>3971</v>
      </c>
      <c r="D275" s="405">
        <v>2373.1000000000004</v>
      </c>
      <c r="E275" s="721">
        <v>2204.4899999999998</v>
      </c>
      <c r="F275" s="334">
        <v>92.894947536976929</v>
      </c>
      <c r="G275" s="596">
        <v>1</v>
      </c>
      <c r="H275" s="596">
        <v>2</v>
      </c>
      <c r="I275" s="1353"/>
    </row>
    <row r="276" spans="2:9" s="31" customFormat="1" ht="16.350000000000001" customHeight="1">
      <c r="B276" s="789" t="s">
        <v>443</v>
      </c>
      <c r="C276" s="335" t="s">
        <v>3972</v>
      </c>
      <c r="D276" s="405">
        <v>3909.9</v>
      </c>
      <c r="E276" s="405">
        <v>3666.01</v>
      </c>
      <c r="F276" s="333">
        <v>93.762244558684372</v>
      </c>
      <c r="G276" s="257">
        <v>1</v>
      </c>
      <c r="H276" s="596">
        <v>8</v>
      </c>
      <c r="I276" s="1353"/>
    </row>
    <row r="277" spans="2:9" s="31" customFormat="1" ht="16.350000000000001" customHeight="1">
      <c r="B277" s="789" t="s">
        <v>444</v>
      </c>
      <c r="C277" s="336" t="s">
        <v>3973</v>
      </c>
      <c r="D277" s="405">
        <v>2176.23</v>
      </c>
      <c r="E277" s="721">
        <v>2141.4</v>
      </c>
      <c r="F277" s="334">
        <v>98.399525785417907</v>
      </c>
      <c r="G277" s="596">
        <v>1</v>
      </c>
      <c r="H277" s="596">
        <v>0</v>
      </c>
      <c r="I277" s="1353"/>
    </row>
    <row r="278" spans="2:9" s="31" customFormat="1" ht="16.350000000000001" customHeight="1">
      <c r="B278" s="789" t="s">
        <v>445</v>
      </c>
      <c r="C278" s="335" t="s">
        <v>3974</v>
      </c>
      <c r="D278" s="405">
        <v>897.84</v>
      </c>
      <c r="E278" s="405">
        <v>897.84</v>
      </c>
      <c r="F278" s="333">
        <v>100</v>
      </c>
      <c r="G278" s="257">
        <v>1</v>
      </c>
      <c r="H278" s="596">
        <v>0</v>
      </c>
      <c r="I278" s="1353"/>
    </row>
    <row r="279" spans="2:9" s="31" customFormat="1" ht="16.350000000000001" customHeight="1">
      <c r="B279" s="789" t="s">
        <v>446</v>
      </c>
      <c r="C279" s="336" t="s">
        <v>3975</v>
      </c>
      <c r="D279" s="405">
        <v>1222.3399999999999</v>
      </c>
      <c r="E279" s="721">
        <v>1062.9000000000001</v>
      </c>
      <c r="F279" s="334">
        <v>86.956166042181408</v>
      </c>
      <c r="G279" s="596">
        <v>1</v>
      </c>
      <c r="H279" s="596">
        <v>0</v>
      </c>
      <c r="I279" s="1353"/>
    </row>
    <row r="280" spans="2:9" s="31" customFormat="1" ht="16.350000000000001" customHeight="1">
      <c r="B280" s="789" t="s">
        <v>447</v>
      </c>
      <c r="C280" s="335" t="s">
        <v>3976</v>
      </c>
      <c r="D280" s="405">
        <v>1854.13</v>
      </c>
      <c r="E280" s="405">
        <v>1829.71</v>
      </c>
      <c r="F280" s="333">
        <v>98.682940246908245</v>
      </c>
      <c r="G280" s="257">
        <v>1</v>
      </c>
      <c r="H280" s="596">
        <v>0</v>
      </c>
      <c r="I280" s="1353"/>
    </row>
    <row r="281" spans="2:9" s="31" customFormat="1" ht="16.350000000000001" customHeight="1">
      <c r="B281" s="789" t="s">
        <v>448</v>
      </c>
      <c r="C281" s="336" t="s">
        <v>3977</v>
      </c>
      <c r="D281" s="405">
        <v>1740.7</v>
      </c>
      <c r="E281" s="721">
        <v>1666.91</v>
      </c>
      <c r="F281" s="334">
        <v>95.760900787039688</v>
      </c>
      <c r="G281" s="596">
        <v>1</v>
      </c>
      <c r="H281" s="596">
        <v>2</v>
      </c>
      <c r="I281" s="1353"/>
    </row>
    <row r="282" spans="2:9" s="31" customFormat="1" ht="16.350000000000001" customHeight="1" thickBot="1">
      <c r="B282" s="792" t="s">
        <v>933</v>
      </c>
      <c r="C282" s="1067" t="s">
        <v>1365</v>
      </c>
      <c r="D282" s="404">
        <v>2287.0399999999991</v>
      </c>
      <c r="E282" s="1354">
        <v>2108.4499999999998</v>
      </c>
      <c r="F282" s="330">
        <v>92.191216594375291</v>
      </c>
      <c r="G282" s="719">
        <v>1</v>
      </c>
      <c r="H282" s="719">
        <v>6</v>
      </c>
      <c r="I282" s="1353"/>
    </row>
    <row r="283" spans="2:9" s="31" customFormat="1" ht="16.350000000000001" customHeight="1" thickTop="1" thickBot="1">
      <c r="B283" s="1068" t="s">
        <v>3188</v>
      </c>
      <c r="C283" s="1085" t="s">
        <v>3199</v>
      </c>
      <c r="D283" s="1355">
        <v>4425.3599999999997</v>
      </c>
      <c r="E283" s="1356">
        <v>4425.3599999999997</v>
      </c>
      <c r="F283" s="1147">
        <v>100</v>
      </c>
      <c r="G283" s="1148">
        <v>2</v>
      </c>
      <c r="H283" s="1148">
        <v>38</v>
      </c>
      <c r="I283" s="1294"/>
    </row>
    <row r="284" spans="2:9" s="31" customFormat="1" ht="16.350000000000001" customHeight="1" thickTop="1">
      <c r="B284" s="1357" t="s">
        <v>3978</v>
      </c>
      <c r="C284" s="1358" t="s">
        <v>1366</v>
      </c>
      <c r="D284" s="1359">
        <v>14431.35</v>
      </c>
      <c r="E284" s="1360">
        <v>14431.35</v>
      </c>
      <c r="F284" s="1361">
        <v>100</v>
      </c>
      <c r="G284" s="1362">
        <v>1</v>
      </c>
      <c r="H284" s="1363" t="s">
        <v>61</v>
      </c>
      <c r="I284" s="1294"/>
    </row>
    <row r="285" spans="2:9" s="31" customFormat="1" ht="16.350000000000001" customHeight="1">
      <c r="B285" s="1364"/>
      <c r="C285" s="473"/>
      <c r="D285" s="381"/>
      <c r="E285" s="381"/>
      <c r="F285" s="381"/>
      <c r="G285" s="381"/>
      <c r="H285" s="381"/>
      <c r="I285" s="1294"/>
    </row>
    <row r="286" spans="2:9" s="31" customFormat="1" ht="16.350000000000001" customHeight="1">
      <c r="B286" s="1365"/>
      <c r="C286" s="1366" t="s">
        <v>611</v>
      </c>
      <c r="D286" s="1367">
        <f>SUM(D287:D292)</f>
        <v>1866013.4185861999</v>
      </c>
      <c r="E286" s="1367">
        <f>SUM(E287:E292)</f>
        <v>1852454.5885862005</v>
      </c>
      <c r="F286" s="983">
        <f>E286/D286*100</f>
        <v>99.273379823266637</v>
      </c>
      <c r="G286" s="1368">
        <f>SUM(G287:G292)</f>
        <v>1291</v>
      </c>
      <c r="H286" s="1368">
        <v>37245</v>
      </c>
      <c r="I286" s="1294"/>
    </row>
    <row r="287" spans="2:9" s="31" customFormat="1" ht="16.350000000000001" customHeight="1">
      <c r="B287" s="923"/>
      <c r="C287" s="874" t="s">
        <v>612</v>
      </c>
      <c r="D287" s="924">
        <f>SUM(D4:D64)</f>
        <v>471890.37</v>
      </c>
      <c r="E287" s="924">
        <f>SUM(E4:E64)</f>
        <v>468945.90000000008</v>
      </c>
      <c r="F287" s="925">
        <f t="shared" ref="F287:F292" si="0">E287/D287*100</f>
        <v>99.376026681790535</v>
      </c>
      <c r="G287" s="926">
        <f>SUM(G4:G64)</f>
        <v>859</v>
      </c>
      <c r="H287" s="927" t="s">
        <v>262</v>
      </c>
      <c r="I287" s="1294"/>
    </row>
    <row r="288" spans="2:9" s="31" customFormat="1" ht="16.350000000000001" customHeight="1">
      <c r="B288" s="880"/>
      <c r="C288" s="928" t="s">
        <v>613</v>
      </c>
      <c r="D288" s="929">
        <f>SUM(D65:D108)</f>
        <v>345929.58858620003</v>
      </c>
      <c r="E288" s="929">
        <f>SUM(E65:E108)</f>
        <v>344502.35858619999</v>
      </c>
      <c r="F288" s="883">
        <f>E288/D288*100</f>
        <v>99.587421820193796</v>
      </c>
      <c r="G288" s="930">
        <f>SUM(G65:G108)</f>
        <v>242</v>
      </c>
      <c r="H288" s="885" t="s">
        <v>262</v>
      </c>
      <c r="I288" s="1294"/>
    </row>
    <row r="289" spans="2:9">
      <c r="B289" s="887"/>
      <c r="C289" s="888" t="s">
        <v>825</v>
      </c>
      <c r="D289" s="931">
        <f>SUM(D109:D127)</f>
        <v>719286.24</v>
      </c>
      <c r="E289" s="931">
        <f>SUM(E109:E127)</f>
        <v>719286.24</v>
      </c>
      <c r="F289" s="890">
        <f t="shared" si="0"/>
        <v>100</v>
      </c>
      <c r="G289" s="932">
        <f>SUM(G109:G127)</f>
        <v>32</v>
      </c>
      <c r="H289" s="892" t="s">
        <v>262</v>
      </c>
    </row>
    <row r="290" spans="2:9" s="31" customFormat="1" ht="16.350000000000001" customHeight="1">
      <c r="B290" s="894"/>
      <c r="C290" s="895" t="s">
        <v>614</v>
      </c>
      <c r="D290" s="933">
        <f>SUM(D128:D282)</f>
        <v>310050.50999999983</v>
      </c>
      <c r="E290" s="933">
        <f>SUM(E128:E282)</f>
        <v>300863.38000000006</v>
      </c>
      <c r="F290" s="934">
        <f t="shared" si="0"/>
        <v>97.036892472778135</v>
      </c>
      <c r="G290" s="935">
        <f>SUM(G128:G282)</f>
        <v>155</v>
      </c>
      <c r="H290" s="899" t="s">
        <v>262</v>
      </c>
      <c r="I290" s="1294"/>
    </row>
    <row r="291" spans="2:9" s="31" customFormat="1" ht="16.350000000000001" customHeight="1">
      <c r="B291" s="1073"/>
      <c r="C291" s="1074" t="s">
        <v>3179</v>
      </c>
      <c r="D291" s="1158">
        <f>SUM(D283)</f>
        <v>4425.3599999999997</v>
      </c>
      <c r="E291" s="1158">
        <f>SUM(E283)</f>
        <v>4425.3599999999997</v>
      </c>
      <c r="F291" s="1159">
        <f t="shared" si="0"/>
        <v>100</v>
      </c>
      <c r="G291" s="1160">
        <f>SUM(G283)</f>
        <v>2</v>
      </c>
      <c r="H291" s="1078" t="s">
        <v>262</v>
      </c>
      <c r="I291" s="1294"/>
    </row>
    <row r="292" spans="2:9" s="31" customFormat="1" ht="16.350000000000001" customHeight="1">
      <c r="B292" s="901"/>
      <c r="C292" s="902" t="s">
        <v>1215</v>
      </c>
      <c r="D292" s="936">
        <f>SUM(D284)</f>
        <v>14431.35</v>
      </c>
      <c r="E292" s="936">
        <f>SUM(E284)</f>
        <v>14431.35</v>
      </c>
      <c r="F292" s="904">
        <f t="shared" si="0"/>
        <v>100</v>
      </c>
      <c r="G292" s="937">
        <f>SUM(G284)</f>
        <v>1</v>
      </c>
      <c r="H292" s="906" t="s">
        <v>3979</v>
      </c>
      <c r="I292" s="1294"/>
    </row>
    <row r="293" spans="2:9" s="31" customFormat="1" ht="16.350000000000001" customHeight="1">
      <c r="B293" s="1369" t="s">
        <v>65</v>
      </c>
      <c r="C293" s="1294"/>
      <c r="D293" s="1370"/>
      <c r="E293" s="1370"/>
      <c r="F293" s="1370"/>
      <c r="G293" s="1370"/>
      <c r="H293" s="1370"/>
      <c r="I293" s="1294"/>
    </row>
  </sheetData>
  <sheetProtection password="DD24" sheet="1" objects="1" scenarios="1"/>
  <phoneticPr fontId="2"/>
  <conditionalFormatting sqref="C47:C50">
    <cfRule type="expression" dxfId="55" priority="9">
      <formula>MOD(ROW(),2)=0</formula>
    </cfRule>
  </conditionalFormatting>
  <conditionalFormatting sqref="C97:C99">
    <cfRule type="expression" dxfId="54" priority="6">
      <formula>MOD(ROW(),2)=0</formula>
    </cfRule>
  </conditionalFormatting>
  <conditionalFormatting sqref="C4:H46 D47:H50">
    <cfRule type="expression" dxfId="53" priority="10">
      <formula>MOD(ROW(),2)=0</formula>
    </cfRule>
  </conditionalFormatting>
  <conditionalFormatting sqref="C4:H284">
    <cfRule type="expression" dxfId="52" priority="1">
      <formula>MOD(ROW(),2)=0</formula>
    </cfRule>
    <cfRule type="expression" priority="2">
      <formula>MOD(ROW(),2)=0</formula>
    </cfRule>
  </conditionalFormatting>
  <conditionalFormatting sqref="C51:H96 C100:H284">
    <cfRule type="expression" dxfId="51" priority="11">
      <formula>MOD(ROW(),2)=0</formula>
    </cfRule>
  </conditionalFormatting>
  <conditionalFormatting sqref="D97:H99">
    <cfRule type="expression" dxfId="50" priority="3">
      <formula>MOD(ROW(),2)=0</formula>
    </cfRule>
  </conditionalFormatting>
  <pageMargins left="0.78740157480314965" right="0.78740157480314965" top="0.98425196850393704" bottom="0.98425196850393704" header="0.51181102362204722" footer="0.51181102362204722"/>
  <pageSetup paperSize="8" scale="88" fitToHeight="0"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F32"/>
  <sheetViews>
    <sheetView showGridLines="0" zoomScaleNormal="100" workbookViewId="0">
      <pane xSplit="2" topLeftCell="DX1" activePane="topRight" state="frozen"/>
      <selection pane="topRight" activeCell="C22" sqref="C22"/>
    </sheetView>
  </sheetViews>
  <sheetFormatPr defaultColWidth="9" defaultRowHeight="23.25" customHeight="1"/>
  <cols>
    <col min="1" max="1" width="3.5" style="1324" customWidth="1"/>
    <col min="2" max="2" width="24.125" style="1324" bestFit="1" customWidth="1"/>
    <col min="3" max="10" width="17" style="1326" customWidth="1"/>
    <col min="11" max="291" width="17" style="1324" customWidth="1"/>
    <col min="292" max="16384" width="9" style="1324"/>
  </cols>
  <sheetData>
    <row r="1" spans="1:291" ht="23.25" customHeight="1">
      <c r="B1" s="1325" t="s">
        <v>3752</v>
      </c>
      <c r="I1" s="1327"/>
      <c r="K1" s="1326"/>
      <c r="DZ1" s="1328"/>
    </row>
    <row r="2" spans="1:291" ht="23.25" customHeight="1">
      <c r="A2" s="1329"/>
      <c r="B2" s="1329" t="s">
        <v>799</v>
      </c>
      <c r="C2" s="1330"/>
      <c r="D2" s="1330"/>
      <c r="E2" s="1330"/>
      <c r="F2" s="1330"/>
      <c r="G2" s="1330"/>
      <c r="H2" s="1330"/>
      <c r="I2" s="1331"/>
      <c r="J2" s="1330"/>
      <c r="K2" s="1330"/>
      <c r="L2" s="1329"/>
      <c r="M2" s="1332"/>
      <c r="N2" s="1329"/>
      <c r="O2" s="1329"/>
      <c r="P2" s="1329"/>
      <c r="Q2" s="1329"/>
      <c r="R2" s="1329"/>
      <c r="S2" s="1329"/>
      <c r="T2" s="1329"/>
      <c r="U2" s="1329"/>
      <c r="V2" s="1329"/>
      <c r="W2" s="1329"/>
      <c r="X2" s="1329"/>
      <c r="Y2" s="1329"/>
      <c r="Z2" s="1329"/>
      <c r="AA2" s="1329"/>
      <c r="AB2" s="1329"/>
      <c r="AC2" s="1329"/>
      <c r="AD2" s="1329"/>
      <c r="AE2" s="1329"/>
      <c r="AF2" s="1329"/>
      <c r="AG2" s="1332"/>
      <c r="AH2" s="1329"/>
      <c r="AI2" s="1329"/>
      <c r="AJ2" s="1329"/>
      <c r="AK2" s="1329"/>
      <c r="AL2" s="1329"/>
      <c r="AM2" s="1329"/>
      <c r="AN2" s="1329"/>
      <c r="AO2" s="1329"/>
      <c r="AP2" s="1329"/>
      <c r="AQ2" s="1329"/>
      <c r="AR2" s="1329"/>
      <c r="AS2" s="1329"/>
      <c r="AT2" s="1329"/>
      <c r="AU2" s="1329"/>
      <c r="AV2" s="1329"/>
      <c r="AW2" s="1329"/>
      <c r="AX2" s="1329"/>
      <c r="AY2" s="1329"/>
      <c r="AZ2" s="1329"/>
      <c r="BA2" s="1329"/>
      <c r="BB2" s="1329"/>
      <c r="BC2" s="1329"/>
      <c r="BD2" s="1329"/>
      <c r="BE2" s="1329"/>
      <c r="BF2" s="1329"/>
      <c r="BG2" s="1329"/>
      <c r="BH2" s="1329"/>
      <c r="BI2" s="1329"/>
      <c r="BJ2" s="1329"/>
      <c r="BK2" s="1329"/>
      <c r="BL2" s="1329"/>
      <c r="BM2" s="1329"/>
      <c r="BN2" s="1329"/>
      <c r="BO2" s="1329"/>
      <c r="BP2" s="1329"/>
      <c r="BQ2" s="1329"/>
      <c r="BR2" s="1329"/>
      <c r="BS2" s="1329"/>
      <c r="BT2" s="1329"/>
      <c r="BU2" s="1329"/>
      <c r="BV2" s="1329"/>
      <c r="BW2" s="1329"/>
      <c r="BX2" s="1329"/>
      <c r="BY2" s="1329"/>
      <c r="BZ2" s="1329"/>
      <c r="CA2" s="1329"/>
      <c r="CB2" s="1329"/>
      <c r="CC2" s="1329"/>
      <c r="CD2" s="1329"/>
      <c r="CE2" s="1329"/>
      <c r="CF2" s="1329"/>
      <c r="CG2" s="1329"/>
      <c r="CH2" s="1329"/>
      <c r="CI2" s="1329"/>
      <c r="CJ2" s="1329"/>
      <c r="CK2" s="1329"/>
      <c r="CL2" s="1329"/>
      <c r="CM2" s="1329"/>
      <c r="CN2" s="1329"/>
      <c r="CO2" s="1329"/>
      <c r="CP2" s="1329"/>
      <c r="CQ2" s="1329"/>
      <c r="CR2" s="1329"/>
      <c r="CS2" s="1329"/>
      <c r="CT2" s="1329"/>
      <c r="CU2" s="1329"/>
      <c r="CV2" s="1329"/>
      <c r="CW2" s="1329"/>
      <c r="CX2" s="1332"/>
      <c r="CY2" s="1332"/>
      <c r="CZ2" s="1332"/>
      <c r="DA2" s="1332"/>
      <c r="DB2" s="1332"/>
      <c r="DC2" s="1329"/>
      <c r="DD2" s="1329"/>
      <c r="DE2" s="1329"/>
      <c r="DF2" s="1329"/>
      <c r="DG2" s="1329"/>
      <c r="DH2" s="1329"/>
      <c r="DI2" s="1332"/>
      <c r="DJ2" s="1332"/>
      <c r="DK2" s="1332"/>
      <c r="DL2" s="1329"/>
      <c r="DM2" s="1329"/>
      <c r="DN2" s="1329"/>
      <c r="DO2" s="1329"/>
      <c r="DP2" s="1329"/>
      <c r="DQ2" s="1329"/>
      <c r="DR2" s="1329"/>
      <c r="DS2" s="1329"/>
      <c r="DT2" s="1329"/>
      <c r="DU2" s="1329"/>
      <c r="DV2" s="1329"/>
      <c r="DW2" s="1329"/>
      <c r="DX2" s="1329"/>
      <c r="DY2" s="1329"/>
      <c r="DZ2" s="1332"/>
      <c r="EA2" s="1328"/>
      <c r="EB2" s="1332"/>
      <c r="EC2" s="1332"/>
      <c r="ED2" s="1329"/>
      <c r="EE2" s="1329"/>
      <c r="EF2" s="1329"/>
      <c r="EG2" s="1329"/>
      <c r="EH2" s="1329"/>
      <c r="EI2" s="1329"/>
      <c r="EJ2" s="1329"/>
      <c r="EK2" s="1329"/>
      <c r="EL2" s="1329"/>
      <c r="EM2" s="1329"/>
      <c r="EN2" s="1329"/>
      <c r="EO2" s="1329"/>
      <c r="EP2" s="1329"/>
      <c r="EQ2" s="1329"/>
      <c r="ER2" s="1329"/>
      <c r="ES2" s="1329"/>
      <c r="ET2" s="1329"/>
      <c r="EU2" s="1329"/>
      <c r="EV2" s="1329"/>
      <c r="EW2" s="1329"/>
      <c r="EX2" s="1329"/>
      <c r="EY2" s="1329"/>
      <c r="EZ2" s="1329"/>
      <c r="FA2" s="1329"/>
      <c r="FB2" s="1329"/>
      <c r="FC2" s="1329"/>
      <c r="FD2" s="1329"/>
      <c r="FE2" s="1329"/>
      <c r="FF2" s="1329"/>
      <c r="FG2" s="1329"/>
      <c r="FH2" s="1329"/>
      <c r="FI2" s="1329"/>
      <c r="FJ2" s="1329"/>
      <c r="FK2" s="1329"/>
      <c r="FL2" s="1329"/>
      <c r="FM2" s="1329"/>
      <c r="FN2" s="1329"/>
      <c r="FO2" s="1329"/>
      <c r="FP2" s="1329"/>
      <c r="FQ2" s="1329"/>
      <c r="FR2" s="1329"/>
      <c r="FS2" s="1329"/>
      <c r="FT2" s="1329"/>
      <c r="FU2" s="1329"/>
      <c r="FV2" s="1329"/>
      <c r="FW2" s="1329"/>
      <c r="FX2" s="1329"/>
      <c r="FY2" s="1329"/>
      <c r="FZ2" s="1329"/>
      <c r="GA2" s="1329"/>
      <c r="GB2" s="1329"/>
      <c r="GC2" s="1329"/>
      <c r="GD2" s="1329"/>
      <c r="GE2" s="1329"/>
      <c r="GF2" s="1329"/>
      <c r="GG2" s="1329"/>
      <c r="GH2" s="1329"/>
      <c r="GI2" s="1329"/>
      <c r="GJ2" s="1329"/>
      <c r="GK2" s="1329"/>
      <c r="GL2" s="1329"/>
      <c r="GM2" s="1329"/>
      <c r="GN2" s="1329"/>
      <c r="GO2" s="1329"/>
      <c r="GP2" s="1329"/>
      <c r="GQ2" s="1329"/>
      <c r="GR2" s="1329"/>
      <c r="GS2" s="1329"/>
      <c r="GT2" s="1329"/>
      <c r="GU2" s="1329"/>
      <c r="GV2" s="1329"/>
      <c r="GW2" s="1329"/>
      <c r="GX2" s="1329"/>
      <c r="GY2" s="1329"/>
      <c r="GZ2" s="1329"/>
      <c r="HA2" s="1329"/>
      <c r="HB2" s="1329"/>
      <c r="HC2" s="1329"/>
      <c r="HD2" s="1329"/>
      <c r="HE2" s="1329"/>
      <c r="HF2" s="1329"/>
      <c r="HG2" s="1329"/>
      <c r="HH2" s="1329"/>
      <c r="HI2" s="1329"/>
      <c r="HJ2" s="1329"/>
      <c r="HK2" s="1329"/>
      <c r="HL2" s="1329"/>
      <c r="HM2" s="1329"/>
      <c r="HN2" s="1329"/>
      <c r="HO2" s="1329"/>
      <c r="HP2" s="1329"/>
      <c r="HQ2" s="1329"/>
      <c r="HR2" s="1329"/>
      <c r="HS2" s="1329"/>
      <c r="HT2" s="1329"/>
      <c r="HU2" s="1329"/>
      <c r="HV2" s="1329"/>
      <c r="HW2" s="1329"/>
      <c r="HX2" s="1329"/>
      <c r="HY2" s="1329"/>
      <c r="HZ2" s="1329"/>
      <c r="IA2" s="1329"/>
      <c r="IB2" s="1329"/>
      <c r="IC2" s="1329"/>
      <c r="ID2" s="1329"/>
      <c r="IE2" s="1329"/>
      <c r="IF2" s="1329"/>
      <c r="IG2" s="1329"/>
      <c r="IH2" s="1329"/>
      <c r="II2" s="1329"/>
      <c r="IJ2" s="1329"/>
      <c r="IK2" s="1329"/>
      <c r="IL2" s="1329"/>
      <c r="IM2" s="1332"/>
      <c r="IN2" s="1332"/>
      <c r="IO2" s="1332"/>
      <c r="IP2" s="1332"/>
      <c r="IQ2" s="1332"/>
      <c r="IR2" s="1332"/>
      <c r="IS2" s="1332"/>
      <c r="IT2" s="1332"/>
      <c r="IU2" s="1332"/>
      <c r="IV2" s="1329"/>
      <c r="IW2" s="1329"/>
      <c r="IX2" s="1329"/>
      <c r="IY2" s="1329"/>
      <c r="IZ2" s="1329"/>
      <c r="JA2" s="1329"/>
      <c r="JB2" s="1329"/>
      <c r="JC2" s="1329"/>
      <c r="JD2" s="1329"/>
      <c r="JE2" s="1329"/>
      <c r="JF2" s="1329"/>
      <c r="JG2" s="1329"/>
      <c r="JH2" s="1329"/>
      <c r="JI2" s="1329"/>
      <c r="JJ2" s="1329"/>
      <c r="JK2" s="1329"/>
      <c r="JL2" s="1329"/>
      <c r="JM2" s="1329"/>
      <c r="JN2" s="1329"/>
      <c r="JO2" s="1329"/>
    </row>
    <row r="3" spans="1:291" ht="23.25" customHeight="1">
      <c r="A3" s="183"/>
      <c r="B3" s="1248" t="s">
        <v>67</v>
      </c>
      <c r="C3" s="1333" t="s">
        <v>262</v>
      </c>
      <c r="D3" s="1333" t="s">
        <v>262</v>
      </c>
      <c r="E3" s="1333" t="s">
        <v>262</v>
      </c>
      <c r="F3" s="1333" t="s">
        <v>262</v>
      </c>
      <c r="G3" s="1333" t="s">
        <v>262</v>
      </c>
      <c r="H3" s="1333" t="s">
        <v>813</v>
      </c>
      <c r="I3" s="1333" t="s">
        <v>262</v>
      </c>
      <c r="J3" s="292"/>
      <c r="K3" s="1333" t="s">
        <v>74</v>
      </c>
      <c r="L3" s="1333" t="s">
        <v>68</v>
      </c>
      <c r="M3" s="1333" t="s">
        <v>75</v>
      </c>
      <c r="N3" s="1333" t="s">
        <v>70</v>
      </c>
      <c r="O3" s="1333" t="s">
        <v>77</v>
      </c>
      <c r="P3" s="1333" t="s">
        <v>78</v>
      </c>
      <c r="Q3" s="1333" t="s">
        <v>79</v>
      </c>
      <c r="R3" s="1333" t="s">
        <v>80</v>
      </c>
      <c r="S3" s="1333" t="s">
        <v>81</v>
      </c>
      <c r="T3" s="1333" t="s">
        <v>83</v>
      </c>
      <c r="U3" s="1333" t="s">
        <v>85</v>
      </c>
      <c r="V3" s="1333" t="s">
        <v>86</v>
      </c>
      <c r="W3" s="1333" t="s">
        <v>87</v>
      </c>
      <c r="X3" s="1333" t="s">
        <v>88</v>
      </c>
      <c r="Y3" s="1333" t="s">
        <v>89</v>
      </c>
      <c r="Z3" s="1333" t="s">
        <v>90</v>
      </c>
      <c r="AA3" s="1333" t="s">
        <v>91</v>
      </c>
      <c r="AB3" s="1333" t="s">
        <v>92</v>
      </c>
      <c r="AC3" s="1333" t="s">
        <v>93</v>
      </c>
      <c r="AD3" s="1333" t="s">
        <v>94</v>
      </c>
      <c r="AE3" s="1333" t="s">
        <v>96</v>
      </c>
      <c r="AF3" s="1333" t="s">
        <v>98</v>
      </c>
      <c r="AG3" s="1333" t="s">
        <v>99</v>
      </c>
      <c r="AH3" s="1333" t="s">
        <v>101</v>
      </c>
      <c r="AI3" s="1333" t="s">
        <v>104</v>
      </c>
      <c r="AJ3" s="1333" t="s">
        <v>105</v>
      </c>
      <c r="AK3" s="1333" t="s">
        <v>106</v>
      </c>
      <c r="AL3" s="1333" t="s">
        <v>107</v>
      </c>
      <c r="AM3" s="1333" t="s">
        <v>108</v>
      </c>
      <c r="AN3" s="1333" t="s">
        <v>109</v>
      </c>
      <c r="AO3" s="1333" t="s">
        <v>890</v>
      </c>
      <c r="AP3" s="1333" t="s">
        <v>893</v>
      </c>
      <c r="AQ3" s="1333" t="s">
        <v>895</v>
      </c>
      <c r="AR3" s="1333" t="s">
        <v>1369</v>
      </c>
      <c r="AS3" s="1333" t="s">
        <v>1370</v>
      </c>
      <c r="AT3" s="1333" t="s">
        <v>1371</v>
      </c>
      <c r="AU3" s="1333" t="s">
        <v>1372</v>
      </c>
      <c r="AV3" s="1333" t="s">
        <v>1373</v>
      </c>
      <c r="AW3" s="1333" t="s">
        <v>1374</v>
      </c>
      <c r="AX3" s="1333" t="s">
        <v>1375</v>
      </c>
      <c r="AY3" s="1333" t="s">
        <v>1376</v>
      </c>
      <c r="AZ3" s="1333" t="s">
        <v>1377</v>
      </c>
      <c r="BA3" s="1333" t="s">
        <v>1378</v>
      </c>
      <c r="BB3" s="1333" t="s">
        <v>2440</v>
      </c>
      <c r="BC3" s="1333" t="s">
        <v>2444</v>
      </c>
      <c r="BD3" s="1333" t="s">
        <v>3180</v>
      </c>
      <c r="BE3" s="1333" t="s">
        <v>3143</v>
      </c>
      <c r="BF3" s="1333" t="s">
        <v>111</v>
      </c>
      <c r="BG3" s="1333" t="s">
        <v>112</v>
      </c>
      <c r="BH3" s="1333" t="s">
        <v>114</v>
      </c>
      <c r="BI3" s="1333" t="s">
        <v>115</v>
      </c>
      <c r="BJ3" s="1333" t="s">
        <v>116</v>
      </c>
      <c r="BK3" s="1333" t="s">
        <v>117</v>
      </c>
      <c r="BL3" s="1333" t="s">
        <v>118</v>
      </c>
      <c r="BM3" s="1333" t="s">
        <v>119</v>
      </c>
      <c r="BN3" s="1333" t="s">
        <v>120</v>
      </c>
      <c r="BO3" s="1333" t="s">
        <v>121</v>
      </c>
      <c r="BP3" s="1333" t="s">
        <v>122</v>
      </c>
      <c r="BQ3" s="1333" t="s">
        <v>123</v>
      </c>
      <c r="BR3" s="1333" t="s">
        <v>124</v>
      </c>
      <c r="BS3" s="1333" t="s">
        <v>125</v>
      </c>
      <c r="BT3" s="1333" t="s">
        <v>185</v>
      </c>
      <c r="BU3" s="1333" t="s">
        <v>186</v>
      </c>
      <c r="BV3" s="1333" t="s">
        <v>187</v>
      </c>
      <c r="BW3" s="1333" t="s">
        <v>188</v>
      </c>
      <c r="BX3" s="1333" t="s">
        <v>189</v>
      </c>
      <c r="BY3" s="1333" t="s">
        <v>190</v>
      </c>
      <c r="BZ3" s="1333" t="s">
        <v>191</v>
      </c>
      <c r="CA3" s="1333" t="s">
        <v>192</v>
      </c>
      <c r="CB3" s="1333" t="s">
        <v>193</v>
      </c>
      <c r="CC3" s="1333" t="s">
        <v>194</v>
      </c>
      <c r="CD3" s="1333" t="s">
        <v>195</v>
      </c>
      <c r="CE3" s="1333" t="s">
        <v>196</v>
      </c>
      <c r="CF3" s="1333" t="s">
        <v>197</v>
      </c>
      <c r="CG3" s="1333" t="s">
        <v>198</v>
      </c>
      <c r="CH3" s="1333" t="s">
        <v>199</v>
      </c>
      <c r="CI3" s="1333" t="s">
        <v>201</v>
      </c>
      <c r="CJ3" s="1333" t="s">
        <v>202</v>
      </c>
      <c r="CK3" s="1333" t="s">
        <v>203</v>
      </c>
      <c r="CL3" s="1333" t="s">
        <v>204</v>
      </c>
      <c r="CM3" s="1333" t="s">
        <v>205</v>
      </c>
      <c r="CN3" s="1333" t="s">
        <v>206</v>
      </c>
      <c r="CO3" s="1333" t="s">
        <v>208</v>
      </c>
      <c r="CP3" s="1333" t="s">
        <v>209</v>
      </c>
      <c r="CQ3" s="1333" t="s">
        <v>210</v>
      </c>
      <c r="CR3" s="1333" t="s">
        <v>211</v>
      </c>
      <c r="CS3" s="1333" t="s">
        <v>212</v>
      </c>
      <c r="CT3" s="1333" t="s">
        <v>213</v>
      </c>
      <c r="CU3" s="1333" t="s">
        <v>214</v>
      </c>
      <c r="CV3" s="1333" t="s">
        <v>215</v>
      </c>
      <c r="CW3" s="1333" t="s">
        <v>1389</v>
      </c>
      <c r="CX3" s="1333" t="s">
        <v>1390</v>
      </c>
      <c r="CY3" s="1333" t="s">
        <v>1824</v>
      </c>
      <c r="CZ3" s="1333" t="s">
        <v>2540</v>
      </c>
      <c r="DA3" s="1333" t="s">
        <v>2543</v>
      </c>
      <c r="DB3" s="1333" t="s">
        <v>2546</v>
      </c>
      <c r="DC3" s="1333" t="s">
        <v>216</v>
      </c>
      <c r="DD3" s="1333" t="s">
        <v>217</v>
      </c>
      <c r="DE3" s="1333" t="s">
        <v>219</v>
      </c>
      <c r="DF3" s="1333" t="s">
        <v>220</v>
      </c>
      <c r="DG3" s="1333" t="s">
        <v>221</v>
      </c>
      <c r="DH3" s="1333" t="s">
        <v>222</v>
      </c>
      <c r="DI3" s="1333" t="s">
        <v>1395</v>
      </c>
      <c r="DJ3" s="1333" t="s">
        <v>1825</v>
      </c>
      <c r="DK3" s="1333" t="s">
        <v>1826</v>
      </c>
      <c r="DL3" s="1333" t="s">
        <v>263</v>
      </c>
      <c r="DM3" s="1333" t="s">
        <v>264</v>
      </c>
      <c r="DN3" s="1333" t="s">
        <v>265</v>
      </c>
      <c r="DO3" s="1333" t="s">
        <v>266</v>
      </c>
      <c r="DP3" s="1333" t="s">
        <v>267</v>
      </c>
      <c r="DQ3" s="1333" t="s">
        <v>268</v>
      </c>
      <c r="DR3" s="1333" t="s">
        <v>269</v>
      </c>
      <c r="DS3" s="1333" t="s">
        <v>270</v>
      </c>
      <c r="DT3" s="1333" t="s">
        <v>272</v>
      </c>
      <c r="DU3" s="1333" t="s">
        <v>273</v>
      </c>
      <c r="DV3" s="1333" t="s">
        <v>274</v>
      </c>
      <c r="DW3" s="1333" t="s">
        <v>275</v>
      </c>
      <c r="DX3" s="1333" t="s">
        <v>276</v>
      </c>
      <c r="DY3" s="1333" t="s">
        <v>277</v>
      </c>
      <c r="DZ3" s="1333" t="s">
        <v>1397</v>
      </c>
      <c r="EA3" s="1333" t="s">
        <v>1827</v>
      </c>
      <c r="EB3" s="1333" t="s">
        <v>3157</v>
      </c>
      <c r="EC3" s="1333" t="s">
        <v>3160</v>
      </c>
      <c r="ED3" s="1333" t="s">
        <v>976</v>
      </c>
      <c r="EE3" s="1333" t="s">
        <v>301</v>
      </c>
      <c r="EF3" s="1333" t="s">
        <v>302</v>
      </c>
      <c r="EG3" s="1333" t="s">
        <v>303</v>
      </c>
      <c r="EH3" s="1333" t="s">
        <v>304</v>
      </c>
      <c r="EI3" s="1333" t="s">
        <v>305</v>
      </c>
      <c r="EJ3" s="1333" t="s">
        <v>306</v>
      </c>
      <c r="EK3" s="1333" t="s">
        <v>307</v>
      </c>
      <c r="EL3" s="1333" t="s">
        <v>308</v>
      </c>
      <c r="EM3" s="1333" t="s">
        <v>309</v>
      </c>
      <c r="EN3" s="1333" t="s">
        <v>310</v>
      </c>
      <c r="EO3" s="1333" t="s">
        <v>311</v>
      </c>
      <c r="EP3" s="1333" t="s">
        <v>312</v>
      </c>
      <c r="EQ3" s="1333" t="s">
        <v>313</v>
      </c>
      <c r="ER3" s="1333" t="s">
        <v>314</v>
      </c>
      <c r="ES3" s="1333" t="s">
        <v>315</v>
      </c>
      <c r="ET3" s="1333" t="s">
        <v>316</v>
      </c>
      <c r="EU3" s="1333" t="s">
        <v>317</v>
      </c>
      <c r="EV3" s="1333" t="s">
        <v>318</v>
      </c>
      <c r="EW3" s="1333" t="s">
        <v>319</v>
      </c>
      <c r="EX3" s="1333" t="s">
        <v>320</v>
      </c>
      <c r="EY3" s="1333" t="s">
        <v>321</v>
      </c>
      <c r="EZ3" s="1333" t="s">
        <v>322</v>
      </c>
      <c r="FA3" s="1333" t="s">
        <v>323</v>
      </c>
      <c r="FB3" s="1333" t="s">
        <v>324</v>
      </c>
      <c r="FC3" s="1333" t="s">
        <v>325</v>
      </c>
      <c r="FD3" s="1333" t="s">
        <v>326</v>
      </c>
      <c r="FE3" s="1333" t="s">
        <v>328</v>
      </c>
      <c r="FF3" s="1333" t="s">
        <v>329</v>
      </c>
      <c r="FG3" s="1333" t="s">
        <v>330</v>
      </c>
      <c r="FH3" s="1333" t="s">
        <v>331</v>
      </c>
      <c r="FI3" s="1333" t="s">
        <v>332</v>
      </c>
      <c r="FJ3" s="1333" t="s">
        <v>333</v>
      </c>
      <c r="FK3" s="1333" t="s">
        <v>334</v>
      </c>
      <c r="FL3" s="1333" t="s">
        <v>335</v>
      </c>
      <c r="FM3" s="1333" t="s">
        <v>336</v>
      </c>
      <c r="FN3" s="1333" t="s">
        <v>337</v>
      </c>
      <c r="FO3" s="1333" t="s">
        <v>338</v>
      </c>
      <c r="FP3" s="1333" t="s">
        <v>339</v>
      </c>
      <c r="FQ3" s="1333" t="s">
        <v>340</v>
      </c>
      <c r="FR3" s="1333" t="s">
        <v>341</v>
      </c>
      <c r="FS3" s="1333" t="s">
        <v>342</v>
      </c>
      <c r="FT3" s="1333" t="s">
        <v>343</v>
      </c>
      <c r="FU3" s="1333" t="s">
        <v>344</v>
      </c>
      <c r="FV3" s="1333" t="s">
        <v>345</v>
      </c>
      <c r="FW3" s="1333" t="s">
        <v>346</v>
      </c>
      <c r="FX3" s="1333" t="s">
        <v>347</v>
      </c>
      <c r="FY3" s="1333" t="s">
        <v>348</v>
      </c>
      <c r="FZ3" s="1333" t="s">
        <v>350</v>
      </c>
      <c r="GA3" s="1333" t="s">
        <v>351</v>
      </c>
      <c r="GB3" s="1333" t="s">
        <v>352</v>
      </c>
      <c r="GC3" s="1333" t="s">
        <v>353</v>
      </c>
      <c r="GD3" s="1333" t="s">
        <v>354</v>
      </c>
      <c r="GE3" s="1333" t="s">
        <v>355</v>
      </c>
      <c r="GF3" s="1333" t="s">
        <v>356</v>
      </c>
      <c r="GG3" s="1333" t="s">
        <v>357</v>
      </c>
      <c r="GH3" s="1333" t="s">
        <v>358</v>
      </c>
      <c r="GI3" s="1333" t="s">
        <v>360</v>
      </c>
      <c r="GJ3" s="1333" t="s">
        <v>361</v>
      </c>
      <c r="GK3" s="1333" t="s">
        <v>362</v>
      </c>
      <c r="GL3" s="1333" t="s">
        <v>363</v>
      </c>
      <c r="GM3" s="1333" t="s">
        <v>365</v>
      </c>
      <c r="GN3" s="1333" t="s">
        <v>366</v>
      </c>
      <c r="GO3" s="1333" t="s">
        <v>367</v>
      </c>
      <c r="GP3" s="1333" t="s">
        <v>368</v>
      </c>
      <c r="GQ3" s="1333" t="s">
        <v>369</v>
      </c>
      <c r="GR3" s="1333" t="s">
        <v>370</v>
      </c>
      <c r="GS3" s="1333" t="s">
        <v>371</v>
      </c>
      <c r="GT3" s="1333" t="s">
        <v>372</v>
      </c>
      <c r="GU3" s="1333" t="s">
        <v>373</v>
      </c>
      <c r="GV3" s="1333" t="s">
        <v>375</v>
      </c>
      <c r="GW3" s="1333" t="s">
        <v>376</v>
      </c>
      <c r="GX3" s="1333" t="s">
        <v>377</v>
      </c>
      <c r="GY3" s="1333" t="s">
        <v>378</v>
      </c>
      <c r="GZ3" s="1333" t="s">
        <v>379</v>
      </c>
      <c r="HA3" s="1333" t="s">
        <v>380</v>
      </c>
      <c r="HB3" s="1333" t="s">
        <v>381</v>
      </c>
      <c r="HC3" s="1333" t="s">
        <v>382</v>
      </c>
      <c r="HD3" s="1333" t="s">
        <v>383</v>
      </c>
      <c r="HE3" s="1333" t="s">
        <v>384</v>
      </c>
      <c r="HF3" s="1333" t="s">
        <v>385</v>
      </c>
      <c r="HG3" s="1333" t="s">
        <v>386</v>
      </c>
      <c r="HH3" s="1333" t="s">
        <v>387</v>
      </c>
      <c r="HI3" s="1333" t="s">
        <v>388</v>
      </c>
      <c r="HJ3" s="1333" t="s">
        <v>389</v>
      </c>
      <c r="HK3" s="1333" t="s">
        <v>390</v>
      </c>
      <c r="HL3" s="1333" t="s">
        <v>391</v>
      </c>
      <c r="HM3" s="1333" t="s">
        <v>393</v>
      </c>
      <c r="HN3" s="1333" t="s">
        <v>394</v>
      </c>
      <c r="HO3" s="1333" t="s">
        <v>395</v>
      </c>
      <c r="HP3" s="1333" t="s">
        <v>396</v>
      </c>
      <c r="HQ3" s="1333" t="s">
        <v>397</v>
      </c>
      <c r="HR3" s="1333" t="s">
        <v>398</v>
      </c>
      <c r="HS3" s="1333" t="s">
        <v>399</v>
      </c>
      <c r="HT3" s="1333" t="s">
        <v>400</v>
      </c>
      <c r="HU3" s="1333" t="s">
        <v>401</v>
      </c>
      <c r="HV3" s="1333" t="s">
        <v>402</v>
      </c>
      <c r="HW3" s="1333" t="s">
        <v>403</v>
      </c>
      <c r="HX3" s="1333" t="s">
        <v>405</v>
      </c>
      <c r="HY3" s="1333" t="s">
        <v>406</v>
      </c>
      <c r="HZ3" s="1333" t="s">
        <v>407</v>
      </c>
      <c r="IA3" s="1333" t="s">
        <v>408</v>
      </c>
      <c r="IB3" s="1333" t="s">
        <v>409</v>
      </c>
      <c r="IC3" s="1333" t="s">
        <v>410</v>
      </c>
      <c r="ID3" s="1333" t="s">
        <v>411</v>
      </c>
      <c r="IE3" s="1333" t="s">
        <v>412</v>
      </c>
      <c r="IF3" s="1333" t="s">
        <v>413</v>
      </c>
      <c r="IG3" s="1333" t="s">
        <v>414</v>
      </c>
      <c r="IH3" s="1333" t="s">
        <v>920</v>
      </c>
      <c r="II3" s="1333" t="s">
        <v>1399</v>
      </c>
      <c r="IJ3" s="1333" t="s">
        <v>1400</v>
      </c>
      <c r="IK3" s="1333" t="s">
        <v>1401</v>
      </c>
      <c r="IL3" s="1333" t="s">
        <v>1402</v>
      </c>
      <c r="IM3" s="1333" t="s">
        <v>1403</v>
      </c>
      <c r="IN3" s="1333" t="s">
        <v>1828</v>
      </c>
      <c r="IO3" s="1333" t="s">
        <v>1829</v>
      </c>
      <c r="IP3" s="1333" t="s">
        <v>1830</v>
      </c>
      <c r="IQ3" s="1333" t="s">
        <v>3163</v>
      </c>
      <c r="IR3" s="1333" t="s">
        <v>3165</v>
      </c>
      <c r="IS3" s="1333" t="s">
        <v>3168</v>
      </c>
      <c r="IT3" s="1333" t="s">
        <v>3170</v>
      </c>
      <c r="IU3" s="1333" t="s">
        <v>3173</v>
      </c>
      <c r="IV3" s="1333" t="s">
        <v>415</v>
      </c>
      <c r="IW3" s="1333" t="s">
        <v>416</v>
      </c>
      <c r="IX3" s="1333" t="s">
        <v>417</v>
      </c>
      <c r="IY3" s="1333" t="s">
        <v>419</v>
      </c>
      <c r="IZ3" s="1333" t="s">
        <v>420</v>
      </c>
      <c r="JA3" s="1333" t="s">
        <v>421</v>
      </c>
      <c r="JB3" s="1333" t="s">
        <v>422</v>
      </c>
      <c r="JC3" s="1333" t="s">
        <v>423</v>
      </c>
      <c r="JD3" s="1333" t="s">
        <v>424</v>
      </c>
      <c r="JE3" s="1333" t="s">
        <v>425</v>
      </c>
      <c r="JF3" s="1333" t="s">
        <v>426</v>
      </c>
      <c r="JG3" s="1333" t="s">
        <v>427</v>
      </c>
      <c r="JH3" s="1333" t="s">
        <v>428</v>
      </c>
      <c r="JI3" s="1333" t="s">
        <v>429</v>
      </c>
      <c r="JJ3" s="1333" t="s">
        <v>430</v>
      </c>
      <c r="JK3" s="1333" t="s">
        <v>431</v>
      </c>
      <c r="JL3" s="1333" t="s">
        <v>432</v>
      </c>
      <c r="JM3" s="1333" t="s">
        <v>433</v>
      </c>
      <c r="JN3" s="1333" t="s">
        <v>434</v>
      </c>
      <c r="JO3" s="1333" t="s">
        <v>435</v>
      </c>
      <c r="JP3" s="1333" t="s">
        <v>436</v>
      </c>
      <c r="JQ3" s="1333" t="s">
        <v>437</v>
      </c>
      <c r="JR3" s="1333" t="s">
        <v>438</v>
      </c>
      <c r="JS3" s="1333" t="s">
        <v>439</v>
      </c>
      <c r="JT3" s="1333" t="s">
        <v>440</v>
      </c>
      <c r="JU3" s="1333" t="s">
        <v>441</v>
      </c>
      <c r="JV3" s="1333" t="s">
        <v>442</v>
      </c>
      <c r="JW3" s="1333" t="s">
        <v>443</v>
      </c>
      <c r="JX3" s="1333" t="s">
        <v>444</v>
      </c>
      <c r="JY3" s="1333" t="s">
        <v>445</v>
      </c>
      <c r="JZ3" s="1333" t="s">
        <v>446</v>
      </c>
      <c r="KA3" s="1333" t="s">
        <v>447</v>
      </c>
      <c r="KB3" s="1333" t="s">
        <v>448</v>
      </c>
      <c r="KC3" s="1333" t="s">
        <v>933</v>
      </c>
      <c r="KD3" s="1333" t="s">
        <v>3551</v>
      </c>
      <c r="KE3" s="1333" t="s">
        <v>977</v>
      </c>
    </row>
    <row r="4" spans="1:291" s="1334" customFormat="1" ht="30" customHeight="1">
      <c r="A4" s="184"/>
      <c r="B4" s="50" t="s">
        <v>0</v>
      </c>
      <c r="C4" s="293" t="s">
        <v>979</v>
      </c>
      <c r="D4" s="293" t="s">
        <v>980</v>
      </c>
      <c r="E4" s="293" t="s">
        <v>981</v>
      </c>
      <c r="F4" s="293" t="s">
        <v>982</v>
      </c>
      <c r="G4" s="293" t="s">
        <v>983</v>
      </c>
      <c r="H4" s="293" t="s">
        <v>3179</v>
      </c>
      <c r="I4" s="293" t="s">
        <v>984</v>
      </c>
      <c r="J4" s="294"/>
      <c r="K4" s="293" t="s">
        <v>985</v>
      </c>
      <c r="L4" s="293" t="s">
        <v>986</v>
      </c>
      <c r="M4" s="293" t="s">
        <v>987</v>
      </c>
      <c r="N4" s="293" t="s">
        <v>1805</v>
      </c>
      <c r="O4" s="293" t="s">
        <v>1806</v>
      </c>
      <c r="P4" s="293" t="s">
        <v>133</v>
      </c>
      <c r="Q4" s="293" t="s">
        <v>1807</v>
      </c>
      <c r="R4" s="293" t="s">
        <v>992</v>
      </c>
      <c r="S4" s="293" t="s">
        <v>993</v>
      </c>
      <c r="T4" s="293" t="s">
        <v>995</v>
      </c>
      <c r="U4" s="293" t="s">
        <v>1808</v>
      </c>
      <c r="V4" s="293" t="s">
        <v>141</v>
      </c>
      <c r="W4" s="293" t="s">
        <v>997</v>
      </c>
      <c r="X4" s="293" t="s">
        <v>1809</v>
      </c>
      <c r="Y4" s="293" t="s">
        <v>144</v>
      </c>
      <c r="Z4" s="293" t="s">
        <v>999</v>
      </c>
      <c r="AA4" s="293" t="s">
        <v>1000</v>
      </c>
      <c r="AB4" s="293" t="s">
        <v>1810</v>
      </c>
      <c r="AC4" s="293" t="s">
        <v>1811</v>
      </c>
      <c r="AD4" s="293" t="s">
        <v>1003</v>
      </c>
      <c r="AE4" s="293" t="s">
        <v>1004</v>
      </c>
      <c r="AF4" s="293" t="s">
        <v>1005</v>
      </c>
      <c r="AG4" s="293" t="s">
        <v>154</v>
      </c>
      <c r="AH4" s="293" t="s">
        <v>1006</v>
      </c>
      <c r="AI4" s="293" t="s">
        <v>159</v>
      </c>
      <c r="AJ4" s="293" t="s">
        <v>1812</v>
      </c>
      <c r="AK4" s="293" t="s">
        <v>1008</v>
      </c>
      <c r="AL4" s="293" t="s">
        <v>1813</v>
      </c>
      <c r="AM4" s="293" t="s">
        <v>1814</v>
      </c>
      <c r="AN4" s="293" t="s">
        <v>1815</v>
      </c>
      <c r="AO4" s="293" t="s">
        <v>1011</v>
      </c>
      <c r="AP4" s="293" t="s">
        <v>1012</v>
      </c>
      <c r="AQ4" s="293" t="s">
        <v>1013</v>
      </c>
      <c r="AR4" s="293" t="s">
        <v>1379</v>
      </c>
      <c r="AS4" s="293" t="s">
        <v>1380</v>
      </c>
      <c r="AT4" s="293" t="s">
        <v>1831</v>
      </c>
      <c r="AU4" s="293" t="s">
        <v>1832</v>
      </c>
      <c r="AV4" s="293" t="s">
        <v>1383</v>
      </c>
      <c r="AW4" s="293" t="s">
        <v>1833</v>
      </c>
      <c r="AX4" s="293" t="s">
        <v>1834</v>
      </c>
      <c r="AY4" s="293" t="s">
        <v>1835</v>
      </c>
      <c r="AZ4" s="293" t="s">
        <v>1836</v>
      </c>
      <c r="BA4" s="293" t="s">
        <v>1388</v>
      </c>
      <c r="BB4" s="293" t="s">
        <v>2441</v>
      </c>
      <c r="BC4" s="293" t="s">
        <v>2445</v>
      </c>
      <c r="BD4" s="293" t="s">
        <v>3141</v>
      </c>
      <c r="BE4" s="293" t="s">
        <v>3144</v>
      </c>
      <c r="BF4" s="293" t="s">
        <v>1014</v>
      </c>
      <c r="BG4" s="293" t="s">
        <v>167</v>
      </c>
      <c r="BH4" s="293" t="s">
        <v>1816</v>
      </c>
      <c r="BI4" s="293" t="s">
        <v>1016</v>
      </c>
      <c r="BJ4" s="293" t="s">
        <v>1817</v>
      </c>
      <c r="BK4" s="293" t="s">
        <v>1818</v>
      </c>
      <c r="BL4" s="293" t="s">
        <v>1019</v>
      </c>
      <c r="BM4" s="293" t="s">
        <v>1020</v>
      </c>
      <c r="BN4" s="293" t="s">
        <v>1021</v>
      </c>
      <c r="BO4" s="293" t="s">
        <v>1022</v>
      </c>
      <c r="BP4" s="293" t="s">
        <v>1023</v>
      </c>
      <c r="BQ4" s="293" t="s">
        <v>1024</v>
      </c>
      <c r="BR4" s="293" t="s">
        <v>1819</v>
      </c>
      <c r="BS4" s="293" t="s">
        <v>1820</v>
      </c>
      <c r="BT4" s="293" t="s">
        <v>29</v>
      </c>
      <c r="BU4" s="293" t="s">
        <v>616</v>
      </c>
      <c r="BV4" s="293" t="s">
        <v>31</v>
      </c>
      <c r="BW4" s="293" t="s">
        <v>30</v>
      </c>
      <c r="BX4" s="293" t="s">
        <v>32</v>
      </c>
      <c r="BY4" s="293" t="s">
        <v>33</v>
      </c>
      <c r="BZ4" s="293" t="s">
        <v>34</v>
      </c>
      <c r="CA4" s="293" t="s">
        <v>35</v>
      </c>
      <c r="CB4" s="293" t="s">
        <v>617</v>
      </c>
      <c r="CC4" s="293" t="s">
        <v>36</v>
      </c>
      <c r="CD4" s="293" t="s">
        <v>37</v>
      </c>
      <c r="CE4" s="293" t="s">
        <v>38</v>
      </c>
      <c r="CF4" s="293" t="s">
        <v>39</v>
      </c>
      <c r="CG4" s="293" t="s">
        <v>60</v>
      </c>
      <c r="CH4" s="293" t="s">
        <v>44</v>
      </c>
      <c r="CI4" s="293" t="s">
        <v>46</v>
      </c>
      <c r="CJ4" s="293" t="s">
        <v>47</v>
      </c>
      <c r="CK4" s="293" t="s">
        <v>48</v>
      </c>
      <c r="CL4" s="293" t="s">
        <v>49</v>
      </c>
      <c r="CM4" s="293" t="s">
        <v>50</v>
      </c>
      <c r="CN4" s="293" t="s">
        <v>51</v>
      </c>
      <c r="CO4" s="293" t="s">
        <v>53</v>
      </c>
      <c r="CP4" s="293" t="s">
        <v>54</v>
      </c>
      <c r="CQ4" s="293" t="s">
        <v>55</v>
      </c>
      <c r="CR4" s="293" t="s">
        <v>56</v>
      </c>
      <c r="CS4" s="293" t="s">
        <v>57</v>
      </c>
      <c r="CT4" s="293" t="s">
        <v>58</v>
      </c>
      <c r="CU4" s="293" t="s">
        <v>618</v>
      </c>
      <c r="CV4" s="293" t="s">
        <v>619</v>
      </c>
      <c r="CW4" s="293" t="s">
        <v>1392</v>
      </c>
      <c r="CX4" s="293" t="s">
        <v>1393</v>
      </c>
      <c r="CY4" s="293" t="s">
        <v>1837</v>
      </c>
      <c r="CZ4" s="293" t="s">
        <v>2541</v>
      </c>
      <c r="DA4" s="293" t="s">
        <v>2544</v>
      </c>
      <c r="DB4" s="293" t="s">
        <v>2547</v>
      </c>
      <c r="DC4" s="293" t="s">
        <v>1026</v>
      </c>
      <c r="DD4" s="293" t="s">
        <v>40</v>
      </c>
      <c r="DE4" s="293" t="s">
        <v>41</v>
      </c>
      <c r="DF4" s="293" t="s">
        <v>42</v>
      </c>
      <c r="DG4" s="293" t="s">
        <v>621</v>
      </c>
      <c r="DH4" s="293" t="s">
        <v>43</v>
      </c>
      <c r="DI4" s="293" t="s">
        <v>1396</v>
      </c>
      <c r="DJ4" s="293" t="s">
        <v>1838</v>
      </c>
      <c r="DK4" s="293" t="s">
        <v>1839</v>
      </c>
      <c r="DL4" s="293" t="s">
        <v>622</v>
      </c>
      <c r="DM4" s="293" t="s">
        <v>623</v>
      </c>
      <c r="DN4" s="293" t="s">
        <v>624</v>
      </c>
      <c r="DO4" s="293" t="s">
        <v>625</v>
      </c>
      <c r="DP4" s="293" t="s">
        <v>626</v>
      </c>
      <c r="DQ4" s="293" t="s">
        <v>1027</v>
      </c>
      <c r="DR4" s="293" t="s">
        <v>627</v>
      </c>
      <c r="DS4" s="293" t="s">
        <v>628</v>
      </c>
      <c r="DT4" s="293" t="s">
        <v>630</v>
      </c>
      <c r="DU4" s="293" t="s">
        <v>631</v>
      </c>
      <c r="DV4" s="293" t="s">
        <v>632</v>
      </c>
      <c r="DW4" s="293" t="s">
        <v>633</v>
      </c>
      <c r="DX4" s="293" t="s">
        <v>634</v>
      </c>
      <c r="DY4" s="293" t="s">
        <v>635</v>
      </c>
      <c r="DZ4" s="293" t="s">
        <v>1398</v>
      </c>
      <c r="EA4" s="293" t="s">
        <v>1840</v>
      </c>
      <c r="EB4" s="293" t="s">
        <v>3642</v>
      </c>
      <c r="EC4" s="293" t="s">
        <v>3643</v>
      </c>
      <c r="ED4" s="293" t="s">
        <v>1028</v>
      </c>
      <c r="EE4" s="293" t="s">
        <v>640</v>
      </c>
      <c r="EF4" s="293" t="s">
        <v>641</v>
      </c>
      <c r="EG4" s="293" t="s">
        <v>642</v>
      </c>
      <c r="EH4" s="293" t="s">
        <v>643</v>
      </c>
      <c r="EI4" s="293" t="s">
        <v>644</v>
      </c>
      <c r="EJ4" s="293" t="s">
        <v>645</v>
      </c>
      <c r="EK4" s="293" t="s">
        <v>646</v>
      </c>
      <c r="EL4" s="293" t="s">
        <v>647</v>
      </c>
      <c r="EM4" s="293" t="s">
        <v>648</v>
      </c>
      <c r="EN4" s="293" t="s">
        <v>649</v>
      </c>
      <c r="EO4" s="293" t="s">
        <v>650</v>
      </c>
      <c r="EP4" s="293" t="s">
        <v>651</v>
      </c>
      <c r="EQ4" s="293" t="s">
        <v>652</v>
      </c>
      <c r="ER4" s="293" t="s">
        <v>653</v>
      </c>
      <c r="ES4" s="293" t="s">
        <v>654</v>
      </c>
      <c r="ET4" s="293" t="s">
        <v>655</v>
      </c>
      <c r="EU4" s="293" t="s">
        <v>656</v>
      </c>
      <c r="EV4" s="293" t="s">
        <v>657</v>
      </c>
      <c r="EW4" s="293" t="s">
        <v>658</v>
      </c>
      <c r="EX4" s="293" t="s">
        <v>659</v>
      </c>
      <c r="EY4" s="293" t="s">
        <v>660</v>
      </c>
      <c r="EZ4" s="293" t="s">
        <v>661</v>
      </c>
      <c r="FA4" s="293" t="s">
        <v>662</v>
      </c>
      <c r="FB4" s="293" t="s">
        <v>663</v>
      </c>
      <c r="FC4" s="293" t="s">
        <v>664</v>
      </c>
      <c r="FD4" s="293" t="s">
        <v>665</v>
      </c>
      <c r="FE4" s="293" t="s">
        <v>667</v>
      </c>
      <c r="FF4" s="293" t="s">
        <v>668</v>
      </c>
      <c r="FG4" s="293" t="s">
        <v>669</v>
      </c>
      <c r="FH4" s="293" t="s">
        <v>670</v>
      </c>
      <c r="FI4" s="293" t="s">
        <v>671</v>
      </c>
      <c r="FJ4" s="293" t="s">
        <v>672</v>
      </c>
      <c r="FK4" s="293" t="s">
        <v>673</v>
      </c>
      <c r="FL4" s="293" t="s">
        <v>674</v>
      </c>
      <c r="FM4" s="293" t="s">
        <v>675</v>
      </c>
      <c r="FN4" s="293" t="s">
        <v>676</v>
      </c>
      <c r="FO4" s="293" t="s">
        <v>677</v>
      </c>
      <c r="FP4" s="293" t="s">
        <v>678</v>
      </c>
      <c r="FQ4" s="293" t="s">
        <v>679</v>
      </c>
      <c r="FR4" s="293" t="s">
        <v>680</v>
      </c>
      <c r="FS4" s="293" t="s">
        <v>681</v>
      </c>
      <c r="FT4" s="293" t="s">
        <v>682</v>
      </c>
      <c r="FU4" s="293" t="s">
        <v>683</v>
      </c>
      <c r="FV4" s="293" t="s">
        <v>684</v>
      </c>
      <c r="FW4" s="293" t="s">
        <v>685</v>
      </c>
      <c r="FX4" s="293" t="s">
        <v>686</v>
      </c>
      <c r="FY4" s="293" t="s">
        <v>687</v>
      </c>
      <c r="FZ4" s="293" t="s">
        <v>689</v>
      </c>
      <c r="GA4" s="293" t="s">
        <v>690</v>
      </c>
      <c r="GB4" s="293" t="s">
        <v>691</v>
      </c>
      <c r="GC4" s="293" t="s">
        <v>692</v>
      </c>
      <c r="GD4" s="293" t="s">
        <v>693</v>
      </c>
      <c r="GE4" s="293" t="s">
        <v>694</v>
      </c>
      <c r="GF4" s="293" t="s">
        <v>695</v>
      </c>
      <c r="GG4" s="293" t="s">
        <v>696</v>
      </c>
      <c r="GH4" s="293" t="s">
        <v>697</v>
      </c>
      <c r="GI4" s="293" t="s">
        <v>699</v>
      </c>
      <c r="GJ4" s="293" t="s">
        <v>700</v>
      </c>
      <c r="GK4" s="293" t="s">
        <v>701</v>
      </c>
      <c r="GL4" s="293" t="s">
        <v>702</v>
      </c>
      <c r="GM4" s="293" t="s">
        <v>704</v>
      </c>
      <c r="GN4" s="293" t="s">
        <v>705</v>
      </c>
      <c r="GO4" s="293" t="s">
        <v>706</v>
      </c>
      <c r="GP4" s="293" t="s">
        <v>707</v>
      </c>
      <c r="GQ4" s="293" t="s">
        <v>708</v>
      </c>
      <c r="GR4" s="293" t="s">
        <v>709</v>
      </c>
      <c r="GS4" s="293" t="s">
        <v>710</v>
      </c>
      <c r="GT4" s="293" t="s">
        <v>711</v>
      </c>
      <c r="GU4" s="293" t="s">
        <v>1029</v>
      </c>
      <c r="GV4" s="293" t="s">
        <v>713</v>
      </c>
      <c r="GW4" s="293" t="s">
        <v>714</v>
      </c>
      <c r="GX4" s="293" t="s">
        <v>715</v>
      </c>
      <c r="GY4" s="293" t="s">
        <v>716</v>
      </c>
      <c r="GZ4" s="293" t="s">
        <v>717</v>
      </c>
      <c r="HA4" s="293" t="s">
        <v>718</v>
      </c>
      <c r="HB4" s="293" t="s">
        <v>719</v>
      </c>
      <c r="HC4" s="293" t="s">
        <v>720</v>
      </c>
      <c r="HD4" s="293" t="s">
        <v>721</v>
      </c>
      <c r="HE4" s="293" t="s">
        <v>722</v>
      </c>
      <c r="HF4" s="293" t="s">
        <v>723</v>
      </c>
      <c r="HG4" s="293" t="s">
        <v>724</v>
      </c>
      <c r="HH4" s="293" t="s">
        <v>725</v>
      </c>
      <c r="HI4" s="293" t="s">
        <v>726</v>
      </c>
      <c r="HJ4" s="293" t="s">
        <v>727</v>
      </c>
      <c r="HK4" s="293" t="s">
        <v>728</v>
      </c>
      <c r="HL4" s="293" t="s">
        <v>729</v>
      </c>
      <c r="HM4" s="293" t="s">
        <v>731</v>
      </c>
      <c r="HN4" s="293" t="s">
        <v>732</v>
      </c>
      <c r="HO4" s="293" t="s">
        <v>733</v>
      </c>
      <c r="HP4" s="293" t="s">
        <v>734</v>
      </c>
      <c r="HQ4" s="293" t="s">
        <v>735</v>
      </c>
      <c r="HR4" s="293" t="s">
        <v>736</v>
      </c>
      <c r="HS4" s="293" t="s">
        <v>737</v>
      </c>
      <c r="HT4" s="293" t="s">
        <v>738</v>
      </c>
      <c r="HU4" s="293" t="s">
        <v>739</v>
      </c>
      <c r="HV4" s="293" t="s">
        <v>740</v>
      </c>
      <c r="HW4" s="293" t="s">
        <v>741</v>
      </c>
      <c r="HX4" s="293" t="s">
        <v>743</v>
      </c>
      <c r="HY4" s="293" t="s">
        <v>744</v>
      </c>
      <c r="HZ4" s="293" t="s">
        <v>745</v>
      </c>
      <c r="IA4" s="293" t="s">
        <v>746</v>
      </c>
      <c r="IB4" s="293" t="s">
        <v>747</v>
      </c>
      <c r="IC4" s="293" t="s">
        <v>748</v>
      </c>
      <c r="ID4" s="293" t="s">
        <v>749</v>
      </c>
      <c r="IE4" s="293" t="s">
        <v>750</v>
      </c>
      <c r="IF4" s="293" t="s">
        <v>751</v>
      </c>
      <c r="IG4" s="293" t="s">
        <v>752</v>
      </c>
      <c r="IH4" s="293" t="s">
        <v>1030</v>
      </c>
      <c r="II4" s="293" t="s">
        <v>1404</v>
      </c>
      <c r="IJ4" s="293" t="s">
        <v>1405</v>
      </c>
      <c r="IK4" s="293" t="s">
        <v>1406</v>
      </c>
      <c r="IL4" s="293" t="s">
        <v>1407</v>
      </c>
      <c r="IM4" s="293" t="s">
        <v>1408</v>
      </c>
      <c r="IN4" s="293" t="s">
        <v>1841</v>
      </c>
      <c r="IO4" s="293" t="s">
        <v>1842</v>
      </c>
      <c r="IP4" s="293" t="s">
        <v>1843</v>
      </c>
      <c r="IQ4" s="293" t="s">
        <v>3644</v>
      </c>
      <c r="IR4" s="293" t="s">
        <v>3645</v>
      </c>
      <c r="IS4" s="293" t="s">
        <v>3646</v>
      </c>
      <c r="IT4" s="293" t="s">
        <v>3647</v>
      </c>
      <c r="IU4" s="293" t="s">
        <v>3648</v>
      </c>
      <c r="IV4" s="293" t="s">
        <v>753</v>
      </c>
      <c r="IW4" s="293" t="s">
        <v>754</v>
      </c>
      <c r="IX4" s="293" t="s">
        <v>755</v>
      </c>
      <c r="IY4" s="293" t="s">
        <v>757</v>
      </c>
      <c r="IZ4" s="293" t="s">
        <v>758</v>
      </c>
      <c r="JA4" s="293" t="s">
        <v>759</v>
      </c>
      <c r="JB4" s="293" t="s">
        <v>760</v>
      </c>
      <c r="JC4" s="293" t="s">
        <v>761</v>
      </c>
      <c r="JD4" s="293" t="s">
        <v>762</v>
      </c>
      <c r="JE4" s="293" t="s">
        <v>763</v>
      </c>
      <c r="JF4" s="293" t="s">
        <v>764</v>
      </c>
      <c r="JG4" s="293" t="s">
        <v>765</v>
      </c>
      <c r="JH4" s="293" t="s">
        <v>766</v>
      </c>
      <c r="JI4" s="293" t="s">
        <v>767</v>
      </c>
      <c r="JJ4" s="293" t="s">
        <v>768</v>
      </c>
      <c r="JK4" s="293" t="s">
        <v>769</v>
      </c>
      <c r="JL4" s="293" t="s">
        <v>770</v>
      </c>
      <c r="JM4" s="293" t="s">
        <v>771</v>
      </c>
      <c r="JN4" s="293" t="s">
        <v>772</v>
      </c>
      <c r="JO4" s="293" t="s">
        <v>773</v>
      </c>
      <c r="JP4" s="293" t="s">
        <v>774</v>
      </c>
      <c r="JQ4" s="293" t="s">
        <v>775</v>
      </c>
      <c r="JR4" s="293" t="s">
        <v>776</v>
      </c>
      <c r="JS4" s="293" t="s">
        <v>777</v>
      </c>
      <c r="JT4" s="293" t="s">
        <v>778</v>
      </c>
      <c r="JU4" s="293" t="s">
        <v>779</v>
      </c>
      <c r="JV4" s="293" t="s">
        <v>780</v>
      </c>
      <c r="JW4" s="293" t="s">
        <v>781</v>
      </c>
      <c r="JX4" s="293" t="s">
        <v>782</v>
      </c>
      <c r="JY4" s="293" t="s">
        <v>783</v>
      </c>
      <c r="JZ4" s="293" t="s">
        <v>784</v>
      </c>
      <c r="KA4" s="293" t="s">
        <v>785</v>
      </c>
      <c r="KB4" s="293" t="s">
        <v>786</v>
      </c>
      <c r="KC4" s="293" t="s">
        <v>1031</v>
      </c>
      <c r="KD4" s="293" t="s">
        <v>3176</v>
      </c>
      <c r="KE4" s="293" t="s">
        <v>1032</v>
      </c>
    </row>
    <row r="5" spans="1:291" ht="23.25" customHeight="1" thickBot="1">
      <c r="A5" s="183"/>
      <c r="B5" s="51" t="s">
        <v>3753</v>
      </c>
      <c r="C5" s="297" t="s">
        <v>262</v>
      </c>
      <c r="D5" s="297" t="s">
        <v>262</v>
      </c>
      <c r="E5" s="297" t="s">
        <v>262</v>
      </c>
      <c r="F5" s="297" t="s">
        <v>262</v>
      </c>
      <c r="G5" s="297" t="s">
        <v>262</v>
      </c>
      <c r="H5" s="297" t="s">
        <v>813</v>
      </c>
      <c r="I5" s="297" t="s">
        <v>262</v>
      </c>
      <c r="J5" s="298"/>
      <c r="K5" s="299">
        <v>184</v>
      </c>
      <c r="L5" s="299">
        <v>184</v>
      </c>
      <c r="M5" s="299">
        <v>184</v>
      </c>
      <c r="N5" s="299">
        <v>184</v>
      </c>
      <c r="O5" s="299">
        <v>184</v>
      </c>
      <c r="P5" s="299">
        <v>184</v>
      </c>
      <c r="Q5" s="299">
        <v>184</v>
      </c>
      <c r="R5" s="299">
        <v>184</v>
      </c>
      <c r="S5" s="299">
        <v>184</v>
      </c>
      <c r="T5" s="299">
        <v>184</v>
      </c>
      <c r="U5" s="299">
        <v>184</v>
      </c>
      <c r="V5" s="299">
        <v>184</v>
      </c>
      <c r="W5" s="299">
        <v>184</v>
      </c>
      <c r="X5" s="299">
        <v>184</v>
      </c>
      <c r="Y5" s="299">
        <v>184</v>
      </c>
      <c r="Z5" s="299">
        <v>184</v>
      </c>
      <c r="AA5" s="299">
        <v>184</v>
      </c>
      <c r="AB5" s="299">
        <v>184</v>
      </c>
      <c r="AC5" s="299">
        <v>184</v>
      </c>
      <c r="AD5" s="299">
        <v>184</v>
      </c>
      <c r="AE5" s="299">
        <v>184</v>
      </c>
      <c r="AF5" s="299">
        <v>184</v>
      </c>
      <c r="AG5" s="299">
        <v>184</v>
      </c>
      <c r="AH5" s="299">
        <v>184</v>
      </c>
      <c r="AI5" s="299">
        <v>184</v>
      </c>
      <c r="AJ5" s="299">
        <v>184</v>
      </c>
      <c r="AK5" s="299">
        <v>184</v>
      </c>
      <c r="AL5" s="299">
        <v>184</v>
      </c>
      <c r="AM5" s="299">
        <v>184</v>
      </c>
      <c r="AN5" s="299">
        <v>184</v>
      </c>
      <c r="AO5" s="299">
        <v>184</v>
      </c>
      <c r="AP5" s="299">
        <v>184</v>
      </c>
      <c r="AQ5" s="299">
        <v>184</v>
      </c>
      <c r="AR5" s="299">
        <v>184</v>
      </c>
      <c r="AS5" s="299">
        <v>184</v>
      </c>
      <c r="AT5" s="299">
        <v>184</v>
      </c>
      <c r="AU5" s="299">
        <v>184</v>
      </c>
      <c r="AV5" s="299">
        <v>184</v>
      </c>
      <c r="AW5" s="299">
        <v>184</v>
      </c>
      <c r="AX5" s="299">
        <v>184</v>
      </c>
      <c r="AY5" s="299">
        <v>184</v>
      </c>
      <c r="AZ5" s="299">
        <v>184</v>
      </c>
      <c r="BA5" s="299">
        <v>184</v>
      </c>
      <c r="BB5" s="299">
        <v>184</v>
      </c>
      <c r="BC5" s="299">
        <v>184</v>
      </c>
      <c r="BD5" s="299">
        <v>152</v>
      </c>
      <c r="BE5" s="299">
        <v>152</v>
      </c>
      <c r="BF5" s="299">
        <v>184</v>
      </c>
      <c r="BG5" s="299">
        <v>184</v>
      </c>
      <c r="BH5" s="299">
        <v>184</v>
      </c>
      <c r="BI5" s="299">
        <v>184</v>
      </c>
      <c r="BJ5" s="299">
        <v>184</v>
      </c>
      <c r="BK5" s="299">
        <v>184</v>
      </c>
      <c r="BL5" s="299">
        <v>184</v>
      </c>
      <c r="BM5" s="299">
        <v>184</v>
      </c>
      <c r="BN5" s="299">
        <v>184</v>
      </c>
      <c r="BO5" s="299">
        <v>184</v>
      </c>
      <c r="BP5" s="299">
        <v>184</v>
      </c>
      <c r="BQ5" s="299">
        <v>184</v>
      </c>
      <c r="BR5" s="299">
        <v>184</v>
      </c>
      <c r="BS5" s="299">
        <v>184</v>
      </c>
      <c r="BT5" s="299">
        <v>184</v>
      </c>
      <c r="BU5" s="299">
        <v>184</v>
      </c>
      <c r="BV5" s="299">
        <v>184</v>
      </c>
      <c r="BW5" s="299">
        <v>184</v>
      </c>
      <c r="BX5" s="299">
        <v>184</v>
      </c>
      <c r="BY5" s="299">
        <v>184</v>
      </c>
      <c r="BZ5" s="299">
        <v>184</v>
      </c>
      <c r="CA5" s="299">
        <v>184</v>
      </c>
      <c r="CB5" s="299">
        <v>184</v>
      </c>
      <c r="CC5" s="299">
        <v>184</v>
      </c>
      <c r="CD5" s="299">
        <v>184</v>
      </c>
      <c r="CE5" s="299">
        <v>184</v>
      </c>
      <c r="CF5" s="299">
        <v>184</v>
      </c>
      <c r="CG5" s="299">
        <v>184</v>
      </c>
      <c r="CH5" s="299">
        <v>184</v>
      </c>
      <c r="CI5" s="299">
        <v>184</v>
      </c>
      <c r="CJ5" s="299">
        <v>184</v>
      </c>
      <c r="CK5" s="299">
        <v>184</v>
      </c>
      <c r="CL5" s="299">
        <v>184</v>
      </c>
      <c r="CM5" s="299">
        <v>184</v>
      </c>
      <c r="CN5" s="299">
        <v>184</v>
      </c>
      <c r="CO5" s="299">
        <v>184</v>
      </c>
      <c r="CP5" s="299">
        <v>184</v>
      </c>
      <c r="CQ5" s="299">
        <v>184</v>
      </c>
      <c r="CR5" s="299">
        <v>184</v>
      </c>
      <c r="CS5" s="299">
        <v>184</v>
      </c>
      <c r="CT5" s="299">
        <v>184</v>
      </c>
      <c r="CU5" s="299">
        <v>184</v>
      </c>
      <c r="CV5" s="299">
        <v>184</v>
      </c>
      <c r="CW5" s="299">
        <v>184</v>
      </c>
      <c r="CX5" s="299">
        <v>184</v>
      </c>
      <c r="CY5" s="299">
        <v>184</v>
      </c>
      <c r="CZ5" s="299">
        <v>184</v>
      </c>
      <c r="DA5" s="299">
        <v>184</v>
      </c>
      <c r="DB5" s="299">
        <v>184</v>
      </c>
      <c r="DC5" s="299">
        <v>184</v>
      </c>
      <c r="DD5" s="299">
        <v>184</v>
      </c>
      <c r="DE5" s="299">
        <v>184</v>
      </c>
      <c r="DF5" s="299">
        <v>184</v>
      </c>
      <c r="DG5" s="299">
        <v>184</v>
      </c>
      <c r="DH5" s="299">
        <v>184</v>
      </c>
      <c r="DI5" s="299">
        <v>184</v>
      </c>
      <c r="DJ5" s="299">
        <v>184</v>
      </c>
      <c r="DK5" s="299">
        <v>184</v>
      </c>
      <c r="DL5" s="299">
        <v>184</v>
      </c>
      <c r="DM5" s="299">
        <v>184</v>
      </c>
      <c r="DN5" s="299">
        <v>184</v>
      </c>
      <c r="DO5" s="299">
        <v>184</v>
      </c>
      <c r="DP5" s="299">
        <v>184</v>
      </c>
      <c r="DQ5" s="299">
        <v>184</v>
      </c>
      <c r="DR5" s="299">
        <v>184</v>
      </c>
      <c r="DS5" s="299">
        <v>184</v>
      </c>
      <c r="DT5" s="299">
        <v>184</v>
      </c>
      <c r="DU5" s="299">
        <v>184</v>
      </c>
      <c r="DV5" s="299">
        <v>184</v>
      </c>
      <c r="DW5" s="299">
        <v>184</v>
      </c>
      <c r="DX5" s="299">
        <v>184</v>
      </c>
      <c r="DY5" s="299">
        <v>184</v>
      </c>
      <c r="DZ5" s="299">
        <v>184</v>
      </c>
      <c r="EA5" s="299">
        <v>184</v>
      </c>
      <c r="EB5" s="299">
        <v>184</v>
      </c>
      <c r="EC5" s="299">
        <v>184</v>
      </c>
      <c r="ED5" s="299">
        <v>184</v>
      </c>
      <c r="EE5" s="299">
        <v>184</v>
      </c>
      <c r="EF5" s="299">
        <v>184</v>
      </c>
      <c r="EG5" s="299">
        <v>184</v>
      </c>
      <c r="EH5" s="299">
        <v>184</v>
      </c>
      <c r="EI5" s="299">
        <v>184</v>
      </c>
      <c r="EJ5" s="299">
        <v>184</v>
      </c>
      <c r="EK5" s="299">
        <v>184</v>
      </c>
      <c r="EL5" s="299">
        <v>184</v>
      </c>
      <c r="EM5" s="299">
        <v>184</v>
      </c>
      <c r="EN5" s="299">
        <v>184</v>
      </c>
      <c r="EO5" s="299">
        <v>184</v>
      </c>
      <c r="EP5" s="299">
        <v>184</v>
      </c>
      <c r="EQ5" s="299">
        <v>184</v>
      </c>
      <c r="ER5" s="299">
        <v>184</v>
      </c>
      <c r="ES5" s="299">
        <v>184</v>
      </c>
      <c r="ET5" s="299">
        <v>184</v>
      </c>
      <c r="EU5" s="299">
        <v>184</v>
      </c>
      <c r="EV5" s="299">
        <v>184</v>
      </c>
      <c r="EW5" s="299">
        <v>184</v>
      </c>
      <c r="EX5" s="299">
        <v>184</v>
      </c>
      <c r="EY5" s="299">
        <v>184</v>
      </c>
      <c r="EZ5" s="299">
        <v>184</v>
      </c>
      <c r="FA5" s="299">
        <v>184</v>
      </c>
      <c r="FB5" s="299">
        <v>184</v>
      </c>
      <c r="FC5" s="299">
        <v>184</v>
      </c>
      <c r="FD5" s="299">
        <v>184</v>
      </c>
      <c r="FE5" s="299">
        <v>184</v>
      </c>
      <c r="FF5" s="299">
        <v>184</v>
      </c>
      <c r="FG5" s="299">
        <v>184</v>
      </c>
      <c r="FH5" s="299">
        <v>184</v>
      </c>
      <c r="FI5" s="299">
        <v>184</v>
      </c>
      <c r="FJ5" s="299">
        <v>184</v>
      </c>
      <c r="FK5" s="299">
        <v>184</v>
      </c>
      <c r="FL5" s="299">
        <v>184</v>
      </c>
      <c r="FM5" s="299">
        <v>184</v>
      </c>
      <c r="FN5" s="299">
        <v>184</v>
      </c>
      <c r="FO5" s="299">
        <v>184</v>
      </c>
      <c r="FP5" s="299">
        <v>184</v>
      </c>
      <c r="FQ5" s="299">
        <v>184</v>
      </c>
      <c r="FR5" s="299">
        <v>184</v>
      </c>
      <c r="FS5" s="299">
        <v>184</v>
      </c>
      <c r="FT5" s="299">
        <v>184</v>
      </c>
      <c r="FU5" s="299">
        <v>184</v>
      </c>
      <c r="FV5" s="299">
        <v>184</v>
      </c>
      <c r="FW5" s="299">
        <v>184</v>
      </c>
      <c r="FX5" s="299">
        <v>184</v>
      </c>
      <c r="FY5" s="299">
        <v>184</v>
      </c>
      <c r="FZ5" s="299">
        <v>184</v>
      </c>
      <c r="GA5" s="299">
        <v>184</v>
      </c>
      <c r="GB5" s="299">
        <v>184</v>
      </c>
      <c r="GC5" s="299">
        <v>184</v>
      </c>
      <c r="GD5" s="299">
        <v>184</v>
      </c>
      <c r="GE5" s="299">
        <v>184</v>
      </c>
      <c r="GF5" s="299">
        <v>184</v>
      </c>
      <c r="GG5" s="299">
        <v>184</v>
      </c>
      <c r="GH5" s="299">
        <v>184</v>
      </c>
      <c r="GI5" s="299">
        <v>184</v>
      </c>
      <c r="GJ5" s="299">
        <v>184</v>
      </c>
      <c r="GK5" s="299">
        <v>184</v>
      </c>
      <c r="GL5" s="299">
        <v>184</v>
      </c>
      <c r="GM5" s="299">
        <v>184</v>
      </c>
      <c r="GN5" s="299">
        <v>184</v>
      </c>
      <c r="GO5" s="299">
        <v>184</v>
      </c>
      <c r="GP5" s="299">
        <v>184</v>
      </c>
      <c r="GQ5" s="299">
        <v>184</v>
      </c>
      <c r="GR5" s="299">
        <v>184</v>
      </c>
      <c r="GS5" s="299">
        <v>184</v>
      </c>
      <c r="GT5" s="299">
        <v>184</v>
      </c>
      <c r="GU5" s="299">
        <v>184</v>
      </c>
      <c r="GV5" s="299">
        <v>184</v>
      </c>
      <c r="GW5" s="299">
        <v>184</v>
      </c>
      <c r="GX5" s="299">
        <v>184</v>
      </c>
      <c r="GY5" s="299">
        <v>184</v>
      </c>
      <c r="GZ5" s="299">
        <v>184</v>
      </c>
      <c r="HA5" s="299">
        <v>184</v>
      </c>
      <c r="HB5" s="299">
        <v>184</v>
      </c>
      <c r="HC5" s="299">
        <v>184</v>
      </c>
      <c r="HD5" s="299">
        <v>184</v>
      </c>
      <c r="HE5" s="299">
        <v>184</v>
      </c>
      <c r="HF5" s="299">
        <v>184</v>
      </c>
      <c r="HG5" s="299">
        <v>184</v>
      </c>
      <c r="HH5" s="299">
        <v>184</v>
      </c>
      <c r="HI5" s="299">
        <v>184</v>
      </c>
      <c r="HJ5" s="299">
        <v>184</v>
      </c>
      <c r="HK5" s="299">
        <v>184</v>
      </c>
      <c r="HL5" s="299">
        <v>184</v>
      </c>
      <c r="HM5" s="299">
        <v>184</v>
      </c>
      <c r="HN5" s="299">
        <v>184</v>
      </c>
      <c r="HO5" s="299">
        <v>184</v>
      </c>
      <c r="HP5" s="299">
        <v>184</v>
      </c>
      <c r="HQ5" s="299">
        <v>184</v>
      </c>
      <c r="HR5" s="299">
        <v>184</v>
      </c>
      <c r="HS5" s="299">
        <v>184</v>
      </c>
      <c r="HT5" s="299">
        <v>184</v>
      </c>
      <c r="HU5" s="299">
        <v>184</v>
      </c>
      <c r="HV5" s="299">
        <v>184</v>
      </c>
      <c r="HW5" s="299">
        <v>184</v>
      </c>
      <c r="HX5" s="299">
        <v>184</v>
      </c>
      <c r="HY5" s="299">
        <v>184</v>
      </c>
      <c r="HZ5" s="299">
        <v>184</v>
      </c>
      <c r="IA5" s="299">
        <v>184</v>
      </c>
      <c r="IB5" s="299">
        <v>184</v>
      </c>
      <c r="IC5" s="299">
        <v>184</v>
      </c>
      <c r="ID5" s="299">
        <v>184</v>
      </c>
      <c r="IE5" s="299">
        <v>184</v>
      </c>
      <c r="IF5" s="299">
        <v>184</v>
      </c>
      <c r="IG5" s="299">
        <v>184</v>
      </c>
      <c r="IH5" s="299">
        <v>184</v>
      </c>
      <c r="II5" s="299">
        <v>184</v>
      </c>
      <c r="IJ5" s="299">
        <v>184</v>
      </c>
      <c r="IK5" s="299">
        <v>184</v>
      </c>
      <c r="IL5" s="299">
        <v>184</v>
      </c>
      <c r="IM5" s="299">
        <v>184</v>
      </c>
      <c r="IN5" s="299">
        <v>184</v>
      </c>
      <c r="IO5" s="299">
        <v>184</v>
      </c>
      <c r="IP5" s="299">
        <v>184</v>
      </c>
      <c r="IQ5" s="299">
        <v>152</v>
      </c>
      <c r="IR5" s="299">
        <v>152</v>
      </c>
      <c r="IS5" s="299">
        <v>152</v>
      </c>
      <c r="IT5" s="299">
        <v>152</v>
      </c>
      <c r="IU5" s="299">
        <v>152</v>
      </c>
      <c r="IV5" s="299">
        <v>184</v>
      </c>
      <c r="IW5" s="299">
        <v>184</v>
      </c>
      <c r="IX5" s="299">
        <v>184</v>
      </c>
      <c r="IY5" s="299">
        <v>184</v>
      </c>
      <c r="IZ5" s="299">
        <v>184</v>
      </c>
      <c r="JA5" s="299">
        <v>184</v>
      </c>
      <c r="JB5" s="299">
        <v>184</v>
      </c>
      <c r="JC5" s="299">
        <v>184</v>
      </c>
      <c r="JD5" s="299">
        <v>184</v>
      </c>
      <c r="JE5" s="299">
        <v>184</v>
      </c>
      <c r="JF5" s="299">
        <v>184</v>
      </c>
      <c r="JG5" s="299">
        <v>184</v>
      </c>
      <c r="JH5" s="299">
        <v>184</v>
      </c>
      <c r="JI5" s="299">
        <v>184</v>
      </c>
      <c r="JJ5" s="299">
        <v>184</v>
      </c>
      <c r="JK5" s="299">
        <v>184</v>
      </c>
      <c r="JL5" s="299">
        <v>184</v>
      </c>
      <c r="JM5" s="299">
        <v>184</v>
      </c>
      <c r="JN5" s="299">
        <v>184</v>
      </c>
      <c r="JO5" s="299">
        <v>184</v>
      </c>
      <c r="JP5" s="299">
        <v>184</v>
      </c>
      <c r="JQ5" s="299">
        <v>184</v>
      </c>
      <c r="JR5" s="299">
        <v>184</v>
      </c>
      <c r="JS5" s="299">
        <v>184</v>
      </c>
      <c r="JT5" s="299">
        <v>184</v>
      </c>
      <c r="JU5" s="299">
        <v>184</v>
      </c>
      <c r="JV5" s="299">
        <v>184</v>
      </c>
      <c r="JW5" s="299">
        <v>184</v>
      </c>
      <c r="JX5" s="299">
        <v>184</v>
      </c>
      <c r="JY5" s="299">
        <v>184</v>
      </c>
      <c r="JZ5" s="299">
        <v>184</v>
      </c>
      <c r="KA5" s="299">
        <v>184</v>
      </c>
      <c r="KB5" s="299">
        <v>184</v>
      </c>
      <c r="KC5" s="299">
        <v>184</v>
      </c>
      <c r="KD5" s="299">
        <v>180</v>
      </c>
      <c r="KE5" s="299">
        <v>184</v>
      </c>
    </row>
    <row r="6" spans="1:291" ht="23.25" customHeight="1" thickTop="1">
      <c r="A6" s="183"/>
      <c r="B6" s="52" t="s">
        <v>4</v>
      </c>
      <c r="C6" s="300">
        <v>31695</v>
      </c>
      <c r="D6" s="300">
        <v>14819</v>
      </c>
      <c r="E6" s="300">
        <v>5600</v>
      </c>
      <c r="F6" s="300">
        <v>5076</v>
      </c>
      <c r="G6" s="300">
        <v>6028</v>
      </c>
      <c r="H6" s="300">
        <v>67</v>
      </c>
      <c r="I6" s="300">
        <v>103</v>
      </c>
      <c r="J6" s="301"/>
      <c r="K6" s="300">
        <v>1593</v>
      </c>
      <c r="L6" s="1261" t="s">
        <v>787</v>
      </c>
      <c r="M6" s="1261" t="s">
        <v>787</v>
      </c>
      <c r="N6" s="300">
        <v>292</v>
      </c>
      <c r="O6" s="300">
        <v>256</v>
      </c>
      <c r="P6" s="1261" t="s">
        <v>787</v>
      </c>
      <c r="Q6" s="300">
        <v>224</v>
      </c>
      <c r="R6" s="300">
        <v>253</v>
      </c>
      <c r="S6" s="300">
        <v>141</v>
      </c>
      <c r="T6" s="300">
        <v>124</v>
      </c>
      <c r="U6" s="300">
        <v>147</v>
      </c>
      <c r="V6" s="300">
        <v>110</v>
      </c>
      <c r="W6" s="300">
        <v>127</v>
      </c>
      <c r="X6" s="300">
        <v>223</v>
      </c>
      <c r="Y6" s="300">
        <v>119</v>
      </c>
      <c r="Z6" s="300">
        <v>119</v>
      </c>
      <c r="AA6" s="300">
        <v>80</v>
      </c>
      <c r="AB6" s="300">
        <v>116</v>
      </c>
      <c r="AC6" s="300">
        <v>91</v>
      </c>
      <c r="AD6" s="300">
        <v>73</v>
      </c>
      <c r="AE6" s="300">
        <v>68</v>
      </c>
      <c r="AF6" s="300">
        <v>56</v>
      </c>
      <c r="AG6" s="300">
        <v>191</v>
      </c>
      <c r="AH6" s="1261" t="s">
        <v>787</v>
      </c>
      <c r="AI6" s="300">
        <v>115</v>
      </c>
      <c r="AJ6" s="300">
        <v>64</v>
      </c>
      <c r="AK6" s="300">
        <v>195</v>
      </c>
      <c r="AL6" s="300">
        <v>282</v>
      </c>
      <c r="AM6" s="300">
        <v>204</v>
      </c>
      <c r="AN6" s="300">
        <v>140</v>
      </c>
      <c r="AO6" s="300">
        <v>168</v>
      </c>
      <c r="AP6" s="300">
        <v>101</v>
      </c>
      <c r="AQ6" s="1261" t="s">
        <v>787</v>
      </c>
      <c r="AR6" s="1261" t="s">
        <v>787</v>
      </c>
      <c r="AS6" s="300">
        <v>762</v>
      </c>
      <c r="AT6" s="300">
        <v>297</v>
      </c>
      <c r="AU6" s="300">
        <v>252</v>
      </c>
      <c r="AV6" s="1261" t="s">
        <v>787</v>
      </c>
      <c r="AW6" s="300">
        <v>180</v>
      </c>
      <c r="AX6" s="300">
        <v>225</v>
      </c>
      <c r="AY6" s="300">
        <v>107</v>
      </c>
      <c r="AZ6" s="300">
        <v>88</v>
      </c>
      <c r="BA6" s="300">
        <v>106</v>
      </c>
      <c r="BB6" s="300">
        <v>127</v>
      </c>
      <c r="BC6" s="300">
        <v>87</v>
      </c>
      <c r="BD6" s="300">
        <v>93</v>
      </c>
      <c r="BE6" s="300">
        <v>50</v>
      </c>
      <c r="BF6" s="300">
        <v>306</v>
      </c>
      <c r="BG6" s="300">
        <v>164</v>
      </c>
      <c r="BH6" s="300">
        <v>122</v>
      </c>
      <c r="BI6" s="300">
        <v>122</v>
      </c>
      <c r="BJ6" s="300">
        <v>70</v>
      </c>
      <c r="BK6" s="300">
        <v>99</v>
      </c>
      <c r="BL6" s="1261" t="s">
        <v>787</v>
      </c>
      <c r="BM6" s="300">
        <v>442</v>
      </c>
      <c r="BN6" s="300">
        <v>301</v>
      </c>
      <c r="BO6" s="300">
        <v>158</v>
      </c>
      <c r="BP6" s="300">
        <v>230</v>
      </c>
      <c r="BQ6" s="300">
        <v>160</v>
      </c>
      <c r="BR6" s="300">
        <v>178</v>
      </c>
      <c r="BS6" s="300">
        <v>81</v>
      </c>
      <c r="BT6" s="1261" t="s">
        <v>787</v>
      </c>
      <c r="BU6" s="300">
        <v>269</v>
      </c>
      <c r="BV6" s="1261" t="s">
        <v>787</v>
      </c>
      <c r="BW6" s="300">
        <v>152</v>
      </c>
      <c r="BX6" s="300">
        <v>135</v>
      </c>
      <c r="BY6" s="300">
        <v>134</v>
      </c>
      <c r="BZ6" s="1261" t="s">
        <v>787</v>
      </c>
      <c r="CA6" s="1261" t="s">
        <v>787</v>
      </c>
      <c r="CB6" s="1261" t="s">
        <v>787</v>
      </c>
      <c r="CC6" s="300">
        <v>80</v>
      </c>
      <c r="CD6" s="1261" t="s">
        <v>787</v>
      </c>
      <c r="CE6" s="300">
        <v>71</v>
      </c>
      <c r="CF6" s="1261" t="s">
        <v>787</v>
      </c>
      <c r="CG6" s="1261" t="s">
        <v>787</v>
      </c>
      <c r="CH6" s="1261" t="s">
        <v>787</v>
      </c>
      <c r="CI6" s="1261" t="s">
        <v>787</v>
      </c>
      <c r="CJ6" s="1261" t="s">
        <v>787</v>
      </c>
      <c r="CK6" s="1261" t="s">
        <v>787</v>
      </c>
      <c r="CL6" s="1261" t="s">
        <v>787</v>
      </c>
      <c r="CM6" s="1261" t="s">
        <v>787</v>
      </c>
      <c r="CN6" s="1261" t="s">
        <v>787</v>
      </c>
      <c r="CO6" s="1261" t="s">
        <v>787</v>
      </c>
      <c r="CP6" s="1261" t="s">
        <v>787</v>
      </c>
      <c r="CQ6" s="1261" t="s">
        <v>787</v>
      </c>
      <c r="CR6" s="1261" t="s">
        <v>787</v>
      </c>
      <c r="CS6" s="1261" t="s">
        <v>787</v>
      </c>
      <c r="CT6" s="1261" t="s">
        <v>787</v>
      </c>
      <c r="CU6" s="1261" t="s">
        <v>787</v>
      </c>
      <c r="CV6" s="300">
        <v>59</v>
      </c>
      <c r="CW6" s="1261" t="s">
        <v>787</v>
      </c>
      <c r="CX6" s="300">
        <v>126</v>
      </c>
      <c r="CY6" s="1261" t="s">
        <v>787</v>
      </c>
      <c r="CZ6" s="300">
        <v>57</v>
      </c>
      <c r="DA6" s="300">
        <v>45</v>
      </c>
      <c r="DB6" s="1261" t="s">
        <v>787</v>
      </c>
      <c r="DC6" s="300">
        <v>611</v>
      </c>
      <c r="DD6" s="1261" t="s">
        <v>787</v>
      </c>
      <c r="DE6" s="1261" t="s">
        <v>787</v>
      </c>
      <c r="DF6" s="1261" t="s">
        <v>787</v>
      </c>
      <c r="DG6" s="300">
        <v>199</v>
      </c>
      <c r="DH6" s="300">
        <v>135</v>
      </c>
      <c r="DI6" s="300">
        <v>51</v>
      </c>
      <c r="DJ6" s="300">
        <v>286</v>
      </c>
      <c r="DK6" s="300">
        <v>201</v>
      </c>
      <c r="DL6" s="1261" t="s">
        <v>787</v>
      </c>
      <c r="DM6" s="1261" t="s">
        <v>787</v>
      </c>
      <c r="DN6" s="1261" t="s">
        <v>787</v>
      </c>
      <c r="DO6" s="300">
        <v>318</v>
      </c>
      <c r="DP6" s="1261" t="s">
        <v>787</v>
      </c>
      <c r="DQ6" s="1261" t="s">
        <v>787</v>
      </c>
      <c r="DR6" s="300">
        <v>277</v>
      </c>
      <c r="DS6" s="1261" t="s">
        <v>787</v>
      </c>
      <c r="DT6" s="1261" t="s">
        <v>787</v>
      </c>
      <c r="DU6" s="1261" t="s">
        <v>787</v>
      </c>
      <c r="DV6" s="1261" t="s">
        <v>787</v>
      </c>
      <c r="DW6" s="1261" t="s">
        <v>787</v>
      </c>
      <c r="DX6" s="1261" t="s">
        <v>787</v>
      </c>
      <c r="DY6" s="1261" t="s">
        <v>787</v>
      </c>
      <c r="DZ6" s="1261" t="s">
        <v>787</v>
      </c>
      <c r="EA6" s="1261" t="s">
        <v>787</v>
      </c>
      <c r="EB6" s="1261" t="s">
        <v>787</v>
      </c>
      <c r="EC6" s="1261" t="s">
        <v>787</v>
      </c>
      <c r="ED6" s="1261" t="s">
        <v>787</v>
      </c>
      <c r="EE6" s="300">
        <v>91</v>
      </c>
      <c r="EF6" s="300">
        <v>29</v>
      </c>
      <c r="EG6" s="300">
        <v>22</v>
      </c>
      <c r="EH6" s="300">
        <v>20</v>
      </c>
      <c r="EI6" s="300">
        <v>23</v>
      </c>
      <c r="EJ6" s="300">
        <v>25</v>
      </c>
      <c r="EK6" s="300">
        <v>72</v>
      </c>
      <c r="EL6" s="300">
        <v>46</v>
      </c>
      <c r="EM6" s="300">
        <v>34</v>
      </c>
      <c r="EN6" s="300">
        <v>27</v>
      </c>
      <c r="EO6" s="300">
        <v>33</v>
      </c>
      <c r="EP6" s="300">
        <v>36</v>
      </c>
      <c r="EQ6" s="300">
        <v>99</v>
      </c>
      <c r="ER6" s="300">
        <v>19</v>
      </c>
      <c r="ES6" s="300">
        <v>29</v>
      </c>
      <c r="ET6" s="300">
        <v>20</v>
      </c>
      <c r="EU6" s="300">
        <v>31</v>
      </c>
      <c r="EV6" s="300">
        <v>54</v>
      </c>
      <c r="EW6" s="300">
        <v>60</v>
      </c>
      <c r="EX6" s="300">
        <v>69</v>
      </c>
      <c r="EY6" s="300">
        <v>91</v>
      </c>
      <c r="EZ6" s="300">
        <v>56</v>
      </c>
      <c r="FA6" s="300">
        <v>31</v>
      </c>
      <c r="FB6" s="300">
        <v>27</v>
      </c>
      <c r="FC6" s="300">
        <v>30</v>
      </c>
      <c r="FD6" s="300">
        <v>54</v>
      </c>
      <c r="FE6" s="300">
        <v>11</v>
      </c>
      <c r="FF6" s="300">
        <v>33</v>
      </c>
      <c r="FG6" s="300">
        <v>31</v>
      </c>
      <c r="FH6" s="300">
        <v>20</v>
      </c>
      <c r="FI6" s="300">
        <v>59</v>
      </c>
      <c r="FJ6" s="300">
        <v>34</v>
      </c>
      <c r="FK6" s="300">
        <v>37</v>
      </c>
      <c r="FL6" s="300">
        <v>22</v>
      </c>
      <c r="FM6" s="300">
        <v>14</v>
      </c>
      <c r="FN6" s="300">
        <v>13</v>
      </c>
      <c r="FO6" s="300">
        <v>80</v>
      </c>
      <c r="FP6" s="300">
        <v>36</v>
      </c>
      <c r="FQ6" s="300">
        <v>29</v>
      </c>
      <c r="FR6" s="300">
        <v>74</v>
      </c>
      <c r="FS6" s="300">
        <v>89</v>
      </c>
      <c r="FT6" s="300">
        <v>67</v>
      </c>
      <c r="FU6" s="300">
        <v>123</v>
      </c>
      <c r="FV6" s="300">
        <v>45</v>
      </c>
      <c r="FW6" s="300">
        <v>16</v>
      </c>
      <c r="FX6" s="300">
        <v>24</v>
      </c>
      <c r="FY6" s="300">
        <v>42</v>
      </c>
      <c r="FZ6" s="300">
        <v>35</v>
      </c>
      <c r="GA6" s="300">
        <v>27</v>
      </c>
      <c r="GB6" s="300">
        <v>12</v>
      </c>
      <c r="GC6" s="300">
        <v>14</v>
      </c>
      <c r="GD6" s="300">
        <v>20</v>
      </c>
      <c r="GE6" s="300">
        <v>42</v>
      </c>
      <c r="GF6" s="300">
        <v>79</v>
      </c>
      <c r="GG6" s="300">
        <v>22</v>
      </c>
      <c r="GH6" s="300">
        <v>23</v>
      </c>
      <c r="GI6" s="300">
        <v>21</v>
      </c>
      <c r="GJ6" s="300">
        <v>22</v>
      </c>
      <c r="GK6" s="300">
        <v>18</v>
      </c>
      <c r="GL6" s="300">
        <v>11</v>
      </c>
      <c r="GM6" s="300">
        <v>22</v>
      </c>
      <c r="GN6" s="300">
        <v>38</v>
      </c>
      <c r="GO6" s="300">
        <v>21</v>
      </c>
      <c r="GP6" s="300">
        <v>55</v>
      </c>
      <c r="GQ6" s="300">
        <v>43</v>
      </c>
      <c r="GR6" s="300">
        <v>34</v>
      </c>
      <c r="GS6" s="300">
        <v>28</v>
      </c>
      <c r="GT6" s="300">
        <v>24</v>
      </c>
      <c r="GU6" s="300">
        <v>44</v>
      </c>
      <c r="GV6" s="300">
        <v>18</v>
      </c>
      <c r="GW6" s="300">
        <v>37</v>
      </c>
      <c r="GX6" s="300">
        <v>13</v>
      </c>
      <c r="GY6" s="300">
        <v>46</v>
      </c>
      <c r="GZ6" s="300">
        <v>22</v>
      </c>
      <c r="HA6" s="300">
        <v>17</v>
      </c>
      <c r="HB6" s="300">
        <v>98</v>
      </c>
      <c r="HC6" s="300">
        <v>73</v>
      </c>
      <c r="HD6" s="300">
        <v>24</v>
      </c>
      <c r="HE6" s="300">
        <v>19</v>
      </c>
      <c r="HF6" s="300">
        <v>21</v>
      </c>
      <c r="HG6" s="300">
        <v>40</v>
      </c>
      <c r="HH6" s="300">
        <v>23</v>
      </c>
      <c r="HI6" s="300">
        <v>23</v>
      </c>
      <c r="HJ6" s="300">
        <v>19</v>
      </c>
      <c r="HK6" s="300">
        <v>30</v>
      </c>
      <c r="HL6" s="300">
        <v>37</v>
      </c>
      <c r="HM6" s="300">
        <v>35</v>
      </c>
      <c r="HN6" s="300">
        <v>14</v>
      </c>
      <c r="HO6" s="300">
        <v>67</v>
      </c>
      <c r="HP6" s="300">
        <v>67</v>
      </c>
      <c r="HQ6" s="300">
        <v>43</v>
      </c>
      <c r="HR6" s="300">
        <v>26</v>
      </c>
      <c r="HS6" s="300">
        <v>52</v>
      </c>
      <c r="HT6" s="300">
        <v>63</v>
      </c>
      <c r="HU6" s="300">
        <v>34</v>
      </c>
      <c r="HV6" s="300">
        <v>34</v>
      </c>
      <c r="HW6" s="300">
        <v>18</v>
      </c>
      <c r="HX6" s="300">
        <v>27</v>
      </c>
      <c r="HY6" s="300">
        <v>21</v>
      </c>
      <c r="HZ6" s="300">
        <v>23</v>
      </c>
      <c r="IA6" s="300">
        <v>15</v>
      </c>
      <c r="IB6" s="300">
        <v>19</v>
      </c>
      <c r="IC6" s="300">
        <v>31</v>
      </c>
      <c r="ID6" s="300">
        <v>26</v>
      </c>
      <c r="IE6" s="300">
        <v>51</v>
      </c>
      <c r="IF6" s="300">
        <v>27</v>
      </c>
      <c r="IG6" s="300">
        <v>22</v>
      </c>
      <c r="IH6" s="300">
        <v>26</v>
      </c>
      <c r="II6" s="300">
        <v>244</v>
      </c>
      <c r="IJ6" s="300">
        <v>160</v>
      </c>
      <c r="IK6" s="300">
        <v>86</v>
      </c>
      <c r="IL6" s="300">
        <v>34</v>
      </c>
      <c r="IM6" s="300">
        <v>41</v>
      </c>
      <c r="IN6" s="300">
        <v>32</v>
      </c>
      <c r="IO6" s="300">
        <v>33</v>
      </c>
      <c r="IP6" s="300">
        <v>24</v>
      </c>
      <c r="IQ6" s="300">
        <v>53</v>
      </c>
      <c r="IR6" s="300">
        <v>53</v>
      </c>
      <c r="IS6" s="300">
        <v>34</v>
      </c>
      <c r="IT6" s="300">
        <v>22</v>
      </c>
      <c r="IU6" s="300">
        <v>21</v>
      </c>
      <c r="IV6" s="300">
        <v>28</v>
      </c>
      <c r="IW6" s="300">
        <v>26</v>
      </c>
      <c r="IX6" s="300">
        <v>53</v>
      </c>
      <c r="IY6" s="300">
        <v>11</v>
      </c>
      <c r="IZ6" s="300">
        <v>17</v>
      </c>
      <c r="JA6" s="300">
        <v>11</v>
      </c>
      <c r="JB6" s="300">
        <v>22</v>
      </c>
      <c r="JC6" s="300">
        <v>20</v>
      </c>
      <c r="JD6" s="300">
        <v>16</v>
      </c>
      <c r="JE6" s="300">
        <v>11</v>
      </c>
      <c r="JF6" s="300">
        <v>9</v>
      </c>
      <c r="JG6" s="300">
        <v>18</v>
      </c>
      <c r="JH6" s="300">
        <v>24</v>
      </c>
      <c r="JI6" s="300">
        <v>165</v>
      </c>
      <c r="JJ6" s="300">
        <v>62</v>
      </c>
      <c r="JK6" s="300">
        <v>38</v>
      </c>
      <c r="JL6" s="300">
        <v>16</v>
      </c>
      <c r="JM6" s="300">
        <v>41</v>
      </c>
      <c r="JN6" s="300">
        <v>22</v>
      </c>
      <c r="JO6" s="300">
        <v>22</v>
      </c>
      <c r="JP6" s="300">
        <v>39</v>
      </c>
      <c r="JQ6" s="300">
        <v>50</v>
      </c>
      <c r="JR6" s="300">
        <v>118</v>
      </c>
      <c r="JS6" s="300">
        <v>18</v>
      </c>
      <c r="JT6" s="300">
        <v>23</v>
      </c>
      <c r="JU6" s="300">
        <v>35</v>
      </c>
      <c r="JV6" s="300">
        <v>33</v>
      </c>
      <c r="JW6" s="300">
        <v>57</v>
      </c>
      <c r="JX6" s="300">
        <v>28</v>
      </c>
      <c r="JY6" s="300">
        <v>12</v>
      </c>
      <c r="JZ6" s="300">
        <v>14</v>
      </c>
      <c r="KA6" s="300">
        <v>24</v>
      </c>
      <c r="KB6" s="300">
        <v>20</v>
      </c>
      <c r="KC6" s="300">
        <v>32</v>
      </c>
      <c r="KD6" s="1261" t="s">
        <v>787</v>
      </c>
      <c r="KE6" s="1261" t="s">
        <v>787</v>
      </c>
    </row>
    <row r="7" spans="1:291" ht="23.25" customHeight="1">
      <c r="A7" s="183"/>
      <c r="B7" s="53" t="s">
        <v>5</v>
      </c>
      <c r="C7" s="1335">
        <v>3035</v>
      </c>
      <c r="D7" s="1335">
        <v>1458</v>
      </c>
      <c r="E7" s="1335">
        <v>803</v>
      </c>
      <c r="F7" s="1335">
        <v>287</v>
      </c>
      <c r="G7" s="1335">
        <v>486</v>
      </c>
      <c r="H7" s="1335">
        <v>0</v>
      </c>
      <c r="I7" s="1335" t="s">
        <v>262</v>
      </c>
      <c r="J7" s="301"/>
      <c r="K7" s="1335">
        <v>167</v>
      </c>
      <c r="L7" s="1336" t="s">
        <v>787</v>
      </c>
      <c r="M7" s="1336" t="s">
        <v>787</v>
      </c>
      <c r="N7" s="1335">
        <v>20</v>
      </c>
      <c r="O7" s="1335">
        <v>31</v>
      </c>
      <c r="P7" s="1336" t="s">
        <v>787</v>
      </c>
      <c r="Q7" s="1335">
        <v>25</v>
      </c>
      <c r="R7" s="1335">
        <v>28</v>
      </c>
      <c r="S7" s="1335">
        <v>11</v>
      </c>
      <c r="T7" s="1335">
        <v>13</v>
      </c>
      <c r="U7" s="1335">
        <v>11</v>
      </c>
      <c r="V7" s="1335">
        <v>7</v>
      </c>
      <c r="W7" s="1335">
        <v>14</v>
      </c>
      <c r="X7" s="1335">
        <v>23</v>
      </c>
      <c r="Y7" s="1335">
        <v>11</v>
      </c>
      <c r="Z7" s="1335">
        <v>10</v>
      </c>
      <c r="AA7" s="1335">
        <v>9</v>
      </c>
      <c r="AB7" s="1335">
        <v>14</v>
      </c>
      <c r="AC7" s="1335">
        <v>9</v>
      </c>
      <c r="AD7" s="1335">
        <v>8</v>
      </c>
      <c r="AE7" s="1335">
        <v>5</v>
      </c>
      <c r="AF7" s="1335">
        <v>5</v>
      </c>
      <c r="AG7" s="1335">
        <v>17</v>
      </c>
      <c r="AH7" s="1336" t="s">
        <v>787</v>
      </c>
      <c r="AI7" s="1335">
        <v>10</v>
      </c>
      <c r="AJ7" s="1335">
        <v>4</v>
      </c>
      <c r="AK7" s="1335">
        <v>22</v>
      </c>
      <c r="AL7" s="1335">
        <v>37</v>
      </c>
      <c r="AM7" s="1335">
        <v>25</v>
      </c>
      <c r="AN7" s="1335">
        <v>12</v>
      </c>
      <c r="AO7" s="1335">
        <v>13</v>
      </c>
      <c r="AP7" s="1335">
        <v>3</v>
      </c>
      <c r="AQ7" s="1336" t="s">
        <v>787</v>
      </c>
      <c r="AR7" s="1336" t="s">
        <v>787</v>
      </c>
      <c r="AS7" s="1335">
        <v>78</v>
      </c>
      <c r="AT7" s="1335">
        <v>21</v>
      </c>
      <c r="AU7" s="1335">
        <v>21</v>
      </c>
      <c r="AV7" s="1336" t="s">
        <v>787</v>
      </c>
      <c r="AW7" s="1335">
        <v>28</v>
      </c>
      <c r="AX7" s="1335">
        <v>18</v>
      </c>
      <c r="AY7" s="1335">
        <v>11</v>
      </c>
      <c r="AZ7" s="1335">
        <v>5</v>
      </c>
      <c r="BA7" s="1335">
        <v>11</v>
      </c>
      <c r="BB7" s="1335">
        <v>6</v>
      </c>
      <c r="BC7" s="1335">
        <v>12</v>
      </c>
      <c r="BD7" s="1335">
        <v>4</v>
      </c>
      <c r="BE7" s="1335">
        <v>3</v>
      </c>
      <c r="BF7" s="1335">
        <v>43</v>
      </c>
      <c r="BG7" s="1335">
        <v>25</v>
      </c>
      <c r="BH7" s="1335">
        <v>23</v>
      </c>
      <c r="BI7" s="1335">
        <v>23</v>
      </c>
      <c r="BJ7" s="1335">
        <v>11</v>
      </c>
      <c r="BK7" s="1335">
        <v>14</v>
      </c>
      <c r="BL7" s="1336" t="s">
        <v>787</v>
      </c>
      <c r="BM7" s="1335">
        <v>82</v>
      </c>
      <c r="BN7" s="1335">
        <v>36</v>
      </c>
      <c r="BO7" s="1335">
        <v>17</v>
      </c>
      <c r="BP7" s="1335">
        <v>23</v>
      </c>
      <c r="BQ7" s="1335">
        <v>16</v>
      </c>
      <c r="BR7" s="1335">
        <v>28</v>
      </c>
      <c r="BS7" s="1335">
        <v>11</v>
      </c>
      <c r="BT7" s="1336" t="s">
        <v>787</v>
      </c>
      <c r="BU7" s="1335">
        <v>53</v>
      </c>
      <c r="BV7" s="1336" t="s">
        <v>787</v>
      </c>
      <c r="BW7" s="1335">
        <v>25</v>
      </c>
      <c r="BX7" s="1335">
        <v>15</v>
      </c>
      <c r="BY7" s="1335">
        <v>30</v>
      </c>
      <c r="BZ7" s="1336" t="s">
        <v>787</v>
      </c>
      <c r="CA7" s="1336" t="s">
        <v>787</v>
      </c>
      <c r="CB7" s="1336" t="s">
        <v>787</v>
      </c>
      <c r="CC7" s="1335">
        <v>17</v>
      </c>
      <c r="CD7" s="1336" t="s">
        <v>787</v>
      </c>
      <c r="CE7" s="1335">
        <v>5</v>
      </c>
      <c r="CF7" s="1336" t="s">
        <v>787</v>
      </c>
      <c r="CG7" s="1336" t="s">
        <v>787</v>
      </c>
      <c r="CH7" s="1336" t="s">
        <v>787</v>
      </c>
      <c r="CI7" s="1336" t="s">
        <v>787</v>
      </c>
      <c r="CJ7" s="1336" t="s">
        <v>787</v>
      </c>
      <c r="CK7" s="1336" t="s">
        <v>787</v>
      </c>
      <c r="CL7" s="1336" t="s">
        <v>787</v>
      </c>
      <c r="CM7" s="1336" t="s">
        <v>787</v>
      </c>
      <c r="CN7" s="1336" t="s">
        <v>787</v>
      </c>
      <c r="CO7" s="1336" t="s">
        <v>787</v>
      </c>
      <c r="CP7" s="1336" t="s">
        <v>787</v>
      </c>
      <c r="CQ7" s="1336" t="s">
        <v>787</v>
      </c>
      <c r="CR7" s="1336" t="s">
        <v>787</v>
      </c>
      <c r="CS7" s="1336" t="s">
        <v>787</v>
      </c>
      <c r="CT7" s="1336" t="s">
        <v>787</v>
      </c>
      <c r="CU7" s="1336" t="s">
        <v>787</v>
      </c>
      <c r="CV7" s="1335">
        <v>13</v>
      </c>
      <c r="CW7" s="1336" t="s">
        <v>787</v>
      </c>
      <c r="CX7" s="1335">
        <v>0</v>
      </c>
      <c r="CY7" s="1336" t="s">
        <v>787</v>
      </c>
      <c r="CZ7" s="1335">
        <v>15</v>
      </c>
      <c r="DA7" s="1335">
        <v>11</v>
      </c>
      <c r="DB7" s="1336" t="s">
        <v>787</v>
      </c>
      <c r="DC7" s="1335">
        <v>303</v>
      </c>
      <c r="DD7" s="1336" t="s">
        <v>787</v>
      </c>
      <c r="DE7" s="1336" t="s">
        <v>787</v>
      </c>
      <c r="DF7" s="1336" t="s">
        <v>787</v>
      </c>
      <c r="DG7" s="1335">
        <v>24</v>
      </c>
      <c r="DH7" s="1335">
        <v>24</v>
      </c>
      <c r="DI7" s="1335">
        <v>5</v>
      </c>
      <c r="DJ7" s="1335">
        <v>155</v>
      </c>
      <c r="DK7" s="1335">
        <v>56</v>
      </c>
      <c r="DL7" s="1336" t="s">
        <v>787</v>
      </c>
      <c r="DM7" s="1336" t="s">
        <v>787</v>
      </c>
      <c r="DN7" s="1336" t="s">
        <v>787</v>
      </c>
      <c r="DO7" s="1335">
        <v>20</v>
      </c>
      <c r="DP7" s="1336" t="s">
        <v>787</v>
      </c>
      <c r="DQ7" s="1336" t="s">
        <v>787</v>
      </c>
      <c r="DR7" s="1335">
        <v>24</v>
      </c>
      <c r="DS7" s="1336" t="s">
        <v>787</v>
      </c>
      <c r="DT7" s="1336" t="s">
        <v>787</v>
      </c>
      <c r="DU7" s="1336" t="s">
        <v>787</v>
      </c>
      <c r="DV7" s="1336" t="s">
        <v>787</v>
      </c>
      <c r="DW7" s="1336" t="s">
        <v>787</v>
      </c>
      <c r="DX7" s="1336" t="s">
        <v>787</v>
      </c>
      <c r="DY7" s="1336" t="s">
        <v>787</v>
      </c>
      <c r="DZ7" s="1336" t="s">
        <v>787</v>
      </c>
      <c r="EA7" s="1336" t="s">
        <v>787</v>
      </c>
      <c r="EB7" s="1336" t="s">
        <v>787</v>
      </c>
      <c r="EC7" s="1336" t="s">
        <v>787</v>
      </c>
      <c r="ED7" s="1336" t="s">
        <v>787</v>
      </c>
      <c r="EE7" s="1335">
        <v>7</v>
      </c>
      <c r="EF7" s="1335">
        <v>2</v>
      </c>
      <c r="EG7" s="1335">
        <v>1</v>
      </c>
      <c r="EH7" s="1335">
        <v>2</v>
      </c>
      <c r="EI7" s="1335">
        <v>2</v>
      </c>
      <c r="EJ7" s="1335">
        <v>3</v>
      </c>
      <c r="EK7" s="1335">
        <v>5</v>
      </c>
      <c r="EL7" s="1335">
        <v>2</v>
      </c>
      <c r="EM7" s="1335">
        <v>2</v>
      </c>
      <c r="EN7" s="1335">
        <v>3</v>
      </c>
      <c r="EO7" s="1335">
        <v>1</v>
      </c>
      <c r="EP7" s="1335">
        <v>2</v>
      </c>
      <c r="EQ7" s="1335">
        <v>9</v>
      </c>
      <c r="ER7" s="1335">
        <v>1</v>
      </c>
      <c r="ES7" s="1335">
        <v>0</v>
      </c>
      <c r="ET7" s="1335">
        <v>2</v>
      </c>
      <c r="EU7" s="1335">
        <v>3</v>
      </c>
      <c r="EV7" s="1335">
        <v>2</v>
      </c>
      <c r="EW7" s="1335">
        <v>4</v>
      </c>
      <c r="EX7" s="1335">
        <v>8</v>
      </c>
      <c r="EY7" s="1335">
        <v>3</v>
      </c>
      <c r="EZ7" s="1335">
        <v>8</v>
      </c>
      <c r="FA7" s="1335">
        <v>1</v>
      </c>
      <c r="FB7" s="1335">
        <v>1</v>
      </c>
      <c r="FC7" s="1335">
        <v>1</v>
      </c>
      <c r="FD7" s="1335">
        <v>4</v>
      </c>
      <c r="FE7" s="1335">
        <v>0</v>
      </c>
      <c r="FF7" s="1335">
        <v>1</v>
      </c>
      <c r="FG7" s="1335">
        <v>2</v>
      </c>
      <c r="FH7" s="1335">
        <v>2</v>
      </c>
      <c r="FI7" s="1335">
        <v>5</v>
      </c>
      <c r="FJ7" s="1335">
        <v>4</v>
      </c>
      <c r="FK7" s="1335">
        <v>2</v>
      </c>
      <c r="FL7" s="1335">
        <v>1</v>
      </c>
      <c r="FM7" s="1335">
        <v>0</v>
      </c>
      <c r="FN7" s="1335">
        <v>0</v>
      </c>
      <c r="FO7" s="1335">
        <v>6</v>
      </c>
      <c r="FP7" s="1335">
        <v>2</v>
      </c>
      <c r="FQ7" s="1335">
        <v>2</v>
      </c>
      <c r="FR7" s="1335">
        <v>6</v>
      </c>
      <c r="FS7" s="1335">
        <v>7</v>
      </c>
      <c r="FT7" s="1335">
        <v>7</v>
      </c>
      <c r="FU7" s="1335">
        <v>11</v>
      </c>
      <c r="FV7" s="1335">
        <v>4</v>
      </c>
      <c r="FW7" s="1335">
        <v>1</v>
      </c>
      <c r="FX7" s="1335">
        <v>1</v>
      </c>
      <c r="FY7" s="1335">
        <v>3</v>
      </c>
      <c r="FZ7" s="1335">
        <v>3</v>
      </c>
      <c r="GA7" s="1335">
        <v>1</v>
      </c>
      <c r="GB7" s="1335">
        <v>0</v>
      </c>
      <c r="GC7" s="1335">
        <v>0</v>
      </c>
      <c r="GD7" s="1335">
        <v>1</v>
      </c>
      <c r="GE7" s="1335">
        <v>2</v>
      </c>
      <c r="GF7" s="1335">
        <v>4</v>
      </c>
      <c r="GG7" s="1335">
        <v>1</v>
      </c>
      <c r="GH7" s="1335">
        <v>2</v>
      </c>
      <c r="GI7" s="1335">
        <v>2</v>
      </c>
      <c r="GJ7" s="1335">
        <v>2</v>
      </c>
      <c r="GK7" s="1335">
        <v>0</v>
      </c>
      <c r="GL7" s="1335">
        <v>0</v>
      </c>
      <c r="GM7" s="1335">
        <v>1</v>
      </c>
      <c r="GN7" s="1335">
        <v>2</v>
      </c>
      <c r="GO7" s="1335">
        <v>0</v>
      </c>
      <c r="GP7" s="1335">
        <v>6</v>
      </c>
      <c r="GQ7" s="1335">
        <v>4</v>
      </c>
      <c r="GR7" s="1335">
        <v>1</v>
      </c>
      <c r="GS7" s="1335">
        <v>2</v>
      </c>
      <c r="GT7" s="1335">
        <v>1</v>
      </c>
      <c r="GU7" s="1335">
        <v>3</v>
      </c>
      <c r="GV7" s="1335">
        <v>1</v>
      </c>
      <c r="GW7" s="1335">
        <v>1</v>
      </c>
      <c r="GX7" s="1335">
        <v>0</v>
      </c>
      <c r="GY7" s="1335">
        <v>2</v>
      </c>
      <c r="GZ7" s="1335">
        <v>1</v>
      </c>
      <c r="HA7" s="1335">
        <v>0</v>
      </c>
      <c r="HB7" s="1335">
        <v>6</v>
      </c>
      <c r="HC7" s="1335">
        <v>6</v>
      </c>
      <c r="HD7" s="1335">
        <v>1</v>
      </c>
      <c r="HE7" s="1335">
        <v>1</v>
      </c>
      <c r="HF7" s="1335">
        <v>0</v>
      </c>
      <c r="HG7" s="1335">
        <v>2</v>
      </c>
      <c r="HH7" s="1335">
        <v>0</v>
      </c>
      <c r="HI7" s="1335">
        <v>1</v>
      </c>
      <c r="HJ7" s="1335">
        <v>2</v>
      </c>
      <c r="HK7" s="1335">
        <v>1</v>
      </c>
      <c r="HL7" s="1335">
        <v>2</v>
      </c>
      <c r="HM7" s="1335">
        <v>3</v>
      </c>
      <c r="HN7" s="1335">
        <v>1</v>
      </c>
      <c r="HO7" s="1335">
        <v>6</v>
      </c>
      <c r="HP7" s="1335">
        <v>9</v>
      </c>
      <c r="HQ7" s="1335">
        <v>4</v>
      </c>
      <c r="HR7" s="1335">
        <v>1</v>
      </c>
      <c r="HS7" s="1335">
        <v>6</v>
      </c>
      <c r="HT7" s="1335">
        <v>6</v>
      </c>
      <c r="HU7" s="1335">
        <v>3</v>
      </c>
      <c r="HV7" s="1335">
        <v>5</v>
      </c>
      <c r="HW7" s="1335">
        <v>2</v>
      </c>
      <c r="HX7" s="1335">
        <v>1</v>
      </c>
      <c r="HY7" s="1335">
        <v>2</v>
      </c>
      <c r="HZ7" s="1335">
        <v>4</v>
      </c>
      <c r="IA7" s="1335">
        <v>0</v>
      </c>
      <c r="IB7" s="1335">
        <v>2</v>
      </c>
      <c r="IC7" s="1335">
        <v>1</v>
      </c>
      <c r="ID7" s="1335">
        <v>1</v>
      </c>
      <c r="IE7" s="1335">
        <v>6</v>
      </c>
      <c r="IF7" s="1335">
        <v>1</v>
      </c>
      <c r="IG7" s="1335">
        <v>1</v>
      </c>
      <c r="IH7" s="1335">
        <v>1</v>
      </c>
      <c r="II7" s="1335">
        <v>7</v>
      </c>
      <c r="IJ7" s="1335">
        <v>11</v>
      </c>
      <c r="IK7" s="1335">
        <v>6</v>
      </c>
      <c r="IL7" s="1335">
        <v>2</v>
      </c>
      <c r="IM7" s="1335">
        <v>3</v>
      </c>
      <c r="IN7" s="1335">
        <v>2</v>
      </c>
      <c r="IO7" s="1335">
        <v>1</v>
      </c>
      <c r="IP7" s="1335">
        <v>1</v>
      </c>
      <c r="IQ7" s="1335">
        <v>1</v>
      </c>
      <c r="IR7" s="1335">
        <v>4</v>
      </c>
      <c r="IS7" s="1335">
        <v>3</v>
      </c>
      <c r="IT7" s="1335">
        <v>1</v>
      </c>
      <c r="IU7" s="1335">
        <v>0</v>
      </c>
      <c r="IV7" s="1335">
        <v>2</v>
      </c>
      <c r="IW7" s="1335">
        <v>3</v>
      </c>
      <c r="IX7" s="1335">
        <v>6</v>
      </c>
      <c r="IY7" s="1335">
        <v>1</v>
      </c>
      <c r="IZ7" s="1335">
        <v>0</v>
      </c>
      <c r="JA7" s="1335">
        <v>0</v>
      </c>
      <c r="JB7" s="1335">
        <v>2</v>
      </c>
      <c r="JC7" s="1335">
        <v>2</v>
      </c>
      <c r="JD7" s="1335">
        <v>1</v>
      </c>
      <c r="JE7" s="1335">
        <v>1</v>
      </c>
      <c r="JF7" s="1335">
        <v>1</v>
      </c>
      <c r="JG7" s="1335">
        <v>2</v>
      </c>
      <c r="JH7" s="1335">
        <v>3</v>
      </c>
      <c r="JI7" s="1335">
        <v>21</v>
      </c>
      <c r="JJ7" s="1335">
        <v>7</v>
      </c>
      <c r="JK7" s="1335">
        <v>4</v>
      </c>
      <c r="JL7" s="1335">
        <v>1</v>
      </c>
      <c r="JM7" s="1335">
        <v>6</v>
      </c>
      <c r="JN7" s="1335">
        <v>2</v>
      </c>
      <c r="JO7" s="1335">
        <v>1</v>
      </c>
      <c r="JP7" s="1335">
        <v>1</v>
      </c>
      <c r="JQ7" s="1335">
        <v>3</v>
      </c>
      <c r="JR7" s="1335">
        <v>3</v>
      </c>
      <c r="JS7" s="1335">
        <v>1</v>
      </c>
      <c r="JT7" s="1335">
        <v>2</v>
      </c>
      <c r="JU7" s="1335">
        <v>5</v>
      </c>
      <c r="JV7" s="1335">
        <v>1</v>
      </c>
      <c r="JW7" s="1335">
        <v>2</v>
      </c>
      <c r="JX7" s="1335">
        <v>1</v>
      </c>
      <c r="JY7" s="1335">
        <v>1</v>
      </c>
      <c r="JZ7" s="1335">
        <v>2</v>
      </c>
      <c r="KA7" s="1335">
        <v>1</v>
      </c>
      <c r="KB7" s="1335">
        <v>2</v>
      </c>
      <c r="KC7" s="1335">
        <v>1</v>
      </c>
      <c r="KD7" s="1336" t="s">
        <v>787</v>
      </c>
      <c r="KE7" s="1336" t="s">
        <v>787</v>
      </c>
    </row>
    <row r="8" spans="1:291" ht="23.25" customHeight="1">
      <c r="A8" s="183"/>
      <c r="B8" s="54" t="s">
        <v>14</v>
      </c>
      <c r="C8" s="1337">
        <v>34731</v>
      </c>
      <c r="D8" s="1337">
        <v>16278</v>
      </c>
      <c r="E8" s="1337">
        <v>6404</v>
      </c>
      <c r="F8" s="1337">
        <v>5363</v>
      </c>
      <c r="G8" s="1337">
        <v>6515</v>
      </c>
      <c r="H8" s="1337">
        <v>67</v>
      </c>
      <c r="I8" s="1337">
        <v>103</v>
      </c>
      <c r="J8" s="301"/>
      <c r="K8" s="1337">
        <v>1761</v>
      </c>
      <c r="L8" s="1265" t="s">
        <v>1845</v>
      </c>
      <c r="M8" s="1265" t="s">
        <v>1845</v>
      </c>
      <c r="N8" s="1337">
        <v>312</v>
      </c>
      <c r="O8" s="1337">
        <v>287</v>
      </c>
      <c r="P8" s="1265" t="s">
        <v>1845</v>
      </c>
      <c r="Q8" s="1337">
        <v>250</v>
      </c>
      <c r="R8" s="1337">
        <v>281</v>
      </c>
      <c r="S8" s="1337">
        <v>153</v>
      </c>
      <c r="T8" s="1337">
        <v>137</v>
      </c>
      <c r="U8" s="1337">
        <v>158</v>
      </c>
      <c r="V8" s="1337">
        <v>118</v>
      </c>
      <c r="W8" s="1337">
        <v>141</v>
      </c>
      <c r="X8" s="1337">
        <v>246</v>
      </c>
      <c r="Y8" s="1337">
        <v>130</v>
      </c>
      <c r="Z8" s="1337">
        <v>130</v>
      </c>
      <c r="AA8" s="1337">
        <v>90</v>
      </c>
      <c r="AB8" s="1337">
        <v>131</v>
      </c>
      <c r="AC8" s="1337">
        <v>101</v>
      </c>
      <c r="AD8" s="1337">
        <v>82</v>
      </c>
      <c r="AE8" s="1337">
        <v>74</v>
      </c>
      <c r="AF8" s="1337">
        <v>61</v>
      </c>
      <c r="AG8" s="1337">
        <v>208</v>
      </c>
      <c r="AH8" s="1265" t="s">
        <v>1845</v>
      </c>
      <c r="AI8" s="1337">
        <v>126</v>
      </c>
      <c r="AJ8" s="1337">
        <v>69</v>
      </c>
      <c r="AK8" s="1337">
        <v>218</v>
      </c>
      <c r="AL8" s="1337">
        <v>320</v>
      </c>
      <c r="AM8" s="1337">
        <v>230</v>
      </c>
      <c r="AN8" s="1337">
        <v>153</v>
      </c>
      <c r="AO8" s="1337">
        <v>182</v>
      </c>
      <c r="AP8" s="1337">
        <v>105</v>
      </c>
      <c r="AQ8" s="1265" t="s">
        <v>1845</v>
      </c>
      <c r="AR8" s="1265" t="s">
        <v>1845</v>
      </c>
      <c r="AS8" s="1337">
        <v>841</v>
      </c>
      <c r="AT8" s="1337">
        <v>318</v>
      </c>
      <c r="AU8" s="1337">
        <v>273</v>
      </c>
      <c r="AV8" s="1265" t="s">
        <v>1845</v>
      </c>
      <c r="AW8" s="1337">
        <v>208</v>
      </c>
      <c r="AX8" s="1337">
        <v>243</v>
      </c>
      <c r="AY8" s="1337">
        <v>119</v>
      </c>
      <c r="AZ8" s="1337">
        <v>93</v>
      </c>
      <c r="BA8" s="1337">
        <v>118</v>
      </c>
      <c r="BB8" s="1337">
        <v>134</v>
      </c>
      <c r="BC8" s="1337">
        <v>99</v>
      </c>
      <c r="BD8" s="1337">
        <v>97</v>
      </c>
      <c r="BE8" s="1337">
        <v>54</v>
      </c>
      <c r="BF8" s="1337">
        <v>350</v>
      </c>
      <c r="BG8" s="1337">
        <v>190</v>
      </c>
      <c r="BH8" s="1337">
        <v>145</v>
      </c>
      <c r="BI8" s="1337">
        <v>146</v>
      </c>
      <c r="BJ8" s="1337">
        <v>81</v>
      </c>
      <c r="BK8" s="1337">
        <v>113</v>
      </c>
      <c r="BL8" s="1265" t="s">
        <v>1845</v>
      </c>
      <c r="BM8" s="1337">
        <v>524</v>
      </c>
      <c r="BN8" s="1337">
        <v>338</v>
      </c>
      <c r="BO8" s="1337">
        <v>176</v>
      </c>
      <c r="BP8" s="1337">
        <v>254</v>
      </c>
      <c r="BQ8" s="1337">
        <v>177</v>
      </c>
      <c r="BR8" s="1337">
        <v>207</v>
      </c>
      <c r="BS8" s="1337">
        <v>92</v>
      </c>
      <c r="BT8" s="1265" t="s">
        <v>1845</v>
      </c>
      <c r="BU8" s="1337">
        <v>323</v>
      </c>
      <c r="BV8" s="1265" t="s">
        <v>1845</v>
      </c>
      <c r="BW8" s="1337">
        <v>177</v>
      </c>
      <c r="BX8" s="1337">
        <v>151</v>
      </c>
      <c r="BY8" s="1337">
        <v>165</v>
      </c>
      <c r="BZ8" s="1265" t="s">
        <v>1845</v>
      </c>
      <c r="CA8" s="1265" t="s">
        <v>1845</v>
      </c>
      <c r="CB8" s="1265" t="s">
        <v>1845</v>
      </c>
      <c r="CC8" s="1337">
        <v>97</v>
      </c>
      <c r="CD8" s="1265" t="s">
        <v>1845</v>
      </c>
      <c r="CE8" s="1337">
        <v>77</v>
      </c>
      <c r="CF8" s="1265" t="s">
        <v>1845</v>
      </c>
      <c r="CG8" s="1265" t="s">
        <v>1845</v>
      </c>
      <c r="CH8" s="1265" t="s">
        <v>1845</v>
      </c>
      <c r="CI8" s="1265" t="s">
        <v>1845</v>
      </c>
      <c r="CJ8" s="1265" t="s">
        <v>1845</v>
      </c>
      <c r="CK8" s="1265" t="s">
        <v>1845</v>
      </c>
      <c r="CL8" s="1265" t="s">
        <v>1845</v>
      </c>
      <c r="CM8" s="1265" t="s">
        <v>1845</v>
      </c>
      <c r="CN8" s="1265" t="s">
        <v>1845</v>
      </c>
      <c r="CO8" s="1265" t="s">
        <v>1845</v>
      </c>
      <c r="CP8" s="1265" t="s">
        <v>1845</v>
      </c>
      <c r="CQ8" s="1265" t="s">
        <v>1845</v>
      </c>
      <c r="CR8" s="1265" t="s">
        <v>1845</v>
      </c>
      <c r="CS8" s="1265" t="s">
        <v>1845</v>
      </c>
      <c r="CT8" s="1265" t="s">
        <v>1845</v>
      </c>
      <c r="CU8" s="1265" t="s">
        <v>1845</v>
      </c>
      <c r="CV8" s="1337">
        <v>73</v>
      </c>
      <c r="CW8" s="1265" t="s">
        <v>1845</v>
      </c>
      <c r="CX8" s="1337">
        <v>127</v>
      </c>
      <c r="CY8" s="1265" t="s">
        <v>1845</v>
      </c>
      <c r="CZ8" s="1338">
        <v>72</v>
      </c>
      <c r="DA8" s="1338">
        <v>56</v>
      </c>
      <c r="DB8" s="1265" t="s">
        <v>1845</v>
      </c>
      <c r="DC8" s="1337">
        <v>915</v>
      </c>
      <c r="DD8" s="1265" t="s">
        <v>1845</v>
      </c>
      <c r="DE8" s="1265" t="s">
        <v>1845</v>
      </c>
      <c r="DF8" s="1265" t="s">
        <v>1845</v>
      </c>
      <c r="DG8" s="1337">
        <v>223</v>
      </c>
      <c r="DH8" s="1337">
        <v>159</v>
      </c>
      <c r="DI8" s="1337">
        <v>57</v>
      </c>
      <c r="DJ8" s="1337">
        <v>441</v>
      </c>
      <c r="DK8" s="1337">
        <v>257</v>
      </c>
      <c r="DL8" s="1265" t="s">
        <v>1845</v>
      </c>
      <c r="DM8" s="1265" t="s">
        <v>1845</v>
      </c>
      <c r="DN8" s="1265" t="s">
        <v>1845</v>
      </c>
      <c r="DO8" s="1338">
        <v>338</v>
      </c>
      <c r="DP8" s="1265" t="s">
        <v>1845</v>
      </c>
      <c r="DQ8" s="1265" t="s">
        <v>1845</v>
      </c>
      <c r="DR8" s="1337">
        <v>301</v>
      </c>
      <c r="DS8" s="1265" t="s">
        <v>1845</v>
      </c>
      <c r="DT8" s="1265" t="s">
        <v>1845</v>
      </c>
      <c r="DU8" s="1265" t="s">
        <v>1845</v>
      </c>
      <c r="DV8" s="1265" t="s">
        <v>1845</v>
      </c>
      <c r="DW8" s="1265" t="s">
        <v>1845</v>
      </c>
      <c r="DX8" s="1265" t="s">
        <v>1845</v>
      </c>
      <c r="DY8" s="1265" t="s">
        <v>1845</v>
      </c>
      <c r="DZ8" s="1265" t="s">
        <v>1845</v>
      </c>
      <c r="EA8" s="1265" t="s">
        <v>1845</v>
      </c>
      <c r="EB8" s="1265" t="s">
        <v>1845</v>
      </c>
      <c r="EC8" s="1265" t="s">
        <v>1845</v>
      </c>
      <c r="ED8" s="1265" t="s">
        <v>1845</v>
      </c>
      <c r="EE8" s="1337">
        <v>98</v>
      </c>
      <c r="EF8" s="1337">
        <v>31</v>
      </c>
      <c r="EG8" s="1337">
        <v>24</v>
      </c>
      <c r="EH8" s="1337">
        <v>23</v>
      </c>
      <c r="EI8" s="1337">
        <v>25</v>
      </c>
      <c r="EJ8" s="1337">
        <v>29</v>
      </c>
      <c r="EK8" s="1337">
        <v>77</v>
      </c>
      <c r="EL8" s="1337">
        <v>48</v>
      </c>
      <c r="EM8" s="1337">
        <v>36</v>
      </c>
      <c r="EN8" s="1337">
        <v>30</v>
      </c>
      <c r="EO8" s="1337">
        <v>35</v>
      </c>
      <c r="EP8" s="1337">
        <v>39</v>
      </c>
      <c r="EQ8" s="1337">
        <v>108</v>
      </c>
      <c r="ER8" s="1337">
        <v>20</v>
      </c>
      <c r="ES8" s="1337">
        <v>30</v>
      </c>
      <c r="ET8" s="1337">
        <v>22</v>
      </c>
      <c r="EU8" s="1337">
        <v>34</v>
      </c>
      <c r="EV8" s="1337">
        <v>56</v>
      </c>
      <c r="EW8" s="1337">
        <v>65</v>
      </c>
      <c r="EX8" s="1337">
        <v>77</v>
      </c>
      <c r="EY8" s="1337">
        <v>94</v>
      </c>
      <c r="EZ8" s="1337">
        <v>64</v>
      </c>
      <c r="FA8" s="1337">
        <v>33</v>
      </c>
      <c r="FB8" s="1337">
        <v>28</v>
      </c>
      <c r="FC8" s="1337">
        <v>32</v>
      </c>
      <c r="FD8" s="1337">
        <v>59</v>
      </c>
      <c r="FE8" s="1337">
        <v>12</v>
      </c>
      <c r="FF8" s="1337">
        <v>35</v>
      </c>
      <c r="FG8" s="1337">
        <v>34</v>
      </c>
      <c r="FH8" s="1337">
        <v>22</v>
      </c>
      <c r="FI8" s="1337">
        <v>64</v>
      </c>
      <c r="FJ8" s="1337">
        <v>38</v>
      </c>
      <c r="FK8" s="1337">
        <v>40</v>
      </c>
      <c r="FL8" s="1337">
        <v>24</v>
      </c>
      <c r="FM8" s="1337">
        <v>15</v>
      </c>
      <c r="FN8" s="1337">
        <v>14</v>
      </c>
      <c r="FO8" s="1337">
        <v>86</v>
      </c>
      <c r="FP8" s="1337">
        <v>39</v>
      </c>
      <c r="FQ8" s="1337">
        <v>31</v>
      </c>
      <c r="FR8" s="1337">
        <v>80</v>
      </c>
      <c r="FS8" s="1337">
        <v>96</v>
      </c>
      <c r="FT8" s="1337">
        <v>75</v>
      </c>
      <c r="FU8" s="1337">
        <v>134</v>
      </c>
      <c r="FV8" s="1337">
        <v>50</v>
      </c>
      <c r="FW8" s="1337">
        <v>17</v>
      </c>
      <c r="FX8" s="1337">
        <v>26</v>
      </c>
      <c r="FY8" s="1337">
        <v>45</v>
      </c>
      <c r="FZ8" s="1337">
        <v>39</v>
      </c>
      <c r="GA8" s="1337">
        <v>28</v>
      </c>
      <c r="GB8" s="1337">
        <v>13</v>
      </c>
      <c r="GC8" s="1337">
        <v>14</v>
      </c>
      <c r="GD8" s="1337">
        <v>21</v>
      </c>
      <c r="GE8" s="1337">
        <v>44</v>
      </c>
      <c r="GF8" s="1337">
        <v>84</v>
      </c>
      <c r="GG8" s="1337">
        <v>24</v>
      </c>
      <c r="GH8" s="1337">
        <v>25</v>
      </c>
      <c r="GI8" s="1337">
        <v>23</v>
      </c>
      <c r="GJ8" s="1337">
        <v>25</v>
      </c>
      <c r="GK8" s="1337">
        <v>19</v>
      </c>
      <c r="GL8" s="1337">
        <v>12</v>
      </c>
      <c r="GM8" s="1337">
        <v>23</v>
      </c>
      <c r="GN8" s="1337">
        <v>40</v>
      </c>
      <c r="GO8" s="1337">
        <v>22</v>
      </c>
      <c r="GP8" s="1337">
        <v>61</v>
      </c>
      <c r="GQ8" s="1337">
        <v>47</v>
      </c>
      <c r="GR8" s="1337">
        <v>35</v>
      </c>
      <c r="GS8" s="1337">
        <v>30</v>
      </c>
      <c r="GT8" s="1337">
        <v>25</v>
      </c>
      <c r="GU8" s="1337">
        <v>48</v>
      </c>
      <c r="GV8" s="1337">
        <v>19</v>
      </c>
      <c r="GW8" s="1337">
        <v>39</v>
      </c>
      <c r="GX8" s="1337">
        <v>13</v>
      </c>
      <c r="GY8" s="1337">
        <v>49</v>
      </c>
      <c r="GZ8" s="1337">
        <v>24</v>
      </c>
      <c r="HA8" s="1337">
        <v>18</v>
      </c>
      <c r="HB8" s="1337">
        <v>104</v>
      </c>
      <c r="HC8" s="1337">
        <v>79</v>
      </c>
      <c r="HD8" s="1337">
        <v>25</v>
      </c>
      <c r="HE8" s="1337">
        <v>20</v>
      </c>
      <c r="HF8" s="1337">
        <v>21</v>
      </c>
      <c r="HG8" s="1337">
        <v>43</v>
      </c>
      <c r="HH8" s="1337">
        <v>23</v>
      </c>
      <c r="HI8" s="1337">
        <v>24</v>
      </c>
      <c r="HJ8" s="1337">
        <v>22</v>
      </c>
      <c r="HK8" s="1337">
        <v>32</v>
      </c>
      <c r="HL8" s="1337">
        <v>39</v>
      </c>
      <c r="HM8" s="1337">
        <v>39</v>
      </c>
      <c r="HN8" s="1337">
        <v>15</v>
      </c>
      <c r="HO8" s="1337">
        <v>73</v>
      </c>
      <c r="HP8" s="1337">
        <v>77</v>
      </c>
      <c r="HQ8" s="1337">
        <v>48</v>
      </c>
      <c r="HR8" s="1337">
        <v>28</v>
      </c>
      <c r="HS8" s="1337">
        <v>58</v>
      </c>
      <c r="HT8" s="1337">
        <v>70</v>
      </c>
      <c r="HU8" s="1337">
        <v>38</v>
      </c>
      <c r="HV8" s="1337">
        <v>40</v>
      </c>
      <c r="HW8" s="1337">
        <v>20</v>
      </c>
      <c r="HX8" s="1337">
        <v>28</v>
      </c>
      <c r="HY8" s="1337">
        <v>24</v>
      </c>
      <c r="HZ8" s="1337">
        <v>28</v>
      </c>
      <c r="IA8" s="1337">
        <v>16</v>
      </c>
      <c r="IB8" s="1337">
        <v>22</v>
      </c>
      <c r="IC8" s="1337">
        <v>33</v>
      </c>
      <c r="ID8" s="1337">
        <v>28</v>
      </c>
      <c r="IE8" s="1337">
        <v>57</v>
      </c>
      <c r="IF8" s="1337">
        <v>29</v>
      </c>
      <c r="IG8" s="1337">
        <v>23</v>
      </c>
      <c r="IH8" s="1337">
        <v>27</v>
      </c>
      <c r="II8" s="1337">
        <v>251</v>
      </c>
      <c r="IJ8" s="1337">
        <v>171</v>
      </c>
      <c r="IK8" s="1337">
        <v>93</v>
      </c>
      <c r="IL8" s="1337">
        <v>36</v>
      </c>
      <c r="IM8" s="1337">
        <v>44</v>
      </c>
      <c r="IN8" s="1337">
        <v>34</v>
      </c>
      <c r="IO8" s="1337">
        <v>35</v>
      </c>
      <c r="IP8" s="1337">
        <v>25</v>
      </c>
      <c r="IQ8" s="1337">
        <v>55</v>
      </c>
      <c r="IR8" s="1337">
        <v>58</v>
      </c>
      <c r="IS8" s="1337">
        <v>37</v>
      </c>
      <c r="IT8" s="1337">
        <v>23</v>
      </c>
      <c r="IU8" s="1337">
        <v>22</v>
      </c>
      <c r="IV8" s="1337">
        <v>31</v>
      </c>
      <c r="IW8" s="1337">
        <v>29</v>
      </c>
      <c r="IX8" s="1337">
        <v>59</v>
      </c>
      <c r="IY8" s="1337">
        <v>13</v>
      </c>
      <c r="IZ8" s="1337">
        <v>17</v>
      </c>
      <c r="JA8" s="1337">
        <v>11</v>
      </c>
      <c r="JB8" s="1337">
        <v>25</v>
      </c>
      <c r="JC8" s="1337">
        <v>22</v>
      </c>
      <c r="JD8" s="1337">
        <v>18</v>
      </c>
      <c r="JE8" s="1337">
        <v>13</v>
      </c>
      <c r="JF8" s="1337">
        <v>11</v>
      </c>
      <c r="JG8" s="1337">
        <v>20</v>
      </c>
      <c r="JH8" s="1337">
        <v>27</v>
      </c>
      <c r="JI8" s="1337">
        <v>187</v>
      </c>
      <c r="JJ8" s="1337">
        <v>69</v>
      </c>
      <c r="JK8" s="1337">
        <v>42</v>
      </c>
      <c r="JL8" s="1337">
        <v>18</v>
      </c>
      <c r="JM8" s="1337">
        <v>47</v>
      </c>
      <c r="JN8" s="1337">
        <v>24</v>
      </c>
      <c r="JO8" s="1337">
        <v>23</v>
      </c>
      <c r="JP8" s="1337">
        <v>41</v>
      </c>
      <c r="JQ8" s="1337">
        <v>53</v>
      </c>
      <c r="JR8" s="1337">
        <v>121</v>
      </c>
      <c r="JS8" s="1337">
        <v>19</v>
      </c>
      <c r="JT8" s="1337">
        <v>26</v>
      </c>
      <c r="JU8" s="1337">
        <v>40</v>
      </c>
      <c r="JV8" s="1337">
        <v>35</v>
      </c>
      <c r="JW8" s="1337">
        <v>60</v>
      </c>
      <c r="JX8" s="1337">
        <v>29</v>
      </c>
      <c r="JY8" s="1337">
        <v>13</v>
      </c>
      <c r="JZ8" s="1337">
        <v>17</v>
      </c>
      <c r="KA8" s="1337">
        <v>25</v>
      </c>
      <c r="KB8" s="1337">
        <v>22</v>
      </c>
      <c r="KC8" s="1337">
        <v>33</v>
      </c>
      <c r="KD8" s="1265" t="s">
        <v>1845</v>
      </c>
      <c r="KE8" s="1265" t="s">
        <v>1845</v>
      </c>
    </row>
    <row r="9" spans="1:291" ht="23.25" customHeight="1">
      <c r="A9" s="183"/>
      <c r="B9" s="55" t="s">
        <v>6</v>
      </c>
      <c r="C9" s="304">
        <v>1604</v>
      </c>
      <c r="D9" s="304">
        <v>995</v>
      </c>
      <c r="E9" s="304">
        <v>232</v>
      </c>
      <c r="F9" s="304">
        <v>158</v>
      </c>
      <c r="G9" s="304">
        <v>218</v>
      </c>
      <c r="H9" s="304">
        <v>0</v>
      </c>
      <c r="I9" s="304" t="s">
        <v>262</v>
      </c>
      <c r="J9" s="301"/>
      <c r="K9" s="304">
        <v>200</v>
      </c>
      <c r="L9" s="1268" t="s">
        <v>787</v>
      </c>
      <c r="M9" s="1268" t="s">
        <v>787</v>
      </c>
      <c r="N9" s="304">
        <v>10</v>
      </c>
      <c r="O9" s="304">
        <v>8</v>
      </c>
      <c r="P9" s="1268" t="s">
        <v>787</v>
      </c>
      <c r="Q9" s="304">
        <v>14</v>
      </c>
      <c r="R9" s="304">
        <v>0</v>
      </c>
      <c r="S9" s="304">
        <v>7</v>
      </c>
      <c r="T9" s="304">
        <v>8</v>
      </c>
      <c r="U9" s="304">
        <v>9</v>
      </c>
      <c r="V9" s="304">
        <v>5</v>
      </c>
      <c r="W9" s="304">
        <v>7</v>
      </c>
      <c r="X9" s="304">
        <v>16</v>
      </c>
      <c r="Y9" s="304">
        <v>14</v>
      </c>
      <c r="Z9" s="304">
        <v>5</v>
      </c>
      <c r="AA9" s="304">
        <v>1</v>
      </c>
      <c r="AB9" s="304">
        <v>4</v>
      </c>
      <c r="AC9" s="304">
        <v>8</v>
      </c>
      <c r="AD9" s="304">
        <v>5</v>
      </c>
      <c r="AE9" s="304">
        <v>4</v>
      </c>
      <c r="AF9" s="304">
        <v>4</v>
      </c>
      <c r="AG9" s="304">
        <v>15</v>
      </c>
      <c r="AH9" s="1268" t="s">
        <v>787</v>
      </c>
      <c r="AI9" s="304">
        <v>0</v>
      </c>
      <c r="AJ9" s="304">
        <v>3</v>
      </c>
      <c r="AK9" s="304">
        <v>0</v>
      </c>
      <c r="AL9" s="304">
        <v>20</v>
      </c>
      <c r="AM9" s="304">
        <v>15</v>
      </c>
      <c r="AN9" s="304">
        <v>15</v>
      </c>
      <c r="AO9" s="304">
        <v>8</v>
      </c>
      <c r="AP9" s="304">
        <v>4</v>
      </c>
      <c r="AQ9" s="1268" t="s">
        <v>787</v>
      </c>
      <c r="AR9" s="1268" t="s">
        <v>787</v>
      </c>
      <c r="AS9" s="304">
        <v>11</v>
      </c>
      <c r="AT9" s="304">
        <v>15</v>
      </c>
      <c r="AU9" s="304">
        <v>18</v>
      </c>
      <c r="AV9" s="1268" t="s">
        <v>787</v>
      </c>
      <c r="AW9" s="304">
        <v>8</v>
      </c>
      <c r="AX9" s="304">
        <v>16</v>
      </c>
      <c r="AY9" s="304">
        <v>5</v>
      </c>
      <c r="AZ9" s="304">
        <v>6</v>
      </c>
      <c r="BA9" s="304">
        <v>0</v>
      </c>
      <c r="BB9" s="304">
        <v>6</v>
      </c>
      <c r="BC9" s="304">
        <v>4</v>
      </c>
      <c r="BD9" s="304">
        <v>4</v>
      </c>
      <c r="BE9" s="304">
        <v>3</v>
      </c>
      <c r="BF9" s="304">
        <v>34</v>
      </c>
      <c r="BG9" s="304">
        <v>12</v>
      </c>
      <c r="BH9" s="304">
        <v>16</v>
      </c>
      <c r="BI9" s="304">
        <v>18</v>
      </c>
      <c r="BJ9" s="304">
        <v>6</v>
      </c>
      <c r="BK9" s="304">
        <v>8</v>
      </c>
      <c r="BL9" s="1268" t="s">
        <v>787</v>
      </c>
      <c r="BM9" s="304">
        <v>60</v>
      </c>
      <c r="BN9" s="304">
        <v>49</v>
      </c>
      <c r="BO9" s="304">
        <v>11</v>
      </c>
      <c r="BP9" s="304">
        <v>36</v>
      </c>
      <c r="BQ9" s="304">
        <v>20</v>
      </c>
      <c r="BR9" s="304">
        <v>15</v>
      </c>
      <c r="BS9" s="304">
        <v>7</v>
      </c>
      <c r="BT9" s="1268" t="s">
        <v>787</v>
      </c>
      <c r="BU9" s="304">
        <v>26</v>
      </c>
      <c r="BV9" s="1268" t="s">
        <v>787</v>
      </c>
      <c r="BW9" s="304">
        <v>10</v>
      </c>
      <c r="BX9" s="304">
        <v>4</v>
      </c>
      <c r="BY9" s="304">
        <v>12</v>
      </c>
      <c r="BZ9" s="1268" t="s">
        <v>787</v>
      </c>
      <c r="CA9" s="1268" t="s">
        <v>787</v>
      </c>
      <c r="CB9" s="1268" t="s">
        <v>787</v>
      </c>
      <c r="CC9" s="304">
        <v>4</v>
      </c>
      <c r="CD9" s="1268" t="s">
        <v>787</v>
      </c>
      <c r="CE9" s="304">
        <v>5</v>
      </c>
      <c r="CF9" s="1268" t="s">
        <v>787</v>
      </c>
      <c r="CG9" s="1268" t="s">
        <v>787</v>
      </c>
      <c r="CH9" s="1268" t="s">
        <v>787</v>
      </c>
      <c r="CI9" s="1268" t="s">
        <v>787</v>
      </c>
      <c r="CJ9" s="1268" t="s">
        <v>787</v>
      </c>
      <c r="CK9" s="1268" t="s">
        <v>787</v>
      </c>
      <c r="CL9" s="1268" t="s">
        <v>787</v>
      </c>
      <c r="CM9" s="1268" t="s">
        <v>787</v>
      </c>
      <c r="CN9" s="1268" t="s">
        <v>787</v>
      </c>
      <c r="CO9" s="1268" t="s">
        <v>787</v>
      </c>
      <c r="CP9" s="1268" t="s">
        <v>787</v>
      </c>
      <c r="CQ9" s="1268" t="s">
        <v>787</v>
      </c>
      <c r="CR9" s="1268" t="s">
        <v>787</v>
      </c>
      <c r="CS9" s="1268" t="s">
        <v>787</v>
      </c>
      <c r="CT9" s="1268" t="s">
        <v>787</v>
      </c>
      <c r="CU9" s="1268" t="s">
        <v>787</v>
      </c>
      <c r="CV9" s="304">
        <v>4</v>
      </c>
      <c r="CW9" s="1268" t="s">
        <v>787</v>
      </c>
      <c r="CX9" s="304" t="s">
        <v>262</v>
      </c>
      <c r="CY9" s="1268" t="s">
        <v>787</v>
      </c>
      <c r="CZ9" s="304">
        <v>4</v>
      </c>
      <c r="DA9" s="304">
        <v>4</v>
      </c>
      <c r="DB9" s="1268" t="s">
        <v>787</v>
      </c>
      <c r="DC9" s="304">
        <v>50</v>
      </c>
      <c r="DD9" s="1268" t="s">
        <v>787</v>
      </c>
      <c r="DE9" s="1268" t="s">
        <v>787</v>
      </c>
      <c r="DF9" s="1268" t="s">
        <v>787</v>
      </c>
      <c r="DG9" s="304">
        <v>6</v>
      </c>
      <c r="DH9" s="304">
        <v>7</v>
      </c>
      <c r="DI9" s="304">
        <v>1</v>
      </c>
      <c r="DJ9" s="304">
        <v>45</v>
      </c>
      <c r="DK9" s="304">
        <v>21</v>
      </c>
      <c r="DL9" s="1268" t="s">
        <v>787</v>
      </c>
      <c r="DM9" s="1268" t="s">
        <v>787</v>
      </c>
      <c r="DN9" s="1268" t="s">
        <v>787</v>
      </c>
      <c r="DO9" s="304">
        <v>23</v>
      </c>
      <c r="DP9" s="1268" t="s">
        <v>787</v>
      </c>
      <c r="DQ9" s="1268" t="s">
        <v>787</v>
      </c>
      <c r="DR9" s="304">
        <v>10</v>
      </c>
      <c r="DS9" s="1268" t="s">
        <v>787</v>
      </c>
      <c r="DT9" s="1268" t="s">
        <v>787</v>
      </c>
      <c r="DU9" s="1268" t="s">
        <v>787</v>
      </c>
      <c r="DV9" s="1268" t="s">
        <v>787</v>
      </c>
      <c r="DW9" s="1268" t="s">
        <v>787</v>
      </c>
      <c r="DX9" s="1268" t="s">
        <v>787</v>
      </c>
      <c r="DY9" s="1268" t="s">
        <v>787</v>
      </c>
      <c r="DZ9" s="1268" t="s">
        <v>787</v>
      </c>
      <c r="EA9" s="1268" t="s">
        <v>787</v>
      </c>
      <c r="EB9" s="1268" t="s">
        <v>787</v>
      </c>
      <c r="EC9" s="1268" t="s">
        <v>787</v>
      </c>
      <c r="ED9" s="1268" t="s">
        <v>787</v>
      </c>
      <c r="EE9" s="304">
        <v>2</v>
      </c>
      <c r="EF9" s="304">
        <v>0</v>
      </c>
      <c r="EG9" s="304">
        <v>0</v>
      </c>
      <c r="EH9" s="304">
        <v>1</v>
      </c>
      <c r="EI9" s="304">
        <v>0</v>
      </c>
      <c r="EJ9" s="304">
        <v>1</v>
      </c>
      <c r="EK9" s="304">
        <v>3</v>
      </c>
      <c r="EL9" s="304">
        <v>1</v>
      </c>
      <c r="EM9" s="304">
        <v>1</v>
      </c>
      <c r="EN9" s="304">
        <v>1</v>
      </c>
      <c r="EO9" s="304">
        <v>0</v>
      </c>
      <c r="EP9" s="304">
        <v>1</v>
      </c>
      <c r="EQ9" s="304">
        <v>2</v>
      </c>
      <c r="ER9" s="304">
        <v>1</v>
      </c>
      <c r="ES9" s="304">
        <v>2</v>
      </c>
      <c r="ET9" s="304">
        <v>1</v>
      </c>
      <c r="EU9" s="304">
        <v>2</v>
      </c>
      <c r="EV9" s="304">
        <v>2</v>
      </c>
      <c r="EW9" s="304">
        <v>2</v>
      </c>
      <c r="EX9" s="304">
        <v>2</v>
      </c>
      <c r="EY9" s="304">
        <v>3</v>
      </c>
      <c r="EZ9" s="304">
        <v>3</v>
      </c>
      <c r="FA9" s="304">
        <v>1</v>
      </c>
      <c r="FB9" s="304">
        <v>0</v>
      </c>
      <c r="FC9" s="304">
        <v>0</v>
      </c>
      <c r="FD9" s="304">
        <v>2</v>
      </c>
      <c r="FE9" s="304">
        <v>0</v>
      </c>
      <c r="FF9" s="304">
        <v>1</v>
      </c>
      <c r="FG9" s="304">
        <v>1</v>
      </c>
      <c r="FH9" s="304">
        <v>0</v>
      </c>
      <c r="FI9" s="304">
        <v>1</v>
      </c>
      <c r="FJ9" s="304">
        <v>1</v>
      </c>
      <c r="FK9" s="304">
        <v>0</v>
      </c>
      <c r="FL9" s="304">
        <v>0</v>
      </c>
      <c r="FM9" s="304">
        <v>0</v>
      </c>
      <c r="FN9" s="304">
        <v>0</v>
      </c>
      <c r="FO9" s="304">
        <v>1</v>
      </c>
      <c r="FP9" s="304">
        <v>0</v>
      </c>
      <c r="FQ9" s="304">
        <v>0</v>
      </c>
      <c r="FR9" s="304">
        <v>1</v>
      </c>
      <c r="FS9" s="304">
        <v>2</v>
      </c>
      <c r="FT9" s="304">
        <v>4</v>
      </c>
      <c r="FU9" s="304">
        <v>5</v>
      </c>
      <c r="FV9" s="304">
        <v>0</v>
      </c>
      <c r="FW9" s="304">
        <v>0</v>
      </c>
      <c r="FX9" s="304">
        <v>0</v>
      </c>
      <c r="FY9" s="304">
        <v>1</v>
      </c>
      <c r="FZ9" s="304">
        <v>1</v>
      </c>
      <c r="GA9" s="304">
        <v>1</v>
      </c>
      <c r="GB9" s="304">
        <v>0</v>
      </c>
      <c r="GC9" s="304">
        <v>0</v>
      </c>
      <c r="GD9" s="304">
        <v>0</v>
      </c>
      <c r="GE9" s="304">
        <v>1</v>
      </c>
      <c r="GF9" s="304">
        <v>2</v>
      </c>
      <c r="GG9" s="304">
        <v>0</v>
      </c>
      <c r="GH9" s="304">
        <v>0</v>
      </c>
      <c r="GI9" s="304">
        <v>0</v>
      </c>
      <c r="GJ9" s="304">
        <v>0</v>
      </c>
      <c r="GK9" s="304">
        <v>0</v>
      </c>
      <c r="GL9" s="304">
        <v>0</v>
      </c>
      <c r="GM9" s="304">
        <v>0</v>
      </c>
      <c r="GN9" s="304">
        <v>1</v>
      </c>
      <c r="GO9" s="304">
        <v>1</v>
      </c>
      <c r="GP9" s="304">
        <v>2</v>
      </c>
      <c r="GQ9" s="304">
        <v>2</v>
      </c>
      <c r="GR9" s="304">
        <v>1</v>
      </c>
      <c r="GS9" s="304">
        <v>1</v>
      </c>
      <c r="GT9" s="304">
        <v>1</v>
      </c>
      <c r="GU9" s="304">
        <v>1</v>
      </c>
      <c r="GV9" s="304">
        <v>1</v>
      </c>
      <c r="GW9" s="304">
        <v>1</v>
      </c>
      <c r="GX9" s="304">
        <v>0</v>
      </c>
      <c r="GY9" s="304">
        <v>1</v>
      </c>
      <c r="GZ9" s="304">
        <v>0</v>
      </c>
      <c r="HA9" s="304">
        <v>0</v>
      </c>
      <c r="HB9" s="304">
        <v>3</v>
      </c>
      <c r="HC9" s="304">
        <v>2</v>
      </c>
      <c r="HD9" s="304">
        <v>0</v>
      </c>
      <c r="HE9" s="304">
        <v>0</v>
      </c>
      <c r="HF9" s="304">
        <v>1</v>
      </c>
      <c r="HG9" s="304">
        <v>1</v>
      </c>
      <c r="HH9" s="304">
        <v>0</v>
      </c>
      <c r="HI9" s="304">
        <v>0</v>
      </c>
      <c r="HJ9" s="304">
        <v>0</v>
      </c>
      <c r="HK9" s="304">
        <v>0</v>
      </c>
      <c r="HL9" s="304">
        <v>1</v>
      </c>
      <c r="HM9" s="304">
        <v>1</v>
      </c>
      <c r="HN9" s="304">
        <v>0</v>
      </c>
      <c r="HO9" s="304">
        <v>1</v>
      </c>
      <c r="HP9" s="304">
        <v>2</v>
      </c>
      <c r="HQ9" s="304">
        <v>1</v>
      </c>
      <c r="HR9" s="304">
        <v>0</v>
      </c>
      <c r="HS9" s="304">
        <v>1</v>
      </c>
      <c r="HT9" s="304">
        <v>0</v>
      </c>
      <c r="HU9" s="304">
        <v>2</v>
      </c>
      <c r="HV9" s="304">
        <v>1</v>
      </c>
      <c r="HW9" s="304">
        <v>1</v>
      </c>
      <c r="HX9" s="304">
        <v>0</v>
      </c>
      <c r="HY9" s="304">
        <v>1</v>
      </c>
      <c r="HZ9" s="304">
        <v>0</v>
      </c>
      <c r="IA9" s="304">
        <v>0</v>
      </c>
      <c r="IB9" s="304">
        <v>0</v>
      </c>
      <c r="IC9" s="304">
        <v>1</v>
      </c>
      <c r="ID9" s="304">
        <v>0</v>
      </c>
      <c r="IE9" s="304">
        <v>2</v>
      </c>
      <c r="IF9" s="304">
        <v>0</v>
      </c>
      <c r="IG9" s="304">
        <v>0</v>
      </c>
      <c r="IH9" s="304">
        <v>0</v>
      </c>
      <c r="II9" s="304">
        <v>0</v>
      </c>
      <c r="IJ9" s="304">
        <v>5</v>
      </c>
      <c r="IK9" s="304">
        <v>3</v>
      </c>
      <c r="IL9" s="304">
        <v>1</v>
      </c>
      <c r="IM9" s="304">
        <v>1</v>
      </c>
      <c r="IN9" s="304">
        <v>0</v>
      </c>
      <c r="IO9" s="304">
        <v>0</v>
      </c>
      <c r="IP9" s="304">
        <v>1</v>
      </c>
      <c r="IQ9" s="304">
        <v>0</v>
      </c>
      <c r="IR9" s="304">
        <v>1</v>
      </c>
      <c r="IS9" s="304">
        <v>0</v>
      </c>
      <c r="IT9" s="304">
        <v>0</v>
      </c>
      <c r="IU9" s="304">
        <v>1</v>
      </c>
      <c r="IV9" s="304">
        <v>1</v>
      </c>
      <c r="IW9" s="304">
        <v>1</v>
      </c>
      <c r="IX9" s="304">
        <v>1</v>
      </c>
      <c r="IY9" s="304">
        <v>0</v>
      </c>
      <c r="IZ9" s="304" t="s">
        <v>262</v>
      </c>
      <c r="JA9" s="304" t="s">
        <v>262</v>
      </c>
      <c r="JB9" s="304">
        <v>0</v>
      </c>
      <c r="JC9" s="304">
        <v>0</v>
      </c>
      <c r="JD9" s="304">
        <v>0</v>
      </c>
      <c r="JE9" s="304">
        <v>0</v>
      </c>
      <c r="JF9" s="304">
        <v>0</v>
      </c>
      <c r="JG9" s="304">
        <v>0</v>
      </c>
      <c r="JH9" s="304">
        <v>0</v>
      </c>
      <c r="JI9" s="304">
        <v>9</v>
      </c>
      <c r="JJ9" s="304">
        <v>1</v>
      </c>
      <c r="JK9" s="304">
        <v>0</v>
      </c>
      <c r="JL9" s="304">
        <v>0</v>
      </c>
      <c r="JM9" s="304">
        <v>2</v>
      </c>
      <c r="JN9" s="304">
        <v>1</v>
      </c>
      <c r="JO9" s="304">
        <v>1</v>
      </c>
      <c r="JP9" s="304">
        <v>1</v>
      </c>
      <c r="JQ9" s="304">
        <v>1</v>
      </c>
      <c r="JR9" s="304">
        <v>3</v>
      </c>
      <c r="JS9" s="304">
        <v>0</v>
      </c>
      <c r="JT9" s="304">
        <v>0</v>
      </c>
      <c r="JU9" s="304">
        <v>1</v>
      </c>
      <c r="JV9" s="304">
        <v>1</v>
      </c>
      <c r="JW9" s="304">
        <v>1</v>
      </c>
      <c r="JX9" s="304">
        <v>1</v>
      </c>
      <c r="JY9" s="304">
        <v>0</v>
      </c>
      <c r="JZ9" s="304">
        <v>0</v>
      </c>
      <c r="KA9" s="304">
        <v>1</v>
      </c>
      <c r="KB9" s="304">
        <v>0</v>
      </c>
      <c r="KC9" s="304">
        <v>0</v>
      </c>
      <c r="KD9" s="1268" t="s">
        <v>787</v>
      </c>
      <c r="KE9" s="1268" t="s">
        <v>787</v>
      </c>
    </row>
    <row r="10" spans="1:291" ht="23.25" customHeight="1">
      <c r="A10" s="183"/>
      <c r="B10" s="56" t="s">
        <v>62</v>
      </c>
      <c r="C10" s="305">
        <v>980</v>
      </c>
      <c r="D10" s="305">
        <v>381</v>
      </c>
      <c r="E10" s="305">
        <v>133</v>
      </c>
      <c r="F10" s="305">
        <v>91</v>
      </c>
      <c r="G10" s="305">
        <v>371</v>
      </c>
      <c r="H10" s="305">
        <v>1</v>
      </c>
      <c r="I10" s="305">
        <v>0</v>
      </c>
      <c r="J10" s="301"/>
      <c r="K10" s="305">
        <v>48</v>
      </c>
      <c r="L10" s="1270" t="s">
        <v>787</v>
      </c>
      <c r="M10" s="1270" t="s">
        <v>787</v>
      </c>
      <c r="N10" s="305">
        <v>4</v>
      </c>
      <c r="O10" s="305">
        <v>4</v>
      </c>
      <c r="P10" s="1270" t="s">
        <v>787</v>
      </c>
      <c r="Q10" s="305">
        <v>7</v>
      </c>
      <c r="R10" s="305">
        <v>7</v>
      </c>
      <c r="S10" s="305">
        <v>3</v>
      </c>
      <c r="T10" s="305">
        <v>3</v>
      </c>
      <c r="U10" s="305">
        <v>3</v>
      </c>
      <c r="V10" s="305">
        <v>3</v>
      </c>
      <c r="W10" s="305">
        <v>3</v>
      </c>
      <c r="X10" s="305">
        <v>5</v>
      </c>
      <c r="Y10" s="305">
        <v>2</v>
      </c>
      <c r="Z10" s="305">
        <v>3</v>
      </c>
      <c r="AA10" s="305">
        <v>2</v>
      </c>
      <c r="AB10" s="305">
        <v>2</v>
      </c>
      <c r="AC10" s="305">
        <v>1</v>
      </c>
      <c r="AD10" s="305">
        <v>2</v>
      </c>
      <c r="AE10" s="305">
        <v>1</v>
      </c>
      <c r="AF10" s="305">
        <v>1</v>
      </c>
      <c r="AG10" s="305">
        <v>4</v>
      </c>
      <c r="AH10" s="1270" t="s">
        <v>787</v>
      </c>
      <c r="AI10" s="305">
        <v>2</v>
      </c>
      <c r="AJ10" s="305">
        <v>1</v>
      </c>
      <c r="AK10" s="305">
        <v>4</v>
      </c>
      <c r="AL10" s="305">
        <v>6</v>
      </c>
      <c r="AM10" s="305">
        <v>5</v>
      </c>
      <c r="AN10" s="305">
        <v>4</v>
      </c>
      <c r="AO10" s="305">
        <v>4</v>
      </c>
      <c r="AP10" s="305">
        <v>2</v>
      </c>
      <c r="AQ10" s="1270" t="s">
        <v>787</v>
      </c>
      <c r="AR10" s="1270" t="s">
        <v>787</v>
      </c>
      <c r="AS10" s="305">
        <v>17</v>
      </c>
      <c r="AT10" s="305">
        <v>6</v>
      </c>
      <c r="AU10" s="305">
        <v>5</v>
      </c>
      <c r="AV10" s="1270" t="s">
        <v>787</v>
      </c>
      <c r="AW10" s="305">
        <v>3</v>
      </c>
      <c r="AX10" s="305">
        <v>3</v>
      </c>
      <c r="AY10" s="305">
        <v>3</v>
      </c>
      <c r="AZ10" s="305">
        <v>1</v>
      </c>
      <c r="BA10" s="305">
        <v>2</v>
      </c>
      <c r="BB10" s="305">
        <v>3</v>
      </c>
      <c r="BC10" s="305">
        <v>2</v>
      </c>
      <c r="BD10" s="305">
        <v>2</v>
      </c>
      <c r="BE10" s="305">
        <v>1</v>
      </c>
      <c r="BF10" s="305">
        <v>10</v>
      </c>
      <c r="BG10" s="305">
        <v>4</v>
      </c>
      <c r="BH10" s="305">
        <v>4</v>
      </c>
      <c r="BI10" s="305">
        <v>3</v>
      </c>
      <c r="BJ10" s="305">
        <v>1</v>
      </c>
      <c r="BK10" s="305">
        <v>2</v>
      </c>
      <c r="BL10" s="1270" t="s">
        <v>787</v>
      </c>
      <c r="BM10" s="305">
        <v>9</v>
      </c>
      <c r="BN10" s="305">
        <v>10</v>
      </c>
      <c r="BO10" s="305">
        <v>5</v>
      </c>
      <c r="BP10" s="305">
        <v>9</v>
      </c>
      <c r="BQ10" s="305">
        <v>4</v>
      </c>
      <c r="BR10" s="305">
        <v>3</v>
      </c>
      <c r="BS10" s="305">
        <v>1</v>
      </c>
      <c r="BT10" s="1270" t="s">
        <v>787</v>
      </c>
      <c r="BU10" s="305">
        <v>4</v>
      </c>
      <c r="BV10" s="1270" t="s">
        <v>787</v>
      </c>
      <c r="BW10" s="305">
        <v>4</v>
      </c>
      <c r="BX10" s="305">
        <v>3</v>
      </c>
      <c r="BY10" s="305">
        <v>7</v>
      </c>
      <c r="BZ10" s="1270" t="s">
        <v>787</v>
      </c>
      <c r="CA10" s="1270" t="s">
        <v>787</v>
      </c>
      <c r="CB10" s="1270" t="s">
        <v>787</v>
      </c>
      <c r="CC10" s="305">
        <v>2</v>
      </c>
      <c r="CD10" s="1270" t="s">
        <v>787</v>
      </c>
      <c r="CE10" s="305">
        <v>1</v>
      </c>
      <c r="CF10" s="1270" t="s">
        <v>787</v>
      </c>
      <c r="CG10" s="1270" t="s">
        <v>787</v>
      </c>
      <c r="CH10" s="1270" t="s">
        <v>787</v>
      </c>
      <c r="CI10" s="1270" t="s">
        <v>787</v>
      </c>
      <c r="CJ10" s="1270" t="s">
        <v>787</v>
      </c>
      <c r="CK10" s="1270" t="s">
        <v>787</v>
      </c>
      <c r="CL10" s="1270" t="s">
        <v>787</v>
      </c>
      <c r="CM10" s="1270" t="s">
        <v>787</v>
      </c>
      <c r="CN10" s="1270" t="s">
        <v>787</v>
      </c>
      <c r="CO10" s="1270" t="s">
        <v>787</v>
      </c>
      <c r="CP10" s="1270" t="s">
        <v>787</v>
      </c>
      <c r="CQ10" s="1270" t="s">
        <v>787</v>
      </c>
      <c r="CR10" s="1270" t="s">
        <v>787</v>
      </c>
      <c r="CS10" s="1270" t="s">
        <v>787</v>
      </c>
      <c r="CT10" s="1270" t="s">
        <v>787</v>
      </c>
      <c r="CU10" s="1270" t="s">
        <v>787</v>
      </c>
      <c r="CV10" s="305">
        <v>1</v>
      </c>
      <c r="CW10" s="1270" t="s">
        <v>787</v>
      </c>
      <c r="CX10" s="305">
        <v>1</v>
      </c>
      <c r="CY10" s="1270" t="s">
        <v>787</v>
      </c>
      <c r="CZ10" s="305">
        <v>1</v>
      </c>
      <c r="DA10" s="305">
        <v>1</v>
      </c>
      <c r="DB10" s="1270" t="s">
        <v>787</v>
      </c>
      <c r="DC10" s="305">
        <v>44</v>
      </c>
      <c r="DD10" s="1270" t="s">
        <v>787</v>
      </c>
      <c r="DE10" s="1270" t="s">
        <v>787</v>
      </c>
      <c r="DF10" s="1270" t="s">
        <v>787</v>
      </c>
      <c r="DG10" s="305">
        <v>6</v>
      </c>
      <c r="DH10" s="305">
        <v>6</v>
      </c>
      <c r="DI10" s="305">
        <v>1</v>
      </c>
      <c r="DJ10" s="305">
        <v>15</v>
      </c>
      <c r="DK10" s="305">
        <v>8</v>
      </c>
      <c r="DL10" s="1270" t="s">
        <v>787</v>
      </c>
      <c r="DM10" s="1270" t="s">
        <v>787</v>
      </c>
      <c r="DN10" s="1270" t="s">
        <v>787</v>
      </c>
      <c r="DO10" s="305">
        <v>18</v>
      </c>
      <c r="DP10" s="1270" t="s">
        <v>787</v>
      </c>
      <c r="DQ10" s="1270" t="s">
        <v>787</v>
      </c>
      <c r="DR10" s="305">
        <v>3</v>
      </c>
      <c r="DS10" s="1270" t="s">
        <v>787</v>
      </c>
      <c r="DT10" s="1270" t="s">
        <v>787</v>
      </c>
      <c r="DU10" s="1270" t="s">
        <v>787</v>
      </c>
      <c r="DV10" s="1270" t="s">
        <v>787</v>
      </c>
      <c r="DW10" s="1270" t="s">
        <v>787</v>
      </c>
      <c r="DX10" s="1270" t="s">
        <v>787</v>
      </c>
      <c r="DY10" s="1270" t="s">
        <v>787</v>
      </c>
      <c r="DZ10" s="1270" t="s">
        <v>787</v>
      </c>
      <c r="EA10" s="1270" t="s">
        <v>787</v>
      </c>
      <c r="EB10" s="1270" t="s">
        <v>787</v>
      </c>
      <c r="EC10" s="1270" t="s">
        <v>787</v>
      </c>
      <c r="ED10" s="1270" t="s">
        <v>787</v>
      </c>
      <c r="EE10" s="305">
        <v>4</v>
      </c>
      <c r="EF10" s="305">
        <v>2</v>
      </c>
      <c r="EG10" s="305">
        <v>1</v>
      </c>
      <c r="EH10" s="305">
        <v>1</v>
      </c>
      <c r="EI10" s="305">
        <v>1</v>
      </c>
      <c r="EJ10" s="305">
        <v>1</v>
      </c>
      <c r="EK10" s="305">
        <v>4</v>
      </c>
      <c r="EL10" s="305">
        <v>2</v>
      </c>
      <c r="EM10" s="305">
        <v>2</v>
      </c>
      <c r="EN10" s="305">
        <v>2</v>
      </c>
      <c r="EO10" s="305">
        <v>1</v>
      </c>
      <c r="EP10" s="305">
        <v>2</v>
      </c>
      <c r="EQ10" s="305">
        <v>6</v>
      </c>
      <c r="ER10" s="305">
        <v>1</v>
      </c>
      <c r="ES10" s="305">
        <v>0</v>
      </c>
      <c r="ET10" s="305">
        <v>1</v>
      </c>
      <c r="EU10" s="305">
        <v>2</v>
      </c>
      <c r="EV10" s="305">
        <v>1</v>
      </c>
      <c r="EW10" s="305">
        <v>4</v>
      </c>
      <c r="EX10" s="305">
        <v>5</v>
      </c>
      <c r="EY10" s="305">
        <v>1</v>
      </c>
      <c r="EZ10" s="305">
        <v>2</v>
      </c>
      <c r="FA10" s="305">
        <v>2</v>
      </c>
      <c r="FB10" s="305">
        <v>1</v>
      </c>
      <c r="FC10" s="305">
        <v>1</v>
      </c>
      <c r="FD10" s="305">
        <v>3</v>
      </c>
      <c r="FE10" s="305">
        <v>0</v>
      </c>
      <c r="FF10" s="305">
        <v>2</v>
      </c>
      <c r="FG10" s="305">
        <v>2</v>
      </c>
      <c r="FH10" s="305">
        <v>1</v>
      </c>
      <c r="FI10" s="305">
        <v>4</v>
      </c>
      <c r="FJ10" s="305">
        <v>1</v>
      </c>
      <c r="FK10" s="305">
        <v>2</v>
      </c>
      <c r="FL10" s="305">
        <v>1</v>
      </c>
      <c r="FM10" s="305">
        <v>0</v>
      </c>
      <c r="FN10" s="305">
        <v>0</v>
      </c>
      <c r="FO10" s="305">
        <v>5</v>
      </c>
      <c r="FP10" s="305">
        <v>2</v>
      </c>
      <c r="FQ10" s="305">
        <v>1</v>
      </c>
      <c r="FR10" s="305">
        <v>4</v>
      </c>
      <c r="FS10" s="305">
        <v>5</v>
      </c>
      <c r="FT10" s="305">
        <v>2</v>
      </c>
      <c r="FU10" s="305">
        <v>6</v>
      </c>
      <c r="FV10" s="305">
        <v>3</v>
      </c>
      <c r="FW10" s="305">
        <v>1</v>
      </c>
      <c r="FX10" s="305">
        <v>1</v>
      </c>
      <c r="FY10" s="305">
        <v>3</v>
      </c>
      <c r="FZ10" s="305">
        <v>2</v>
      </c>
      <c r="GA10" s="305">
        <v>1</v>
      </c>
      <c r="GB10" s="305">
        <v>0</v>
      </c>
      <c r="GC10" s="305">
        <v>0</v>
      </c>
      <c r="GD10" s="305">
        <v>1</v>
      </c>
      <c r="GE10" s="305">
        <v>2</v>
      </c>
      <c r="GF10" s="305">
        <v>5</v>
      </c>
      <c r="GG10" s="305">
        <v>1</v>
      </c>
      <c r="GH10" s="305">
        <v>1</v>
      </c>
      <c r="GI10" s="305">
        <v>1</v>
      </c>
      <c r="GJ10" s="305">
        <v>1</v>
      </c>
      <c r="GK10" s="305">
        <v>1</v>
      </c>
      <c r="GL10" s="305">
        <v>0</v>
      </c>
      <c r="GM10" s="305">
        <v>1</v>
      </c>
      <c r="GN10" s="305">
        <v>2</v>
      </c>
      <c r="GO10" s="305">
        <v>0</v>
      </c>
      <c r="GP10" s="305">
        <v>5</v>
      </c>
      <c r="GQ10" s="305">
        <v>2</v>
      </c>
      <c r="GR10" s="305">
        <v>2</v>
      </c>
      <c r="GS10" s="305">
        <v>2</v>
      </c>
      <c r="GT10" s="305">
        <v>1</v>
      </c>
      <c r="GU10" s="305">
        <v>3</v>
      </c>
      <c r="GV10" s="305">
        <v>1</v>
      </c>
      <c r="GW10" s="305">
        <v>2</v>
      </c>
      <c r="GX10" s="305">
        <v>0</v>
      </c>
      <c r="GY10" s="305">
        <v>2</v>
      </c>
      <c r="GZ10" s="305">
        <v>1</v>
      </c>
      <c r="HA10" s="305">
        <v>0</v>
      </c>
      <c r="HB10" s="305">
        <v>6</v>
      </c>
      <c r="HC10" s="305">
        <v>4</v>
      </c>
      <c r="HD10" s="305">
        <v>1</v>
      </c>
      <c r="HE10" s="305">
        <v>1</v>
      </c>
      <c r="HF10" s="305">
        <v>1</v>
      </c>
      <c r="HG10" s="305">
        <v>2</v>
      </c>
      <c r="HH10" s="305">
        <v>0</v>
      </c>
      <c r="HI10" s="305">
        <v>1</v>
      </c>
      <c r="HJ10" s="305">
        <v>1</v>
      </c>
      <c r="HK10" s="305">
        <v>2</v>
      </c>
      <c r="HL10" s="305">
        <v>1</v>
      </c>
      <c r="HM10" s="305">
        <v>2</v>
      </c>
      <c r="HN10" s="305">
        <v>1</v>
      </c>
      <c r="HO10" s="305">
        <v>4</v>
      </c>
      <c r="HP10" s="305">
        <v>5</v>
      </c>
      <c r="HQ10" s="305">
        <v>2</v>
      </c>
      <c r="HR10" s="305">
        <v>1</v>
      </c>
      <c r="HS10" s="305">
        <v>2</v>
      </c>
      <c r="HT10" s="305">
        <v>4</v>
      </c>
      <c r="HU10" s="305">
        <v>2</v>
      </c>
      <c r="HV10" s="305">
        <v>3</v>
      </c>
      <c r="HW10" s="305">
        <v>1</v>
      </c>
      <c r="HX10" s="305">
        <v>1</v>
      </c>
      <c r="HY10" s="305">
        <v>1</v>
      </c>
      <c r="HZ10" s="305">
        <v>2</v>
      </c>
      <c r="IA10" s="305">
        <v>1</v>
      </c>
      <c r="IB10" s="305">
        <v>1</v>
      </c>
      <c r="IC10" s="305">
        <v>2</v>
      </c>
      <c r="ID10" s="305">
        <v>1</v>
      </c>
      <c r="IE10" s="305">
        <v>3</v>
      </c>
      <c r="IF10" s="305">
        <v>1</v>
      </c>
      <c r="IG10" s="305">
        <v>1</v>
      </c>
      <c r="IH10" s="305">
        <v>1</v>
      </c>
      <c r="II10" s="305">
        <v>11</v>
      </c>
      <c r="IJ10" s="305">
        <v>11</v>
      </c>
      <c r="IK10" s="305">
        <v>5</v>
      </c>
      <c r="IL10" s="305">
        <v>2</v>
      </c>
      <c r="IM10" s="305">
        <v>2</v>
      </c>
      <c r="IN10" s="305">
        <v>2</v>
      </c>
      <c r="IO10" s="305">
        <v>1</v>
      </c>
      <c r="IP10" s="305">
        <v>2</v>
      </c>
      <c r="IQ10" s="305">
        <v>0</v>
      </c>
      <c r="IR10" s="305">
        <v>4</v>
      </c>
      <c r="IS10" s="305">
        <v>2</v>
      </c>
      <c r="IT10" s="305">
        <v>1</v>
      </c>
      <c r="IU10" s="305">
        <v>1</v>
      </c>
      <c r="IV10" s="305">
        <v>2</v>
      </c>
      <c r="IW10" s="305">
        <v>1</v>
      </c>
      <c r="IX10" s="305">
        <v>3</v>
      </c>
      <c r="IY10" s="305">
        <v>0</v>
      </c>
      <c r="IZ10" s="305" t="s">
        <v>262</v>
      </c>
      <c r="JA10" s="305" t="s">
        <v>262</v>
      </c>
      <c r="JB10" s="305">
        <v>1</v>
      </c>
      <c r="JC10" s="305">
        <v>1</v>
      </c>
      <c r="JD10" s="305">
        <v>0</v>
      </c>
      <c r="JE10" s="305">
        <v>0</v>
      </c>
      <c r="JF10" s="305">
        <v>0</v>
      </c>
      <c r="JG10" s="305">
        <v>0</v>
      </c>
      <c r="JH10" s="305">
        <v>1</v>
      </c>
      <c r="JI10" s="305">
        <v>9</v>
      </c>
      <c r="JJ10" s="305">
        <v>2</v>
      </c>
      <c r="JK10" s="305">
        <v>2</v>
      </c>
      <c r="JL10" s="305">
        <v>1</v>
      </c>
      <c r="JM10" s="305">
        <v>2</v>
      </c>
      <c r="JN10" s="305">
        <v>1</v>
      </c>
      <c r="JO10" s="305">
        <v>1</v>
      </c>
      <c r="JP10" s="305">
        <v>2</v>
      </c>
      <c r="JQ10" s="305">
        <v>1</v>
      </c>
      <c r="JR10" s="305">
        <v>4</v>
      </c>
      <c r="JS10" s="305">
        <v>0</v>
      </c>
      <c r="JT10" s="305">
        <v>1</v>
      </c>
      <c r="JU10" s="305">
        <v>1</v>
      </c>
      <c r="JV10" s="305">
        <v>1</v>
      </c>
      <c r="JW10" s="305">
        <v>2</v>
      </c>
      <c r="JX10" s="305">
        <v>1</v>
      </c>
      <c r="JY10" s="305">
        <v>0</v>
      </c>
      <c r="JZ10" s="305">
        <v>1</v>
      </c>
      <c r="KA10" s="305">
        <v>1</v>
      </c>
      <c r="KB10" s="305">
        <v>0</v>
      </c>
      <c r="KC10" s="305">
        <v>2</v>
      </c>
      <c r="KD10" s="1270" t="s">
        <v>787</v>
      </c>
      <c r="KE10" s="1270" t="s">
        <v>787</v>
      </c>
    </row>
    <row r="11" spans="1:291" ht="23.25" customHeight="1">
      <c r="A11" s="183"/>
      <c r="B11" s="56" t="s">
        <v>788</v>
      </c>
      <c r="C11" s="305">
        <v>2846</v>
      </c>
      <c r="D11" s="305">
        <v>1620</v>
      </c>
      <c r="E11" s="305">
        <v>450</v>
      </c>
      <c r="F11" s="305">
        <v>434</v>
      </c>
      <c r="G11" s="305">
        <v>334</v>
      </c>
      <c r="H11" s="305" t="s">
        <v>262</v>
      </c>
      <c r="I11" s="305">
        <v>6</v>
      </c>
      <c r="J11" s="301"/>
      <c r="K11" s="305">
        <v>192</v>
      </c>
      <c r="L11" s="1270" t="s">
        <v>787</v>
      </c>
      <c r="M11" s="1270" t="s">
        <v>787</v>
      </c>
      <c r="N11" s="305">
        <v>25</v>
      </c>
      <c r="O11" s="305">
        <v>28</v>
      </c>
      <c r="P11" s="1270" t="s">
        <v>787</v>
      </c>
      <c r="Q11" s="305">
        <v>23</v>
      </c>
      <c r="R11" s="305">
        <v>35</v>
      </c>
      <c r="S11" s="305">
        <v>15</v>
      </c>
      <c r="T11" s="305">
        <v>11</v>
      </c>
      <c r="U11" s="305">
        <v>14</v>
      </c>
      <c r="V11" s="305">
        <v>6</v>
      </c>
      <c r="W11" s="305">
        <v>11</v>
      </c>
      <c r="X11" s="305">
        <v>7</v>
      </c>
      <c r="Y11" s="305">
        <v>9</v>
      </c>
      <c r="Z11" s="305">
        <v>7</v>
      </c>
      <c r="AA11" s="305">
        <v>8</v>
      </c>
      <c r="AB11" s="305">
        <v>9</v>
      </c>
      <c r="AC11" s="305">
        <v>8</v>
      </c>
      <c r="AD11" s="305">
        <v>6</v>
      </c>
      <c r="AE11" s="305">
        <v>6</v>
      </c>
      <c r="AF11" s="305">
        <v>5</v>
      </c>
      <c r="AG11" s="305">
        <v>14</v>
      </c>
      <c r="AH11" s="1270" t="s">
        <v>787</v>
      </c>
      <c r="AI11" s="305">
        <v>10</v>
      </c>
      <c r="AJ11" s="305">
        <v>5</v>
      </c>
      <c r="AK11" s="305">
        <v>16</v>
      </c>
      <c r="AL11" s="305">
        <v>22</v>
      </c>
      <c r="AM11" s="305">
        <v>22</v>
      </c>
      <c r="AN11" s="305">
        <v>16</v>
      </c>
      <c r="AO11" s="305">
        <v>17</v>
      </c>
      <c r="AP11" s="305">
        <v>8</v>
      </c>
      <c r="AQ11" s="1270" t="s">
        <v>787</v>
      </c>
      <c r="AR11" s="1270" t="s">
        <v>787</v>
      </c>
      <c r="AS11" s="305">
        <v>91</v>
      </c>
      <c r="AT11" s="305">
        <v>42</v>
      </c>
      <c r="AU11" s="305">
        <v>22</v>
      </c>
      <c r="AV11" s="1270" t="s">
        <v>787</v>
      </c>
      <c r="AW11" s="305">
        <v>14</v>
      </c>
      <c r="AX11" s="305">
        <v>22</v>
      </c>
      <c r="AY11" s="305">
        <v>11</v>
      </c>
      <c r="AZ11" s="305">
        <v>12</v>
      </c>
      <c r="BA11" s="305">
        <v>11</v>
      </c>
      <c r="BB11" s="305">
        <v>8</v>
      </c>
      <c r="BC11" s="305">
        <v>7</v>
      </c>
      <c r="BD11" s="305" t="s">
        <v>262</v>
      </c>
      <c r="BE11" s="305" t="s">
        <v>262</v>
      </c>
      <c r="BF11" s="305">
        <v>33</v>
      </c>
      <c r="BG11" s="305">
        <v>16</v>
      </c>
      <c r="BH11" s="305">
        <v>18</v>
      </c>
      <c r="BI11" s="305">
        <v>11</v>
      </c>
      <c r="BJ11" s="305">
        <v>8</v>
      </c>
      <c r="BK11" s="305">
        <v>14</v>
      </c>
      <c r="BL11" s="1270" t="s">
        <v>787</v>
      </c>
      <c r="BM11" s="305">
        <v>61</v>
      </c>
      <c r="BN11" s="305">
        <v>40</v>
      </c>
      <c r="BO11" s="305">
        <v>17</v>
      </c>
      <c r="BP11" s="305">
        <v>26</v>
      </c>
      <c r="BQ11" s="305">
        <v>19</v>
      </c>
      <c r="BR11" s="305">
        <v>16</v>
      </c>
      <c r="BS11" s="305">
        <v>8</v>
      </c>
      <c r="BT11" s="1270" t="s">
        <v>787</v>
      </c>
      <c r="BU11" s="305">
        <v>15</v>
      </c>
      <c r="BV11" s="1270" t="s">
        <v>787</v>
      </c>
      <c r="BW11" s="305">
        <v>18</v>
      </c>
      <c r="BX11" s="305">
        <v>9</v>
      </c>
      <c r="BY11" s="305">
        <v>9</v>
      </c>
      <c r="BZ11" s="1270" t="s">
        <v>787</v>
      </c>
      <c r="CA11" s="1270" t="s">
        <v>787</v>
      </c>
      <c r="CB11" s="1270" t="s">
        <v>787</v>
      </c>
      <c r="CC11" s="305">
        <v>5</v>
      </c>
      <c r="CD11" s="1270" t="s">
        <v>787</v>
      </c>
      <c r="CE11" s="305">
        <v>4</v>
      </c>
      <c r="CF11" s="1270" t="s">
        <v>787</v>
      </c>
      <c r="CG11" s="1270" t="s">
        <v>787</v>
      </c>
      <c r="CH11" s="1270" t="s">
        <v>787</v>
      </c>
      <c r="CI11" s="1270" t="s">
        <v>787</v>
      </c>
      <c r="CJ11" s="1270" t="s">
        <v>787</v>
      </c>
      <c r="CK11" s="1270" t="s">
        <v>787</v>
      </c>
      <c r="CL11" s="1270" t="s">
        <v>787</v>
      </c>
      <c r="CM11" s="1270" t="s">
        <v>787</v>
      </c>
      <c r="CN11" s="1270" t="s">
        <v>787</v>
      </c>
      <c r="CO11" s="1270" t="s">
        <v>787</v>
      </c>
      <c r="CP11" s="1270" t="s">
        <v>787</v>
      </c>
      <c r="CQ11" s="1270" t="s">
        <v>787</v>
      </c>
      <c r="CR11" s="1270" t="s">
        <v>787</v>
      </c>
      <c r="CS11" s="1270" t="s">
        <v>787</v>
      </c>
      <c r="CT11" s="1270" t="s">
        <v>787</v>
      </c>
      <c r="CU11" s="1270" t="s">
        <v>787</v>
      </c>
      <c r="CV11" s="305">
        <v>4</v>
      </c>
      <c r="CW11" s="1270" t="s">
        <v>787</v>
      </c>
      <c r="CX11" s="305">
        <v>14</v>
      </c>
      <c r="CY11" s="1270" t="s">
        <v>787</v>
      </c>
      <c r="CZ11" s="305">
        <v>3</v>
      </c>
      <c r="DA11" s="305">
        <v>2</v>
      </c>
      <c r="DB11" s="1270" t="s">
        <v>787</v>
      </c>
      <c r="DC11" s="305">
        <v>23</v>
      </c>
      <c r="DD11" s="1270" t="s">
        <v>787</v>
      </c>
      <c r="DE11" s="1270" t="s">
        <v>787</v>
      </c>
      <c r="DF11" s="1270" t="s">
        <v>787</v>
      </c>
      <c r="DG11" s="305">
        <v>13</v>
      </c>
      <c r="DH11" s="305">
        <v>4</v>
      </c>
      <c r="DI11" s="305">
        <v>3</v>
      </c>
      <c r="DJ11" s="305">
        <v>27</v>
      </c>
      <c r="DK11" s="305">
        <v>20</v>
      </c>
      <c r="DL11" s="1270" t="s">
        <v>787</v>
      </c>
      <c r="DM11" s="1270" t="s">
        <v>787</v>
      </c>
      <c r="DN11" s="1270" t="s">
        <v>787</v>
      </c>
      <c r="DO11" s="305">
        <v>28</v>
      </c>
      <c r="DP11" s="1270" t="s">
        <v>787</v>
      </c>
      <c r="DQ11" s="1270" t="s">
        <v>787</v>
      </c>
      <c r="DR11" s="305">
        <v>25</v>
      </c>
      <c r="DS11" s="1270" t="s">
        <v>787</v>
      </c>
      <c r="DT11" s="1270" t="s">
        <v>787</v>
      </c>
      <c r="DU11" s="1270" t="s">
        <v>787</v>
      </c>
      <c r="DV11" s="1270" t="s">
        <v>787</v>
      </c>
      <c r="DW11" s="1270" t="s">
        <v>787</v>
      </c>
      <c r="DX11" s="1270" t="s">
        <v>787</v>
      </c>
      <c r="DY11" s="1270" t="s">
        <v>787</v>
      </c>
      <c r="DZ11" s="1270" t="s">
        <v>787</v>
      </c>
      <c r="EA11" s="1270" t="s">
        <v>787</v>
      </c>
      <c r="EB11" s="1270" t="s">
        <v>787</v>
      </c>
      <c r="EC11" s="1270" t="s">
        <v>787</v>
      </c>
      <c r="ED11" s="1270" t="s">
        <v>787</v>
      </c>
      <c r="EE11" s="305">
        <v>4</v>
      </c>
      <c r="EF11" s="305">
        <v>1</v>
      </c>
      <c r="EG11" s="305">
        <v>1</v>
      </c>
      <c r="EH11" s="305">
        <v>0</v>
      </c>
      <c r="EI11" s="305">
        <v>1</v>
      </c>
      <c r="EJ11" s="305">
        <v>1</v>
      </c>
      <c r="EK11" s="305">
        <v>3</v>
      </c>
      <c r="EL11" s="305">
        <v>2</v>
      </c>
      <c r="EM11" s="305">
        <v>1</v>
      </c>
      <c r="EN11" s="305">
        <v>1</v>
      </c>
      <c r="EO11" s="305">
        <v>1</v>
      </c>
      <c r="EP11" s="305">
        <v>1</v>
      </c>
      <c r="EQ11" s="305">
        <v>4</v>
      </c>
      <c r="ER11" s="305">
        <v>0</v>
      </c>
      <c r="ES11" s="305">
        <v>1</v>
      </c>
      <c r="ET11" s="305">
        <v>0</v>
      </c>
      <c r="EU11" s="305">
        <v>1</v>
      </c>
      <c r="EV11" s="305">
        <v>3</v>
      </c>
      <c r="EW11" s="305">
        <v>3</v>
      </c>
      <c r="EX11" s="305">
        <v>4</v>
      </c>
      <c r="EY11" s="305">
        <v>6</v>
      </c>
      <c r="EZ11" s="305">
        <v>2</v>
      </c>
      <c r="FA11" s="305">
        <v>1</v>
      </c>
      <c r="FB11" s="305">
        <v>1</v>
      </c>
      <c r="FC11" s="305">
        <v>1</v>
      </c>
      <c r="FD11" s="305">
        <v>2</v>
      </c>
      <c r="FE11" s="305">
        <v>0</v>
      </c>
      <c r="FF11" s="305">
        <v>1</v>
      </c>
      <c r="FG11" s="305">
        <v>1</v>
      </c>
      <c r="FH11" s="305">
        <v>1</v>
      </c>
      <c r="FI11" s="305">
        <v>2</v>
      </c>
      <c r="FJ11" s="305">
        <v>1</v>
      </c>
      <c r="FK11" s="305">
        <v>1</v>
      </c>
      <c r="FL11" s="305">
        <v>1</v>
      </c>
      <c r="FM11" s="305">
        <v>0</v>
      </c>
      <c r="FN11" s="305">
        <v>0</v>
      </c>
      <c r="FO11" s="305">
        <v>4</v>
      </c>
      <c r="FP11" s="305">
        <v>1</v>
      </c>
      <c r="FQ11" s="305">
        <v>1</v>
      </c>
      <c r="FR11" s="305">
        <v>3</v>
      </c>
      <c r="FS11" s="305">
        <v>3</v>
      </c>
      <c r="FT11" s="305">
        <v>4</v>
      </c>
      <c r="FU11" s="305">
        <v>6</v>
      </c>
      <c r="FV11" s="305">
        <v>2</v>
      </c>
      <c r="FW11" s="305">
        <v>0</v>
      </c>
      <c r="FX11" s="305">
        <v>1</v>
      </c>
      <c r="FY11" s="305">
        <v>2</v>
      </c>
      <c r="FZ11" s="305">
        <v>1</v>
      </c>
      <c r="GA11" s="305">
        <v>1</v>
      </c>
      <c r="GB11" s="305">
        <v>0</v>
      </c>
      <c r="GC11" s="305">
        <v>0</v>
      </c>
      <c r="GD11" s="305">
        <v>0</v>
      </c>
      <c r="GE11" s="305">
        <v>2</v>
      </c>
      <c r="GF11" s="305">
        <v>3</v>
      </c>
      <c r="GG11" s="305">
        <v>0</v>
      </c>
      <c r="GH11" s="305">
        <v>1</v>
      </c>
      <c r="GI11" s="305">
        <v>1</v>
      </c>
      <c r="GJ11" s="305">
        <v>1</v>
      </c>
      <c r="GK11" s="305">
        <v>0</v>
      </c>
      <c r="GL11" s="305">
        <v>0</v>
      </c>
      <c r="GM11" s="305">
        <v>1</v>
      </c>
      <c r="GN11" s="305">
        <v>2</v>
      </c>
      <c r="GO11" s="305">
        <v>0</v>
      </c>
      <c r="GP11" s="305">
        <v>2</v>
      </c>
      <c r="GQ11" s="305">
        <v>1</v>
      </c>
      <c r="GR11" s="305">
        <v>1</v>
      </c>
      <c r="GS11" s="305">
        <v>1</v>
      </c>
      <c r="GT11" s="305">
        <v>1</v>
      </c>
      <c r="GU11" s="305">
        <v>2</v>
      </c>
      <c r="GV11" s="305">
        <v>1</v>
      </c>
      <c r="GW11" s="305">
        <v>1</v>
      </c>
      <c r="GX11" s="305">
        <v>0</v>
      </c>
      <c r="GY11" s="305">
        <v>2</v>
      </c>
      <c r="GZ11" s="305">
        <v>1</v>
      </c>
      <c r="HA11" s="305">
        <v>1</v>
      </c>
      <c r="HB11" s="305">
        <v>5</v>
      </c>
      <c r="HC11" s="305">
        <v>3</v>
      </c>
      <c r="HD11" s="305">
        <v>1</v>
      </c>
      <c r="HE11" s="305">
        <v>0</v>
      </c>
      <c r="HF11" s="305">
        <v>0</v>
      </c>
      <c r="HG11" s="305">
        <v>1</v>
      </c>
      <c r="HH11" s="305">
        <v>1</v>
      </c>
      <c r="HI11" s="305">
        <v>1</v>
      </c>
      <c r="HJ11" s="305">
        <v>1</v>
      </c>
      <c r="HK11" s="305">
        <v>1</v>
      </c>
      <c r="HL11" s="305">
        <v>2</v>
      </c>
      <c r="HM11" s="305">
        <v>2</v>
      </c>
      <c r="HN11" s="305">
        <v>0</v>
      </c>
      <c r="HO11" s="305">
        <v>3</v>
      </c>
      <c r="HP11" s="305">
        <v>5</v>
      </c>
      <c r="HQ11" s="305">
        <v>2</v>
      </c>
      <c r="HR11" s="305">
        <v>1</v>
      </c>
      <c r="HS11" s="305">
        <v>2</v>
      </c>
      <c r="HT11" s="305">
        <v>2</v>
      </c>
      <c r="HU11" s="305">
        <v>1</v>
      </c>
      <c r="HV11" s="305">
        <v>1</v>
      </c>
      <c r="HW11" s="305">
        <v>0</v>
      </c>
      <c r="HX11" s="305">
        <v>1</v>
      </c>
      <c r="HY11" s="305">
        <v>1</v>
      </c>
      <c r="HZ11" s="305">
        <v>1</v>
      </c>
      <c r="IA11" s="305">
        <v>0</v>
      </c>
      <c r="IB11" s="305">
        <v>0</v>
      </c>
      <c r="IC11" s="305">
        <v>1</v>
      </c>
      <c r="ID11" s="305">
        <v>1</v>
      </c>
      <c r="IE11" s="305">
        <v>3</v>
      </c>
      <c r="IF11" s="305">
        <v>1</v>
      </c>
      <c r="IG11" s="305">
        <v>1</v>
      </c>
      <c r="IH11" s="305">
        <v>1</v>
      </c>
      <c r="II11" s="305">
        <v>15</v>
      </c>
      <c r="IJ11" s="305">
        <v>8</v>
      </c>
      <c r="IK11" s="305">
        <v>4</v>
      </c>
      <c r="IL11" s="305">
        <v>2</v>
      </c>
      <c r="IM11" s="305">
        <v>2</v>
      </c>
      <c r="IN11" s="305">
        <v>1</v>
      </c>
      <c r="IO11" s="305">
        <v>2</v>
      </c>
      <c r="IP11" s="305">
        <v>1</v>
      </c>
      <c r="IQ11" s="305" t="s">
        <v>262</v>
      </c>
      <c r="IR11" s="305" t="s">
        <v>262</v>
      </c>
      <c r="IS11" s="305" t="s">
        <v>262</v>
      </c>
      <c r="IT11" s="305" t="s">
        <v>262</v>
      </c>
      <c r="IU11" s="305" t="s">
        <v>262</v>
      </c>
      <c r="IV11" s="305">
        <v>1</v>
      </c>
      <c r="IW11" s="305">
        <v>2</v>
      </c>
      <c r="IX11" s="305">
        <v>3</v>
      </c>
      <c r="IY11" s="305">
        <v>1</v>
      </c>
      <c r="IZ11" s="305">
        <v>1</v>
      </c>
      <c r="JA11" s="305">
        <v>1</v>
      </c>
      <c r="JB11" s="305">
        <v>1</v>
      </c>
      <c r="JC11" s="305">
        <v>1</v>
      </c>
      <c r="JD11" s="305">
        <v>1</v>
      </c>
      <c r="JE11" s="305">
        <v>1</v>
      </c>
      <c r="JF11" s="305">
        <v>1</v>
      </c>
      <c r="JG11" s="305">
        <v>1</v>
      </c>
      <c r="JH11" s="305">
        <v>2</v>
      </c>
      <c r="JI11" s="305">
        <v>16</v>
      </c>
      <c r="JJ11" s="305">
        <v>4</v>
      </c>
      <c r="JK11" s="305">
        <v>2</v>
      </c>
      <c r="JL11" s="305">
        <v>1</v>
      </c>
      <c r="JM11" s="305">
        <v>2</v>
      </c>
      <c r="JN11" s="305">
        <v>1</v>
      </c>
      <c r="JO11" s="305">
        <v>1</v>
      </c>
      <c r="JP11" s="305">
        <v>2</v>
      </c>
      <c r="JQ11" s="305">
        <v>3</v>
      </c>
      <c r="JR11" s="305">
        <v>7</v>
      </c>
      <c r="JS11" s="305">
        <v>1</v>
      </c>
      <c r="JT11" s="305">
        <v>1</v>
      </c>
      <c r="JU11" s="305">
        <v>2</v>
      </c>
      <c r="JV11" s="305">
        <v>2</v>
      </c>
      <c r="JW11" s="305">
        <v>3</v>
      </c>
      <c r="JX11" s="305">
        <v>2</v>
      </c>
      <c r="JY11" s="305">
        <v>0</v>
      </c>
      <c r="JZ11" s="305">
        <v>1</v>
      </c>
      <c r="KA11" s="305">
        <v>1</v>
      </c>
      <c r="KB11" s="305">
        <v>1</v>
      </c>
      <c r="KC11" s="305">
        <v>2</v>
      </c>
      <c r="KD11" s="1270" t="s">
        <v>787</v>
      </c>
      <c r="KE11" s="1270" t="s">
        <v>787</v>
      </c>
    </row>
    <row r="12" spans="1:291" ht="23.25" customHeight="1">
      <c r="A12" s="183"/>
      <c r="B12" s="56" t="s">
        <v>63</v>
      </c>
      <c r="C12" s="306">
        <v>1882</v>
      </c>
      <c r="D12" s="306">
        <v>1140</v>
      </c>
      <c r="E12" s="306">
        <v>456</v>
      </c>
      <c r="F12" s="306">
        <v>197</v>
      </c>
      <c r="G12" s="306">
        <v>88</v>
      </c>
      <c r="H12" s="306" t="s">
        <v>262</v>
      </c>
      <c r="I12" s="306" t="s">
        <v>262</v>
      </c>
      <c r="J12" s="301"/>
      <c r="K12" s="305">
        <v>185</v>
      </c>
      <c r="L12" s="1272" t="s">
        <v>787</v>
      </c>
      <c r="M12" s="1272" t="s">
        <v>787</v>
      </c>
      <c r="N12" s="306">
        <v>15</v>
      </c>
      <c r="O12" s="306">
        <v>9</v>
      </c>
      <c r="P12" s="1272" t="s">
        <v>787</v>
      </c>
      <c r="Q12" s="306">
        <v>17</v>
      </c>
      <c r="R12" s="306">
        <v>19</v>
      </c>
      <c r="S12" s="306">
        <v>7</v>
      </c>
      <c r="T12" s="306">
        <v>7</v>
      </c>
      <c r="U12" s="306">
        <v>8</v>
      </c>
      <c r="V12" s="306">
        <v>6</v>
      </c>
      <c r="W12" s="306">
        <v>9</v>
      </c>
      <c r="X12" s="306">
        <v>12</v>
      </c>
      <c r="Y12" s="306">
        <v>9</v>
      </c>
      <c r="Z12" s="306">
        <v>7</v>
      </c>
      <c r="AA12" s="306">
        <v>6</v>
      </c>
      <c r="AB12" s="306">
        <v>6</v>
      </c>
      <c r="AC12" s="306">
        <v>5</v>
      </c>
      <c r="AD12" s="306">
        <v>5</v>
      </c>
      <c r="AE12" s="306">
        <v>4</v>
      </c>
      <c r="AF12" s="306">
        <v>4</v>
      </c>
      <c r="AG12" s="306">
        <v>10</v>
      </c>
      <c r="AH12" s="1272" t="s">
        <v>787</v>
      </c>
      <c r="AI12" s="306">
        <v>5</v>
      </c>
      <c r="AJ12" s="306">
        <v>3</v>
      </c>
      <c r="AK12" s="306">
        <v>28</v>
      </c>
      <c r="AL12" s="306">
        <v>21</v>
      </c>
      <c r="AM12" s="306">
        <v>11</v>
      </c>
      <c r="AN12" s="306">
        <v>14</v>
      </c>
      <c r="AO12" s="306">
        <v>9</v>
      </c>
      <c r="AP12" s="306">
        <v>3</v>
      </c>
      <c r="AQ12" s="1272" t="s">
        <v>787</v>
      </c>
      <c r="AR12" s="1272" t="s">
        <v>787</v>
      </c>
      <c r="AS12" s="306">
        <v>92</v>
      </c>
      <c r="AT12" s="306">
        <v>13</v>
      </c>
      <c r="AU12" s="306">
        <v>19</v>
      </c>
      <c r="AV12" s="1272" t="s">
        <v>787</v>
      </c>
      <c r="AW12" s="306">
        <v>17</v>
      </c>
      <c r="AX12" s="306">
        <v>16</v>
      </c>
      <c r="AY12" s="306">
        <v>8</v>
      </c>
      <c r="AZ12" s="306">
        <v>3</v>
      </c>
      <c r="BA12" s="306">
        <v>16</v>
      </c>
      <c r="BB12" s="306">
        <v>5</v>
      </c>
      <c r="BC12" s="306">
        <v>4</v>
      </c>
      <c r="BD12" s="306">
        <v>4</v>
      </c>
      <c r="BE12" s="306">
        <v>3</v>
      </c>
      <c r="BF12" s="306">
        <v>45</v>
      </c>
      <c r="BG12" s="306">
        <v>22</v>
      </c>
      <c r="BH12" s="306">
        <v>12</v>
      </c>
      <c r="BI12" s="306">
        <v>14</v>
      </c>
      <c r="BJ12" s="306">
        <v>7</v>
      </c>
      <c r="BK12" s="306">
        <v>11</v>
      </c>
      <c r="BL12" s="1272" t="s">
        <v>787</v>
      </c>
      <c r="BM12" s="306">
        <v>63</v>
      </c>
      <c r="BN12" s="306">
        <v>37</v>
      </c>
      <c r="BO12" s="306">
        <v>12</v>
      </c>
      <c r="BP12" s="306">
        <v>23</v>
      </c>
      <c r="BQ12" s="306">
        <v>13</v>
      </c>
      <c r="BR12" s="306">
        <v>22</v>
      </c>
      <c r="BS12" s="306">
        <v>7</v>
      </c>
      <c r="BT12" s="1272" t="s">
        <v>787</v>
      </c>
      <c r="BU12" s="306">
        <v>32</v>
      </c>
      <c r="BV12" s="1272" t="s">
        <v>787</v>
      </c>
      <c r="BW12" s="306">
        <v>14</v>
      </c>
      <c r="BX12" s="306">
        <v>8</v>
      </c>
      <c r="BY12" s="306">
        <v>13</v>
      </c>
      <c r="BZ12" s="1272" t="s">
        <v>787</v>
      </c>
      <c r="CA12" s="1272" t="s">
        <v>787</v>
      </c>
      <c r="CB12" s="1272" t="s">
        <v>787</v>
      </c>
      <c r="CC12" s="306">
        <v>15</v>
      </c>
      <c r="CD12" s="1272" t="s">
        <v>787</v>
      </c>
      <c r="CE12" s="306">
        <v>4</v>
      </c>
      <c r="CF12" s="1272" t="s">
        <v>787</v>
      </c>
      <c r="CG12" s="1272" t="s">
        <v>787</v>
      </c>
      <c r="CH12" s="1272" t="s">
        <v>787</v>
      </c>
      <c r="CI12" s="1272" t="s">
        <v>787</v>
      </c>
      <c r="CJ12" s="1272" t="s">
        <v>787</v>
      </c>
      <c r="CK12" s="1272" t="s">
        <v>787</v>
      </c>
      <c r="CL12" s="1272" t="s">
        <v>787</v>
      </c>
      <c r="CM12" s="1272" t="s">
        <v>787</v>
      </c>
      <c r="CN12" s="1272" t="s">
        <v>787</v>
      </c>
      <c r="CO12" s="1272" t="s">
        <v>787</v>
      </c>
      <c r="CP12" s="1272" t="s">
        <v>787</v>
      </c>
      <c r="CQ12" s="1272" t="s">
        <v>787</v>
      </c>
      <c r="CR12" s="1272" t="s">
        <v>787</v>
      </c>
      <c r="CS12" s="1272" t="s">
        <v>787</v>
      </c>
      <c r="CT12" s="1272" t="s">
        <v>787</v>
      </c>
      <c r="CU12" s="1272" t="s">
        <v>787</v>
      </c>
      <c r="CV12" s="306">
        <v>11</v>
      </c>
      <c r="CW12" s="1272" t="s">
        <v>787</v>
      </c>
      <c r="CX12" s="306" t="s">
        <v>262</v>
      </c>
      <c r="CY12" s="1272" t="s">
        <v>787</v>
      </c>
      <c r="CZ12" s="306">
        <v>12</v>
      </c>
      <c r="DA12" s="306">
        <v>10</v>
      </c>
      <c r="DB12" s="1272" t="s">
        <v>787</v>
      </c>
      <c r="DC12" s="306">
        <v>151</v>
      </c>
      <c r="DD12" s="1272" t="s">
        <v>787</v>
      </c>
      <c r="DE12" s="1272" t="s">
        <v>787</v>
      </c>
      <c r="DF12" s="1272" t="s">
        <v>787</v>
      </c>
      <c r="DG12" s="306">
        <v>19</v>
      </c>
      <c r="DH12" s="306">
        <v>12</v>
      </c>
      <c r="DI12" s="306">
        <v>4</v>
      </c>
      <c r="DJ12" s="306">
        <v>95</v>
      </c>
      <c r="DK12" s="306">
        <v>30</v>
      </c>
      <c r="DL12" s="1272" t="s">
        <v>787</v>
      </c>
      <c r="DM12" s="1272" t="s">
        <v>787</v>
      </c>
      <c r="DN12" s="1272" t="s">
        <v>787</v>
      </c>
      <c r="DO12" s="306">
        <v>13</v>
      </c>
      <c r="DP12" s="1272" t="s">
        <v>787</v>
      </c>
      <c r="DQ12" s="1272" t="s">
        <v>787</v>
      </c>
      <c r="DR12" s="306">
        <v>19</v>
      </c>
      <c r="DS12" s="1272" t="s">
        <v>787</v>
      </c>
      <c r="DT12" s="1272" t="s">
        <v>787</v>
      </c>
      <c r="DU12" s="1272" t="s">
        <v>787</v>
      </c>
      <c r="DV12" s="1272" t="s">
        <v>787</v>
      </c>
      <c r="DW12" s="1272" t="s">
        <v>787</v>
      </c>
      <c r="DX12" s="1272" t="s">
        <v>787</v>
      </c>
      <c r="DY12" s="1272" t="s">
        <v>787</v>
      </c>
      <c r="DZ12" s="1272" t="s">
        <v>787</v>
      </c>
      <c r="EA12" s="1272" t="s">
        <v>787</v>
      </c>
      <c r="EB12" s="1272" t="s">
        <v>787</v>
      </c>
      <c r="EC12" s="1272" t="s">
        <v>787</v>
      </c>
      <c r="ED12" s="1272" t="s">
        <v>787</v>
      </c>
      <c r="EE12" s="306">
        <v>0</v>
      </c>
      <c r="EF12" s="306">
        <v>0</v>
      </c>
      <c r="EG12" s="306">
        <v>0</v>
      </c>
      <c r="EH12" s="306">
        <v>0</v>
      </c>
      <c r="EI12" s="306">
        <v>0</v>
      </c>
      <c r="EJ12" s="306">
        <v>0</v>
      </c>
      <c r="EK12" s="306">
        <v>0</v>
      </c>
      <c r="EL12" s="306">
        <v>0</v>
      </c>
      <c r="EM12" s="306">
        <v>0</v>
      </c>
      <c r="EN12" s="306">
        <v>0</v>
      </c>
      <c r="EO12" s="306">
        <v>0</v>
      </c>
      <c r="EP12" s="306">
        <v>0</v>
      </c>
      <c r="EQ12" s="306">
        <v>0</v>
      </c>
      <c r="ER12" s="306">
        <v>0</v>
      </c>
      <c r="ES12" s="306">
        <v>0</v>
      </c>
      <c r="ET12" s="306">
        <v>0</v>
      </c>
      <c r="EU12" s="306">
        <v>0</v>
      </c>
      <c r="EV12" s="306">
        <v>0</v>
      </c>
      <c r="EW12" s="306">
        <v>0</v>
      </c>
      <c r="EX12" s="306">
        <v>0</v>
      </c>
      <c r="EY12" s="306">
        <v>0</v>
      </c>
      <c r="EZ12" s="306">
        <v>2</v>
      </c>
      <c r="FA12" s="306">
        <v>0</v>
      </c>
      <c r="FB12" s="306">
        <v>0</v>
      </c>
      <c r="FC12" s="306">
        <v>0</v>
      </c>
      <c r="FD12" s="306">
        <v>1</v>
      </c>
      <c r="FE12" s="306">
        <v>0</v>
      </c>
      <c r="FF12" s="306">
        <v>0</v>
      </c>
      <c r="FG12" s="306">
        <v>0</v>
      </c>
      <c r="FH12" s="306">
        <v>0</v>
      </c>
      <c r="FI12" s="306">
        <v>0</v>
      </c>
      <c r="FJ12" s="306">
        <v>0</v>
      </c>
      <c r="FK12" s="306">
        <v>0</v>
      </c>
      <c r="FL12" s="306">
        <v>0</v>
      </c>
      <c r="FM12" s="306">
        <v>0</v>
      </c>
      <c r="FN12" s="306">
        <v>0</v>
      </c>
      <c r="FO12" s="306">
        <v>1</v>
      </c>
      <c r="FP12" s="306">
        <v>0</v>
      </c>
      <c r="FQ12" s="306">
        <v>0</v>
      </c>
      <c r="FR12" s="306">
        <v>2</v>
      </c>
      <c r="FS12" s="306">
        <v>0</v>
      </c>
      <c r="FT12" s="306">
        <v>3</v>
      </c>
      <c r="FU12" s="306">
        <v>1</v>
      </c>
      <c r="FV12" s="306">
        <v>0</v>
      </c>
      <c r="FW12" s="306">
        <v>0</v>
      </c>
      <c r="FX12" s="306">
        <v>0</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0</v>
      </c>
      <c r="GN12" s="306">
        <v>0</v>
      </c>
      <c r="GO12" s="306">
        <v>0</v>
      </c>
      <c r="GP12" s="306">
        <v>0</v>
      </c>
      <c r="GQ12" s="306">
        <v>2</v>
      </c>
      <c r="GR12" s="306">
        <v>0</v>
      </c>
      <c r="GS12" s="306">
        <v>0</v>
      </c>
      <c r="GT12" s="306">
        <v>0</v>
      </c>
      <c r="GU12" s="306">
        <v>0</v>
      </c>
      <c r="GV12" s="306">
        <v>0</v>
      </c>
      <c r="GW12" s="306">
        <v>0</v>
      </c>
      <c r="GX12" s="306">
        <v>0</v>
      </c>
      <c r="GY12" s="306">
        <v>0</v>
      </c>
      <c r="GZ12" s="306">
        <v>0</v>
      </c>
      <c r="HA12" s="306">
        <v>0</v>
      </c>
      <c r="HB12" s="306">
        <v>1</v>
      </c>
      <c r="HC12" s="306">
        <v>0</v>
      </c>
      <c r="HD12" s="306">
        <v>0</v>
      </c>
      <c r="HE12" s="306">
        <v>0</v>
      </c>
      <c r="HF12" s="306">
        <v>0</v>
      </c>
      <c r="HG12" s="306">
        <v>0</v>
      </c>
      <c r="HH12" s="306">
        <v>0</v>
      </c>
      <c r="HI12" s="306">
        <v>0</v>
      </c>
      <c r="HJ12" s="306">
        <v>0</v>
      </c>
      <c r="HK12" s="306">
        <v>0</v>
      </c>
      <c r="HL12" s="306">
        <v>0</v>
      </c>
      <c r="HM12" s="306">
        <v>0</v>
      </c>
      <c r="HN12" s="306">
        <v>0</v>
      </c>
      <c r="HO12" s="306">
        <v>0</v>
      </c>
      <c r="HP12" s="306">
        <v>0</v>
      </c>
      <c r="HQ12" s="306">
        <v>0</v>
      </c>
      <c r="HR12" s="306">
        <v>0</v>
      </c>
      <c r="HS12" s="306">
        <v>0</v>
      </c>
      <c r="HT12" s="306">
        <v>1</v>
      </c>
      <c r="HU12" s="306">
        <v>0</v>
      </c>
      <c r="HV12" s="306">
        <v>0</v>
      </c>
      <c r="HW12" s="306">
        <v>0</v>
      </c>
      <c r="HX12" s="306">
        <v>0</v>
      </c>
      <c r="HY12" s="306">
        <v>0</v>
      </c>
      <c r="HZ12" s="306">
        <v>0</v>
      </c>
      <c r="IA12" s="306">
        <v>0</v>
      </c>
      <c r="IB12" s="306">
        <v>0</v>
      </c>
      <c r="IC12" s="306">
        <v>0</v>
      </c>
      <c r="ID12" s="306">
        <v>0</v>
      </c>
      <c r="IE12" s="306">
        <v>0</v>
      </c>
      <c r="IF12" s="306">
        <v>0</v>
      </c>
      <c r="IG12" s="306">
        <v>0</v>
      </c>
      <c r="IH12" s="306">
        <v>0</v>
      </c>
      <c r="II12" s="306">
        <v>0</v>
      </c>
      <c r="IJ12" s="306">
        <v>1</v>
      </c>
      <c r="IK12" s="306">
        <v>0</v>
      </c>
      <c r="IL12" s="306">
        <v>0</v>
      </c>
      <c r="IM12" s="306">
        <v>0</v>
      </c>
      <c r="IN12" s="306">
        <v>0</v>
      </c>
      <c r="IO12" s="306">
        <v>0</v>
      </c>
      <c r="IP12" s="306">
        <v>0</v>
      </c>
      <c r="IQ12" s="306">
        <v>0</v>
      </c>
      <c r="IR12" s="306">
        <v>0</v>
      </c>
      <c r="IS12" s="306">
        <v>0</v>
      </c>
      <c r="IT12" s="306">
        <v>0</v>
      </c>
      <c r="IU12" s="306">
        <v>0</v>
      </c>
      <c r="IV12" s="306">
        <v>0</v>
      </c>
      <c r="IW12" s="306">
        <v>0</v>
      </c>
      <c r="IX12" s="306">
        <v>0</v>
      </c>
      <c r="IY12" s="306">
        <v>0</v>
      </c>
      <c r="IZ12" s="306">
        <v>0</v>
      </c>
      <c r="JA12" s="306">
        <v>0</v>
      </c>
      <c r="JB12" s="306">
        <v>0</v>
      </c>
      <c r="JC12" s="306">
        <v>0</v>
      </c>
      <c r="JD12" s="306">
        <v>0</v>
      </c>
      <c r="JE12" s="306">
        <v>0</v>
      </c>
      <c r="JF12" s="306">
        <v>0</v>
      </c>
      <c r="JG12" s="306">
        <v>0</v>
      </c>
      <c r="JH12" s="306">
        <v>0</v>
      </c>
      <c r="JI12" s="306">
        <v>5</v>
      </c>
      <c r="JJ12" s="306">
        <v>2</v>
      </c>
      <c r="JK12" s="306">
        <v>0</v>
      </c>
      <c r="JL12" s="306">
        <v>0</v>
      </c>
      <c r="JM12" s="306">
        <v>1</v>
      </c>
      <c r="JN12" s="306">
        <v>0</v>
      </c>
      <c r="JO12" s="306">
        <v>0</v>
      </c>
      <c r="JP12" s="306">
        <v>0</v>
      </c>
      <c r="JQ12" s="306">
        <v>0</v>
      </c>
      <c r="JR12" s="306">
        <v>1</v>
      </c>
      <c r="JS12" s="306">
        <v>0</v>
      </c>
      <c r="JT12" s="306">
        <v>0</v>
      </c>
      <c r="JU12" s="306">
        <v>0</v>
      </c>
      <c r="JV12" s="306">
        <v>0</v>
      </c>
      <c r="JW12" s="306">
        <v>0</v>
      </c>
      <c r="JX12" s="306">
        <v>0</v>
      </c>
      <c r="JY12" s="306">
        <v>0</v>
      </c>
      <c r="JZ12" s="306">
        <v>0</v>
      </c>
      <c r="KA12" s="306">
        <v>0</v>
      </c>
      <c r="KB12" s="306">
        <v>0</v>
      </c>
      <c r="KC12" s="306">
        <v>0</v>
      </c>
      <c r="KD12" s="1272" t="s">
        <v>787</v>
      </c>
      <c r="KE12" s="1272" t="s">
        <v>787</v>
      </c>
    </row>
    <row r="13" spans="1:291" ht="23.25" customHeight="1">
      <c r="A13" s="183"/>
      <c r="B13" s="56" t="s">
        <v>7</v>
      </c>
      <c r="C13" s="306">
        <v>43</v>
      </c>
      <c r="D13" s="306">
        <v>20</v>
      </c>
      <c r="E13" s="306">
        <v>6</v>
      </c>
      <c r="F13" s="306">
        <v>8</v>
      </c>
      <c r="G13" s="306">
        <v>7</v>
      </c>
      <c r="H13" s="306">
        <v>0</v>
      </c>
      <c r="I13" s="306">
        <v>0</v>
      </c>
      <c r="J13" s="301"/>
      <c r="K13" s="305">
        <v>1</v>
      </c>
      <c r="L13" s="1272" t="s">
        <v>787</v>
      </c>
      <c r="M13" s="1272" t="s">
        <v>787</v>
      </c>
      <c r="N13" s="306">
        <v>0</v>
      </c>
      <c r="O13" s="306">
        <v>0</v>
      </c>
      <c r="P13" s="1272" t="s">
        <v>787</v>
      </c>
      <c r="Q13" s="306">
        <v>0</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v>0</v>
      </c>
      <c r="AH13" s="1272" t="s">
        <v>787</v>
      </c>
      <c r="AI13" s="306">
        <v>0</v>
      </c>
      <c r="AJ13" s="306">
        <v>0</v>
      </c>
      <c r="AK13" s="306">
        <v>0</v>
      </c>
      <c r="AL13" s="306">
        <v>0</v>
      </c>
      <c r="AM13" s="306">
        <v>0</v>
      </c>
      <c r="AN13" s="306">
        <v>0</v>
      </c>
      <c r="AO13" s="306">
        <v>0</v>
      </c>
      <c r="AP13" s="306">
        <v>0</v>
      </c>
      <c r="AQ13" s="1272" t="s">
        <v>787</v>
      </c>
      <c r="AR13" s="1272" t="s">
        <v>787</v>
      </c>
      <c r="AS13" s="306">
        <v>2</v>
      </c>
      <c r="AT13" s="306">
        <v>0</v>
      </c>
      <c r="AU13" s="306">
        <v>0</v>
      </c>
      <c r="AV13" s="1272" t="s">
        <v>787</v>
      </c>
      <c r="AW13" s="306">
        <v>0</v>
      </c>
      <c r="AX13" s="306">
        <v>0</v>
      </c>
      <c r="AY13" s="306">
        <v>0</v>
      </c>
      <c r="AZ13" s="306">
        <v>0</v>
      </c>
      <c r="BA13" s="306">
        <v>0</v>
      </c>
      <c r="BB13" s="306">
        <v>0</v>
      </c>
      <c r="BC13" s="306">
        <v>0</v>
      </c>
      <c r="BD13" s="306">
        <v>0</v>
      </c>
      <c r="BE13" s="306">
        <v>0</v>
      </c>
      <c r="BF13" s="306">
        <v>0</v>
      </c>
      <c r="BG13" s="306">
        <v>0</v>
      </c>
      <c r="BH13" s="306">
        <v>0</v>
      </c>
      <c r="BI13" s="306">
        <v>0</v>
      </c>
      <c r="BJ13" s="306">
        <v>0</v>
      </c>
      <c r="BK13" s="306">
        <v>0</v>
      </c>
      <c r="BL13" s="1272" t="s">
        <v>787</v>
      </c>
      <c r="BM13" s="306">
        <v>0</v>
      </c>
      <c r="BN13" s="306">
        <v>0</v>
      </c>
      <c r="BO13" s="306">
        <v>0</v>
      </c>
      <c r="BP13" s="306">
        <v>0</v>
      </c>
      <c r="BQ13" s="306">
        <v>0</v>
      </c>
      <c r="BR13" s="306">
        <v>0</v>
      </c>
      <c r="BS13" s="306">
        <v>0</v>
      </c>
      <c r="BT13" s="1272" t="s">
        <v>787</v>
      </c>
      <c r="BU13" s="306">
        <v>0</v>
      </c>
      <c r="BV13" s="1272" t="s">
        <v>787</v>
      </c>
      <c r="BW13" s="306">
        <v>0</v>
      </c>
      <c r="BX13" s="306">
        <v>0</v>
      </c>
      <c r="BY13" s="306">
        <v>0</v>
      </c>
      <c r="BZ13" s="1272" t="s">
        <v>787</v>
      </c>
      <c r="CA13" s="1272" t="s">
        <v>787</v>
      </c>
      <c r="CB13" s="1272" t="s">
        <v>787</v>
      </c>
      <c r="CC13" s="306">
        <v>0</v>
      </c>
      <c r="CD13" s="1272" t="s">
        <v>787</v>
      </c>
      <c r="CE13" s="306">
        <v>0</v>
      </c>
      <c r="CF13" s="1272" t="s">
        <v>787</v>
      </c>
      <c r="CG13" s="1272" t="s">
        <v>787</v>
      </c>
      <c r="CH13" s="1272" t="s">
        <v>787</v>
      </c>
      <c r="CI13" s="1272" t="s">
        <v>787</v>
      </c>
      <c r="CJ13" s="1272" t="s">
        <v>787</v>
      </c>
      <c r="CK13" s="1272" t="s">
        <v>787</v>
      </c>
      <c r="CL13" s="1272" t="s">
        <v>787</v>
      </c>
      <c r="CM13" s="1272" t="s">
        <v>787</v>
      </c>
      <c r="CN13" s="1272" t="s">
        <v>787</v>
      </c>
      <c r="CO13" s="1272" t="s">
        <v>787</v>
      </c>
      <c r="CP13" s="1272" t="s">
        <v>787</v>
      </c>
      <c r="CQ13" s="1272" t="s">
        <v>787</v>
      </c>
      <c r="CR13" s="1272" t="s">
        <v>787</v>
      </c>
      <c r="CS13" s="1272" t="s">
        <v>787</v>
      </c>
      <c r="CT13" s="1272" t="s">
        <v>787</v>
      </c>
      <c r="CU13" s="1272" t="s">
        <v>787</v>
      </c>
      <c r="CV13" s="306">
        <v>0</v>
      </c>
      <c r="CW13" s="1272" t="s">
        <v>787</v>
      </c>
      <c r="CX13" s="306">
        <v>0</v>
      </c>
      <c r="CY13" s="1272" t="s">
        <v>787</v>
      </c>
      <c r="CZ13" s="306">
        <v>0</v>
      </c>
      <c r="DA13" s="306">
        <v>0</v>
      </c>
      <c r="DB13" s="1272" t="s">
        <v>787</v>
      </c>
      <c r="DC13" s="306">
        <v>0</v>
      </c>
      <c r="DD13" s="1272" t="s">
        <v>787</v>
      </c>
      <c r="DE13" s="1272" t="s">
        <v>787</v>
      </c>
      <c r="DF13" s="1272" t="s">
        <v>787</v>
      </c>
      <c r="DG13" s="306">
        <v>0</v>
      </c>
      <c r="DH13" s="306">
        <v>0</v>
      </c>
      <c r="DI13" s="306">
        <v>0</v>
      </c>
      <c r="DJ13" s="306">
        <v>0</v>
      </c>
      <c r="DK13" s="306">
        <v>0</v>
      </c>
      <c r="DL13" s="1272" t="s">
        <v>787</v>
      </c>
      <c r="DM13" s="1272" t="s">
        <v>787</v>
      </c>
      <c r="DN13" s="1272" t="s">
        <v>787</v>
      </c>
      <c r="DO13" s="306">
        <v>0</v>
      </c>
      <c r="DP13" s="1272" t="s">
        <v>787</v>
      </c>
      <c r="DQ13" s="1272" t="s">
        <v>787</v>
      </c>
      <c r="DR13" s="306">
        <v>0</v>
      </c>
      <c r="DS13" s="1272" t="s">
        <v>787</v>
      </c>
      <c r="DT13" s="1272" t="s">
        <v>787</v>
      </c>
      <c r="DU13" s="1272" t="s">
        <v>787</v>
      </c>
      <c r="DV13" s="1272" t="s">
        <v>787</v>
      </c>
      <c r="DW13" s="1272" t="s">
        <v>787</v>
      </c>
      <c r="DX13" s="1272" t="s">
        <v>787</v>
      </c>
      <c r="DY13" s="1272" t="s">
        <v>787</v>
      </c>
      <c r="DZ13" s="1272" t="s">
        <v>787</v>
      </c>
      <c r="EA13" s="1272" t="s">
        <v>787</v>
      </c>
      <c r="EB13" s="1272" t="s">
        <v>787</v>
      </c>
      <c r="EC13" s="1272" t="s">
        <v>787</v>
      </c>
      <c r="ED13" s="1272" t="s">
        <v>787</v>
      </c>
      <c r="EE13" s="306">
        <v>0</v>
      </c>
      <c r="EF13" s="306">
        <v>0</v>
      </c>
      <c r="EG13" s="306">
        <v>0</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v>0</v>
      </c>
      <c r="JR13" s="306">
        <v>0</v>
      </c>
      <c r="JS13" s="306">
        <v>0</v>
      </c>
      <c r="JT13" s="306">
        <v>0</v>
      </c>
      <c r="JU13" s="306">
        <v>0</v>
      </c>
      <c r="JV13" s="306">
        <v>0</v>
      </c>
      <c r="JW13" s="306">
        <v>0</v>
      </c>
      <c r="JX13" s="306">
        <v>0</v>
      </c>
      <c r="JY13" s="306">
        <v>0</v>
      </c>
      <c r="JZ13" s="306">
        <v>0</v>
      </c>
      <c r="KA13" s="306">
        <v>0</v>
      </c>
      <c r="KB13" s="306">
        <v>0</v>
      </c>
      <c r="KC13" s="306">
        <v>0</v>
      </c>
      <c r="KD13" s="1272" t="s">
        <v>787</v>
      </c>
      <c r="KE13" s="1272" t="s">
        <v>787</v>
      </c>
    </row>
    <row r="14" spans="1:291" ht="23.25" customHeight="1">
      <c r="A14" s="183"/>
      <c r="B14" s="56" t="s">
        <v>8</v>
      </c>
      <c r="C14" s="306">
        <v>1555</v>
      </c>
      <c r="D14" s="306">
        <v>759</v>
      </c>
      <c r="E14" s="306">
        <v>225</v>
      </c>
      <c r="F14" s="306">
        <v>81</v>
      </c>
      <c r="G14" s="306">
        <v>486</v>
      </c>
      <c r="H14" s="306">
        <v>2</v>
      </c>
      <c r="I14" s="306" t="s">
        <v>262</v>
      </c>
      <c r="J14" s="301"/>
      <c r="K14" s="305">
        <v>144</v>
      </c>
      <c r="L14" s="1272" t="s">
        <v>787</v>
      </c>
      <c r="M14" s="1272" t="s">
        <v>787</v>
      </c>
      <c r="N14" s="306">
        <v>12</v>
      </c>
      <c r="O14" s="306">
        <v>5</v>
      </c>
      <c r="P14" s="1272" t="s">
        <v>787</v>
      </c>
      <c r="Q14" s="306">
        <v>48</v>
      </c>
      <c r="R14" s="306">
        <v>2</v>
      </c>
      <c r="S14" s="306">
        <v>1</v>
      </c>
      <c r="T14" s="306">
        <v>3</v>
      </c>
      <c r="U14" s="306">
        <v>7</v>
      </c>
      <c r="V14" s="306">
        <v>6</v>
      </c>
      <c r="W14" s="306">
        <v>3</v>
      </c>
      <c r="X14" s="306">
        <v>44</v>
      </c>
      <c r="Y14" s="306">
        <v>3</v>
      </c>
      <c r="Z14" s="306">
        <v>3</v>
      </c>
      <c r="AA14" s="306">
        <v>3</v>
      </c>
      <c r="AB14" s="306">
        <v>7</v>
      </c>
      <c r="AC14" s="306">
        <v>12</v>
      </c>
      <c r="AD14" s="306">
        <v>4</v>
      </c>
      <c r="AE14" s="306">
        <v>2</v>
      </c>
      <c r="AF14" s="306">
        <v>4</v>
      </c>
      <c r="AG14" s="306">
        <v>3</v>
      </c>
      <c r="AH14" s="1272" t="s">
        <v>787</v>
      </c>
      <c r="AI14" s="306" t="s">
        <v>262</v>
      </c>
      <c r="AJ14" s="306">
        <v>3</v>
      </c>
      <c r="AK14" s="306">
        <v>7</v>
      </c>
      <c r="AL14" s="306">
        <v>13</v>
      </c>
      <c r="AM14" s="306">
        <v>6</v>
      </c>
      <c r="AN14" s="306">
        <v>20</v>
      </c>
      <c r="AO14" s="306">
        <v>1</v>
      </c>
      <c r="AP14" s="306">
        <v>3</v>
      </c>
      <c r="AQ14" s="1272" t="s">
        <v>787</v>
      </c>
      <c r="AR14" s="1272" t="s">
        <v>787</v>
      </c>
      <c r="AS14" s="306">
        <v>7</v>
      </c>
      <c r="AT14" s="306">
        <v>7</v>
      </c>
      <c r="AU14" s="306">
        <v>4</v>
      </c>
      <c r="AV14" s="1272" t="s">
        <v>787</v>
      </c>
      <c r="AW14" s="306">
        <v>5</v>
      </c>
      <c r="AX14" s="306">
        <v>4</v>
      </c>
      <c r="AY14" s="306">
        <v>11</v>
      </c>
      <c r="AZ14" s="306">
        <v>4</v>
      </c>
      <c r="BA14" s="306">
        <v>13</v>
      </c>
      <c r="BB14" s="306">
        <v>0</v>
      </c>
      <c r="BC14" s="306">
        <v>1</v>
      </c>
      <c r="BD14" s="306">
        <v>0</v>
      </c>
      <c r="BE14" s="306">
        <v>0</v>
      </c>
      <c r="BF14" s="306">
        <v>25</v>
      </c>
      <c r="BG14" s="306">
        <v>3</v>
      </c>
      <c r="BH14" s="306">
        <v>20</v>
      </c>
      <c r="BI14" s="306">
        <v>4</v>
      </c>
      <c r="BJ14" s="306">
        <v>0</v>
      </c>
      <c r="BK14" s="306">
        <v>0</v>
      </c>
      <c r="BL14" s="1272" t="s">
        <v>787</v>
      </c>
      <c r="BM14" s="306">
        <v>15</v>
      </c>
      <c r="BN14" s="306">
        <v>61</v>
      </c>
      <c r="BO14" s="306">
        <v>7</v>
      </c>
      <c r="BP14" s="306">
        <v>16</v>
      </c>
      <c r="BQ14" s="306">
        <v>5</v>
      </c>
      <c r="BR14" s="306">
        <v>7</v>
      </c>
      <c r="BS14" s="306">
        <v>2</v>
      </c>
      <c r="BT14" s="1272" t="s">
        <v>787</v>
      </c>
      <c r="BU14" s="306">
        <v>7</v>
      </c>
      <c r="BV14" s="1272" t="s">
        <v>787</v>
      </c>
      <c r="BW14" s="306">
        <v>2</v>
      </c>
      <c r="BX14" s="306">
        <v>4</v>
      </c>
      <c r="BY14" s="306">
        <v>11</v>
      </c>
      <c r="BZ14" s="1272" t="s">
        <v>787</v>
      </c>
      <c r="CA14" s="1272" t="s">
        <v>787</v>
      </c>
      <c r="CB14" s="1272" t="s">
        <v>787</v>
      </c>
      <c r="CC14" s="306">
        <v>0</v>
      </c>
      <c r="CD14" s="1272" t="s">
        <v>787</v>
      </c>
      <c r="CE14" s="306">
        <v>2</v>
      </c>
      <c r="CF14" s="1272" t="s">
        <v>787</v>
      </c>
      <c r="CG14" s="1272" t="s">
        <v>787</v>
      </c>
      <c r="CH14" s="1272" t="s">
        <v>787</v>
      </c>
      <c r="CI14" s="1272" t="s">
        <v>787</v>
      </c>
      <c r="CJ14" s="1272" t="s">
        <v>787</v>
      </c>
      <c r="CK14" s="1272" t="s">
        <v>787</v>
      </c>
      <c r="CL14" s="1272" t="s">
        <v>787</v>
      </c>
      <c r="CM14" s="1272" t="s">
        <v>787</v>
      </c>
      <c r="CN14" s="1272" t="s">
        <v>787</v>
      </c>
      <c r="CO14" s="1272" t="s">
        <v>787</v>
      </c>
      <c r="CP14" s="1272" t="s">
        <v>787</v>
      </c>
      <c r="CQ14" s="1272" t="s">
        <v>787</v>
      </c>
      <c r="CR14" s="1272" t="s">
        <v>787</v>
      </c>
      <c r="CS14" s="1272" t="s">
        <v>787</v>
      </c>
      <c r="CT14" s="1272" t="s">
        <v>787</v>
      </c>
      <c r="CU14" s="1272" t="s">
        <v>787</v>
      </c>
      <c r="CV14" s="306">
        <v>1</v>
      </c>
      <c r="CW14" s="1272" t="s">
        <v>787</v>
      </c>
      <c r="CX14" s="306">
        <v>1</v>
      </c>
      <c r="CY14" s="1272" t="s">
        <v>787</v>
      </c>
      <c r="CZ14" s="306">
        <v>1</v>
      </c>
      <c r="DA14" s="306" t="s">
        <v>262</v>
      </c>
      <c r="DB14" s="1272" t="s">
        <v>787</v>
      </c>
      <c r="DC14" s="306">
        <v>40</v>
      </c>
      <c r="DD14" s="1272" t="s">
        <v>787</v>
      </c>
      <c r="DE14" s="1272" t="s">
        <v>787</v>
      </c>
      <c r="DF14" s="1272" t="s">
        <v>787</v>
      </c>
      <c r="DG14" s="306">
        <v>6</v>
      </c>
      <c r="DH14" s="306">
        <v>3</v>
      </c>
      <c r="DI14" s="306">
        <v>0</v>
      </c>
      <c r="DJ14" s="306">
        <v>23</v>
      </c>
      <c r="DK14" s="306">
        <v>25</v>
      </c>
      <c r="DL14" s="1272" t="s">
        <v>787</v>
      </c>
      <c r="DM14" s="1272" t="s">
        <v>787</v>
      </c>
      <c r="DN14" s="1272" t="s">
        <v>787</v>
      </c>
      <c r="DO14" s="306">
        <v>7</v>
      </c>
      <c r="DP14" s="1272" t="s">
        <v>787</v>
      </c>
      <c r="DQ14" s="1272" t="s">
        <v>787</v>
      </c>
      <c r="DR14" s="306">
        <v>13</v>
      </c>
      <c r="DS14" s="1272" t="s">
        <v>787</v>
      </c>
      <c r="DT14" s="1272" t="s">
        <v>787</v>
      </c>
      <c r="DU14" s="1272" t="s">
        <v>787</v>
      </c>
      <c r="DV14" s="1272" t="s">
        <v>787</v>
      </c>
      <c r="DW14" s="1272" t="s">
        <v>787</v>
      </c>
      <c r="DX14" s="1272" t="s">
        <v>787</v>
      </c>
      <c r="DY14" s="1272" t="s">
        <v>787</v>
      </c>
      <c r="DZ14" s="1272" t="s">
        <v>787</v>
      </c>
      <c r="EA14" s="1272" t="s">
        <v>787</v>
      </c>
      <c r="EB14" s="1272" t="s">
        <v>787</v>
      </c>
      <c r="EC14" s="1272" t="s">
        <v>787</v>
      </c>
      <c r="ED14" s="1272" t="s">
        <v>787</v>
      </c>
      <c r="EE14" s="306">
        <v>3</v>
      </c>
      <c r="EF14" s="306">
        <v>2</v>
      </c>
      <c r="EG14" s="306">
        <v>1</v>
      </c>
      <c r="EH14" s="306">
        <v>0</v>
      </c>
      <c r="EI14" s="306">
        <v>1</v>
      </c>
      <c r="EJ14" s="306">
        <v>2</v>
      </c>
      <c r="EK14" s="306">
        <v>4</v>
      </c>
      <c r="EL14" s="306">
        <v>0</v>
      </c>
      <c r="EM14" s="306">
        <v>2</v>
      </c>
      <c r="EN14" s="306">
        <v>1</v>
      </c>
      <c r="EO14" s="306">
        <v>1</v>
      </c>
      <c r="EP14" s="306">
        <v>2</v>
      </c>
      <c r="EQ14" s="306">
        <v>10</v>
      </c>
      <c r="ER14" s="306">
        <v>1</v>
      </c>
      <c r="ES14" s="306">
        <v>0</v>
      </c>
      <c r="ET14" s="306">
        <v>0</v>
      </c>
      <c r="EU14" s="306">
        <v>2</v>
      </c>
      <c r="EV14" s="306">
        <v>1</v>
      </c>
      <c r="EW14" s="306">
        <v>3</v>
      </c>
      <c r="EX14" s="306">
        <v>2</v>
      </c>
      <c r="EY14" s="306">
        <v>1</v>
      </c>
      <c r="EZ14" s="306">
        <v>1</v>
      </c>
      <c r="FA14" s="306">
        <v>2</v>
      </c>
      <c r="FB14" s="306">
        <v>0</v>
      </c>
      <c r="FC14" s="306">
        <v>1</v>
      </c>
      <c r="FD14" s="306">
        <v>2</v>
      </c>
      <c r="FE14" s="306">
        <v>0</v>
      </c>
      <c r="FF14" s="306">
        <v>2</v>
      </c>
      <c r="FG14" s="306">
        <v>2</v>
      </c>
      <c r="FH14" s="306">
        <v>1</v>
      </c>
      <c r="FI14" s="306">
        <v>5</v>
      </c>
      <c r="FJ14" s="306">
        <v>3</v>
      </c>
      <c r="FK14" s="306">
        <v>2</v>
      </c>
      <c r="FL14" s="306">
        <v>1</v>
      </c>
      <c r="FM14" s="306">
        <v>0</v>
      </c>
      <c r="FN14" s="306">
        <v>0</v>
      </c>
      <c r="FO14" s="306">
        <v>3</v>
      </c>
      <c r="FP14" s="306">
        <v>1</v>
      </c>
      <c r="FQ14" s="306">
        <v>1</v>
      </c>
      <c r="FR14" s="306">
        <v>3</v>
      </c>
      <c r="FS14" s="306">
        <v>10</v>
      </c>
      <c r="FT14" s="306">
        <v>3</v>
      </c>
      <c r="FU14" s="306">
        <v>3</v>
      </c>
      <c r="FV14" s="306">
        <v>3</v>
      </c>
      <c r="FW14" s="306">
        <v>1</v>
      </c>
      <c r="FX14" s="306">
        <v>1</v>
      </c>
      <c r="FY14" s="306">
        <v>1</v>
      </c>
      <c r="FZ14" s="306">
        <v>2</v>
      </c>
      <c r="GA14" s="306">
        <v>1</v>
      </c>
      <c r="GB14" s="306">
        <v>0</v>
      </c>
      <c r="GC14" s="306">
        <v>0</v>
      </c>
      <c r="GD14" s="306">
        <v>3</v>
      </c>
      <c r="GE14" s="306">
        <v>3</v>
      </c>
      <c r="GF14" s="306">
        <v>3</v>
      </c>
      <c r="GG14" s="306">
        <v>4</v>
      </c>
      <c r="GH14" s="306">
        <v>5</v>
      </c>
      <c r="GI14" s="306">
        <v>2</v>
      </c>
      <c r="GJ14" s="306">
        <v>1</v>
      </c>
      <c r="GK14" s="306">
        <v>1</v>
      </c>
      <c r="GL14" s="306">
        <v>0</v>
      </c>
      <c r="GM14" s="306">
        <v>2</v>
      </c>
      <c r="GN14" s="306">
        <v>2</v>
      </c>
      <c r="GO14" s="306">
        <v>1</v>
      </c>
      <c r="GP14" s="306">
        <v>39</v>
      </c>
      <c r="GQ14" s="306">
        <v>11</v>
      </c>
      <c r="GR14" s="306">
        <v>4</v>
      </c>
      <c r="GS14" s="306">
        <v>3</v>
      </c>
      <c r="GT14" s="306">
        <v>0</v>
      </c>
      <c r="GU14" s="306">
        <v>2</v>
      </c>
      <c r="GV14" s="306">
        <v>0</v>
      </c>
      <c r="GW14" s="306">
        <v>7</v>
      </c>
      <c r="GX14" s="306">
        <v>0</v>
      </c>
      <c r="GY14" s="306">
        <v>2</v>
      </c>
      <c r="GZ14" s="306">
        <v>4</v>
      </c>
      <c r="HA14" s="306">
        <v>0</v>
      </c>
      <c r="HB14" s="306">
        <v>4</v>
      </c>
      <c r="HC14" s="306">
        <v>3</v>
      </c>
      <c r="HD14" s="306">
        <v>21</v>
      </c>
      <c r="HE14" s="306">
        <v>17</v>
      </c>
      <c r="HF14" s="306">
        <v>2</v>
      </c>
      <c r="HG14" s="306">
        <v>2</v>
      </c>
      <c r="HH14" s="306">
        <v>0</v>
      </c>
      <c r="HI14" s="306">
        <v>4</v>
      </c>
      <c r="HJ14" s="306">
        <v>1</v>
      </c>
      <c r="HK14" s="306">
        <v>9</v>
      </c>
      <c r="HL14" s="306">
        <v>3</v>
      </c>
      <c r="HM14" s="306">
        <v>4</v>
      </c>
      <c r="HN14" s="306">
        <v>0</v>
      </c>
      <c r="HO14" s="306">
        <v>6</v>
      </c>
      <c r="HP14" s="306">
        <v>8</v>
      </c>
      <c r="HQ14" s="306">
        <v>3</v>
      </c>
      <c r="HR14" s="306">
        <v>1</v>
      </c>
      <c r="HS14" s="306">
        <v>5</v>
      </c>
      <c r="HT14" s="306">
        <v>12</v>
      </c>
      <c r="HU14" s="306">
        <v>2</v>
      </c>
      <c r="HV14" s="306">
        <v>2</v>
      </c>
      <c r="HW14" s="306">
        <v>1</v>
      </c>
      <c r="HX14" s="306">
        <v>2</v>
      </c>
      <c r="HY14" s="306">
        <v>1</v>
      </c>
      <c r="HZ14" s="306">
        <v>1</v>
      </c>
      <c r="IA14" s="306">
        <v>2</v>
      </c>
      <c r="IB14" s="306">
        <v>1</v>
      </c>
      <c r="IC14" s="306">
        <v>2</v>
      </c>
      <c r="ID14" s="306">
        <v>0</v>
      </c>
      <c r="IE14" s="306">
        <v>2</v>
      </c>
      <c r="IF14" s="306">
        <v>0</v>
      </c>
      <c r="IG14" s="306">
        <v>0</v>
      </c>
      <c r="IH14" s="306">
        <v>1</v>
      </c>
      <c r="II14" s="306">
        <v>4</v>
      </c>
      <c r="IJ14" s="306">
        <v>9</v>
      </c>
      <c r="IK14" s="306">
        <v>5</v>
      </c>
      <c r="IL14" s="306">
        <v>1</v>
      </c>
      <c r="IM14" s="306">
        <v>3</v>
      </c>
      <c r="IN14" s="306">
        <v>2</v>
      </c>
      <c r="IO14" s="306">
        <v>0</v>
      </c>
      <c r="IP14" s="306">
        <v>0</v>
      </c>
      <c r="IQ14" s="306" t="s">
        <v>262</v>
      </c>
      <c r="IR14" s="306">
        <v>0</v>
      </c>
      <c r="IS14" s="306">
        <v>0</v>
      </c>
      <c r="IT14" s="306">
        <v>0</v>
      </c>
      <c r="IU14" s="306">
        <v>0</v>
      </c>
      <c r="IV14" s="306">
        <v>1</v>
      </c>
      <c r="IW14" s="306">
        <v>0</v>
      </c>
      <c r="IX14" s="306">
        <v>2</v>
      </c>
      <c r="IY14" s="306">
        <v>2</v>
      </c>
      <c r="IZ14" s="306">
        <v>0</v>
      </c>
      <c r="JA14" s="306">
        <v>0</v>
      </c>
      <c r="JB14" s="306">
        <v>3</v>
      </c>
      <c r="JC14" s="306">
        <v>1</v>
      </c>
      <c r="JD14" s="306">
        <v>1</v>
      </c>
      <c r="JE14" s="306">
        <v>1</v>
      </c>
      <c r="JF14" s="306">
        <v>1</v>
      </c>
      <c r="JG14" s="306">
        <v>1</v>
      </c>
      <c r="JH14" s="306">
        <v>1</v>
      </c>
      <c r="JI14" s="306">
        <v>12</v>
      </c>
      <c r="JJ14" s="306">
        <v>6</v>
      </c>
      <c r="JK14" s="306">
        <v>2</v>
      </c>
      <c r="JL14" s="306">
        <v>0</v>
      </c>
      <c r="JM14" s="306">
        <v>6</v>
      </c>
      <c r="JN14" s="306">
        <v>0</v>
      </c>
      <c r="JO14" s="306">
        <v>0</v>
      </c>
      <c r="JP14" s="306">
        <v>2</v>
      </c>
      <c r="JQ14" s="306">
        <v>2</v>
      </c>
      <c r="JR14" s="306">
        <v>5</v>
      </c>
      <c r="JS14" s="306">
        <v>0</v>
      </c>
      <c r="JT14" s="306">
        <v>0</v>
      </c>
      <c r="JU14" s="306">
        <v>1</v>
      </c>
      <c r="JV14" s="306">
        <v>3</v>
      </c>
      <c r="JW14" s="306">
        <v>5</v>
      </c>
      <c r="JX14" s="306">
        <v>2</v>
      </c>
      <c r="JY14" s="306">
        <v>1</v>
      </c>
      <c r="JZ14" s="306">
        <v>2</v>
      </c>
      <c r="KA14" s="306">
        <v>2</v>
      </c>
      <c r="KB14" s="306">
        <v>1</v>
      </c>
      <c r="KC14" s="306">
        <v>3</v>
      </c>
      <c r="KD14" s="1272" t="s">
        <v>787</v>
      </c>
      <c r="KE14" s="1272" t="s">
        <v>787</v>
      </c>
    </row>
    <row r="15" spans="1:291" ht="23.25" customHeight="1">
      <c r="A15" s="183"/>
      <c r="B15" s="56" t="s">
        <v>64</v>
      </c>
      <c r="C15" s="306">
        <v>215</v>
      </c>
      <c r="D15" s="306">
        <v>112</v>
      </c>
      <c r="E15" s="306">
        <v>103</v>
      </c>
      <c r="F15" s="306" t="s">
        <v>262</v>
      </c>
      <c r="G15" s="306" t="s">
        <v>262</v>
      </c>
      <c r="H15" s="306" t="s">
        <v>262</v>
      </c>
      <c r="I15" s="306" t="s">
        <v>262</v>
      </c>
      <c r="J15" s="301"/>
      <c r="K15" s="305" t="s">
        <v>262</v>
      </c>
      <c r="L15" s="1272" t="s">
        <v>787</v>
      </c>
      <c r="M15" s="1272" t="s">
        <v>787</v>
      </c>
      <c r="N15" s="306" t="s">
        <v>262</v>
      </c>
      <c r="O15" s="306" t="s">
        <v>262</v>
      </c>
      <c r="P15" s="1272" t="s">
        <v>787</v>
      </c>
      <c r="Q15" s="306" t="s">
        <v>262</v>
      </c>
      <c r="R15" s="306" t="s">
        <v>262</v>
      </c>
      <c r="S15" s="306" t="s">
        <v>262</v>
      </c>
      <c r="T15" s="306" t="s">
        <v>262</v>
      </c>
      <c r="U15" s="306" t="s">
        <v>262</v>
      </c>
      <c r="V15" s="306" t="s">
        <v>262</v>
      </c>
      <c r="W15" s="306" t="s">
        <v>262</v>
      </c>
      <c r="X15" s="306">
        <v>75</v>
      </c>
      <c r="Y15" s="306" t="s">
        <v>262</v>
      </c>
      <c r="Z15" s="306" t="s">
        <v>262</v>
      </c>
      <c r="AA15" s="306" t="s">
        <v>262</v>
      </c>
      <c r="AB15" s="306" t="s">
        <v>262</v>
      </c>
      <c r="AC15" s="306" t="s">
        <v>262</v>
      </c>
      <c r="AD15" s="306" t="s">
        <v>262</v>
      </c>
      <c r="AE15" s="306" t="s">
        <v>262</v>
      </c>
      <c r="AF15" s="306" t="s">
        <v>262</v>
      </c>
      <c r="AG15" s="306" t="s">
        <v>262</v>
      </c>
      <c r="AH15" s="1272" t="s">
        <v>787</v>
      </c>
      <c r="AI15" s="306" t="s">
        <v>262</v>
      </c>
      <c r="AJ15" s="306" t="s">
        <v>262</v>
      </c>
      <c r="AK15" s="306" t="s">
        <v>262</v>
      </c>
      <c r="AL15" s="306" t="s">
        <v>262</v>
      </c>
      <c r="AM15" s="306" t="s">
        <v>262</v>
      </c>
      <c r="AN15" s="306" t="s">
        <v>262</v>
      </c>
      <c r="AO15" s="306" t="s">
        <v>262</v>
      </c>
      <c r="AP15" s="306" t="s">
        <v>262</v>
      </c>
      <c r="AQ15" s="1272" t="s">
        <v>787</v>
      </c>
      <c r="AR15" s="1272" t="s">
        <v>787</v>
      </c>
      <c r="AS15" s="306" t="s">
        <v>262</v>
      </c>
      <c r="AT15" s="306" t="s">
        <v>262</v>
      </c>
      <c r="AU15" s="306" t="s">
        <v>262</v>
      </c>
      <c r="AV15" s="1272" t="s">
        <v>787</v>
      </c>
      <c r="AW15" s="306" t="s">
        <v>262</v>
      </c>
      <c r="AX15" s="306" t="s">
        <v>262</v>
      </c>
      <c r="AY15" s="306" t="s">
        <v>262</v>
      </c>
      <c r="AZ15" s="306">
        <v>16</v>
      </c>
      <c r="BA15" s="306" t="s">
        <v>262</v>
      </c>
      <c r="BB15" s="306">
        <v>1</v>
      </c>
      <c r="BC15" s="306" t="s">
        <v>262</v>
      </c>
      <c r="BD15" s="306" t="s">
        <v>262</v>
      </c>
      <c r="BE15" s="306" t="s">
        <v>262</v>
      </c>
      <c r="BF15" s="306" t="s">
        <v>262</v>
      </c>
      <c r="BG15" s="306" t="s">
        <v>262</v>
      </c>
      <c r="BH15" s="306" t="s">
        <v>262</v>
      </c>
      <c r="BI15" s="306">
        <v>0</v>
      </c>
      <c r="BJ15" s="306" t="s">
        <v>262</v>
      </c>
      <c r="BK15" s="306" t="s">
        <v>262</v>
      </c>
      <c r="BL15" s="1272" t="s">
        <v>787</v>
      </c>
      <c r="BM15" s="306" t="s">
        <v>262</v>
      </c>
      <c r="BN15" s="306" t="s">
        <v>262</v>
      </c>
      <c r="BO15" s="306">
        <v>19</v>
      </c>
      <c r="BP15" s="306" t="s">
        <v>262</v>
      </c>
      <c r="BQ15" s="306" t="s">
        <v>262</v>
      </c>
      <c r="BR15" s="306" t="s">
        <v>262</v>
      </c>
      <c r="BS15" s="306" t="s">
        <v>262</v>
      </c>
      <c r="BT15" s="1272" t="s">
        <v>787</v>
      </c>
      <c r="BU15" s="306" t="s">
        <v>262</v>
      </c>
      <c r="BV15" s="1272" t="s">
        <v>787</v>
      </c>
      <c r="BW15" s="306" t="s">
        <v>262</v>
      </c>
      <c r="BX15" s="306" t="s">
        <v>262</v>
      </c>
      <c r="BY15" s="306" t="s">
        <v>262</v>
      </c>
      <c r="BZ15" s="1272" t="s">
        <v>787</v>
      </c>
      <c r="CA15" s="1272" t="s">
        <v>787</v>
      </c>
      <c r="CB15" s="1272" t="s">
        <v>787</v>
      </c>
      <c r="CC15" s="306" t="s">
        <v>262</v>
      </c>
      <c r="CD15" s="1272" t="s">
        <v>787</v>
      </c>
      <c r="CE15" s="306" t="s">
        <v>262</v>
      </c>
      <c r="CF15" s="1272" t="s">
        <v>787</v>
      </c>
      <c r="CG15" s="1272" t="s">
        <v>787</v>
      </c>
      <c r="CH15" s="1272" t="s">
        <v>787</v>
      </c>
      <c r="CI15" s="1272" t="s">
        <v>787</v>
      </c>
      <c r="CJ15" s="1272" t="s">
        <v>787</v>
      </c>
      <c r="CK15" s="1272" t="s">
        <v>787</v>
      </c>
      <c r="CL15" s="1272" t="s">
        <v>787</v>
      </c>
      <c r="CM15" s="1272" t="s">
        <v>787</v>
      </c>
      <c r="CN15" s="1272" t="s">
        <v>787</v>
      </c>
      <c r="CO15" s="1272" t="s">
        <v>787</v>
      </c>
      <c r="CP15" s="1272" t="s">
        <v>787</v>
      </c>
      <c r="CQ15" s="1272" t="s">
        <v>787</v>
      </c>
      <c r="CR15" s="1272" t="s">
        <v>787</v>
      </c>
      <c r="CS15" s="1272" t="s">
        <v>787</v>
      </c>
      <c r="CT15" s="1272" t="s">
        <v>787</v>
      </c>
      <c r="CU15" s="1272" t="s">
        <v>787</v>
      </c>
      <c r="CV15" s="306" t="s">
        <v>262</v>
      </c>
      <c r="CW15" s="1272" t="s">
        <v>787</v>
      </c>
      <c r="CX15" s="306" t="s">
        <v>262</v>
      </c>
      <c r="CY15" s="1272" t="s">
        <v>787</v>
      </c>
      <c r="CZ15" s="306" t="s">
        <v>262</v>
      </c>
      <c r="DA15" s="306" t="s">
        <v>262</v>
      </c>
      <c r="DB15" s="1272" t="s">
        <v>787</v>
      </c>
      <c r="DC15" s="306">
        <v>29</v>
      </c>
      <c r="DD15" s="1272" t="s">
        <v>787</v>
      </c>
      <c r="DE15" s="1272" t="s">
        <v>787</v>
      </c>
      <c r="DF15" s="1272" t="s">
        <v>787</v>
      </c>
      <c r="DG15" s="306" t="s">
        <v>262</v>
      </c>
      <c r="DH15" s="306">
        <v>36</v>
      </c>
      <c r="DI15" s="306" t="s">
        <v>262</v>
      </c>
      <c r="DJ15" s="306" t="s">
        <v>262</v>
      </c>
      <c r="DK15" s="306" t="s">
        <v>262</v>
      </c>
      <c r="DL15" s="1272" t="s">
        <v>787</v>
      </c>
      <c r="DM15" s="1272" t="s">
        <v>787</v>
      </c>
      <c r="DN15" s="1272" t="s">
        <v>787</v>
      </c>
      <c r="DO15" s="306" t="s">
        <v>262</v>
      </c>
      <c r="DP15" s="1272" t="s">
        <v>787</v>
      </c>
      <c r="DQ15" s="1272" t="s">
        <v>787</v>
      </c>
      <c r="DR15" s="306" t="s">
        <v>262</v>
      </c>
      <c r="DS15" s="1272" t="s">
        <v>787</v>
      </c>
      <c r="DT15" s="1272" t="s">
        <v>787</v>
      </c>
      <c r="DU15" s="1272" t="s">
        <v>787</v>
      </c>
      <c r="DV15" s="1272" t="s">
        <v>787</v>
      </c>
      <c r="DW15" s="1272" t="s">
        <v>787</v>
      </c>
      <c r="DX15" s="1272" t="s">
        <v>787</v>
      </c>
      <c r="DY15" s="1272" t="s">
        <v>787</v>
      </c>
      <c r="DZ15" s="1272" t="s">
        <v>787</v>
      </c>
      <c r="EA15" s="1272" t="s">
        <v>787</v>
      </c>
      <c r="EB15" s="1272" t="s">
        <v>787</v>
      </c>
      <c r="EC15" s="1272" t="s">
        <v>787</v>
      </c>
      <c r="ED15" s="1272" t="s">
        <v>787</v>
      </c>
      <c r="EE15" s="306" t="s">
        <v>262</v>
      </c>
      <c r="EF15" s="306" t="s">
        <v>262</v>
      </c>
      <c r="EG15" s="306" t="s">
        <v>262</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262</v>
      </c>
      <c r="JR15" s="306" t="s">
        <v>262</v>
      </c>
      <c r="JS15" s="306" t="s">
        <v>262</v>
      </c>
      <c r="JT15" s="306" t="s">
        <v>262</v>
      </c>
      <c r="JU15" s="306" t="s">
        <v>262</v>
      </c>
      <c r="JV15" s="306" t="s">
        <v>262</v>
      </c>
      <c r="JW15" s="306" t="s">
        <v>262</v>
      </c>
      <c r="JX15" s="306" t="s">
        <v>262</v>
      </c>
      <c r="JY15" s="306" t="s">
        <v>262</v>
      </c>
      <c r="JZ15" s="306" t="s">
        <v>262</v>
      </c>
      <c r="KA15" s="306" t="s">
        <v>262</v>
      </c>
      <c r="KB15" s="306" t="s">
        <v>262</v>
      </c>
      <c r="KC15" s="306" t="s">
        <v>262</v>
      </c>
      <c r="KD15" s="1272" t="s">
        <v>787</v>
      </c>
      <c r="KE15" s="1272" t="s">
        <v>787</v>
      </c>
    </row>
    <row r="16" spans="1:291" ht="23.25" customHeight="1">
      <c r="A16" s="183"/>
      <c r="B16" s="53" t="s">
        <v>9</v>
      </c>
      <c r="C16" s="307">
        <v>1128</v>
      </c>
      <c r="D16" s="307">
        <v>555</v>
      </c>
      <c r="E16" s="307">
        <v>302</v>
      </c>
      <c r="F16" s="307">
        <v>31</v>
      </c>
      <c r="G16" s="307">
        <v>233</v>
      </c>
      <c r="H16" s="307">
        <v>5</v>
      </c>
      <c r="I16" s="307" t="s">
        <v>262</v>
      </c>
      <c r="J16" s="301"/>
      <c r="K16" s="307">
        <v>52</v>
      </c>
      <c r="L16" s="1274" t="s">
        <v>787</v>
      </c>
      <c r="M16" s="1274" t="s">
        <v>787</v>
      </c>
      <c r="N16" s="307">
        <v>3</v>
      </c>
      <c r="O16" s="307">
        <v>1</v>
      </c>
      <c r="P16" s="1274" t="s">
        <v>787</v>
      </c>
      <c r="Q16" s="307">
        <v>1</v>
      </c>
      <c r="R16" s="307">
        <v>37</v>
      </c>
      <c r="S16" s="307">
        <v>0</v>
      </c>
      <c r="T16" s="307">
        <v>1</v>
      </c>
      <c r="U16" s="307">
        <v>5</v>
      </c>
      <c r="V16" s="307">
        <v>0</v>
      </c>
      <c r="W16" s="307">
        <v>0</v>
      </c>
      <c r="X16" s="307">
        <v>4</v>
      </c>
      <c r="Y16" s="307">
        <v>0</v>
      </c>
      <c r="Z16" s="307">
        <v>0</v>
      </c>
      <c r="AA16" s="307">
        <v>10</v>
      </c>
      <c r="AB16" s="307">
        <v>0</v>
      </c>
      <c r="AC16" s="307">
        <v>0</v>
      </c>
      <c r="AD16" s="307">
        <v>0</v>
      </c>
      <c r="AE16" s="307">
        <v>0</v>
      </c>
      <c r="AF16" s="307">
        <v>0</v>
      </c>
      <c r="AG16" s="307">
        <v>0</v>
      </c>
      <c r="AH16" s="1274" t="s">
        <v>787</v>
      </c>
      <c r="AI16" s="307">
        <v>17</v>
      </c>
      <c r="AJ16" s="307">
        <v>0</v>
      </c>
      <c r="AK16" s="307">
        <v>41</v>
      </c>
      <c r="AL16" s="307">
        <v>2</v>
      </c>
      <c r="AM16" s="307">
        <v>2</v>
      </c>
      <c r="AN16" s="307">
        <v>2</v>
      </c>
      <c r="AO16" s="307">
        <v>0</v>
      </c>
      <c r="AP16" s="307">
        <v>5</v>
      </c>
      <c r="AQ16" s="1274" t="s">
        <v>787</v>
      </c>
      <c r="AR16" s="1274" t="s">
        <v>787</v>
      </c>
      <c r="AS16" s="307">
        <v>116</v>
      </c>
      <c r="AT16" s="307">
        <v>13</v>
      </c>
      <c r="AU16" s="307">
        <v>1</v>
      </c>
      <c r="AV16" s="1274" t="s">
        <v>787</v>
      </c>
      <c r="AW16" s="307">
        <v>2</v>
      </c>
      <c r="AX16" s="307">
        <v>1</v>
      </c>
      <c r="AY16" s="307">
        <v>0</v>
      </c>
      <c r="AZ16" s="307">
        <v>0</v>
      </c>
      <c r="BA16" s="307">
        <v>52</v>
      </c>
      <c r="BB16" s="307">
        <v>1</v>
      </c>
      <c r="BC16" s="307">
        <v>2</v>
      </c>
      <c r="BD16" s="307">
        <v>0</v>
      </c>
      <c r="BE16" s="307">
        <v>0</v>
      </c>
      <c r="BF16" s="307">
        <v>5</v>
      </c>
      <c r="BG16" s="307">
        <v>1</v>
      </c>
      <c r="BH16" s="307">
        <v>0</v>
      </c>
      <c r="BI16" s="307">
        <v>1</v>
      </c>
      <c r="BJ16" s="307">
        <v>1</v>
      </c>
      <c r="BK16" s="307">
        <v>1</v>
      </c>
      <c r="BL16" s="1274" t="s">
        <v>787</v>
      </c>
      <c r="BM16" s="307">
        <v>6</v>
      </c>
      <c r="BN16" s="307">
        <v>9</v>
      </c>
      <c r="BO16" s="307">
        <v>0</v>
      </c>
      <c r="BP16" s="307">
        <v>2</v>
      </c>
      <c r="BQ16" s="307">
        <v>1</v>
      </c>
      <c r="BR16" s="307">
        <v>2</v>
      </c>
      <c r="BS16" s="307">
        <v>2</v>
      </c>
      <c r="BT16" s="1274" t="s">
        <v>787</v>
      </c>
      <c r="BU16" s="307">
        <v>9</v>
      </c>
      <c r="BV16" s="1274" t="s">
        <v>787</v>
      </c>
      <c r="BW16" s="307">
        <v>5</v>
      </c>
      <c r="BX16" s="307">
        <v>1</v>
      </c>
      <c r="BY16" s="307">
        <v>7</v>
      </c>
      <c r="BZ16" s="1274" t="s">
        <v>787</v>
      </c>
      <c r="CA16" s="1274" t="s">
        <v>787</v>
      </c>
      <c r="CB16" s="1274" t="s">
        <v>787</v>
      </c>
      <c r="CC16" s="307">
        <v>4</v>
      </c>
      <c r="CD16" s="1274" t="s">
        <v>787</v>
      </c>
      <c r="CE16" s="307">
        <v>0</v>
      </c>
      <c r="CF16" s="1274" t="s">
        <v>787</v>
      </c>
      <c r="CG16" s="1274" t="s">
        <v>787</v>
      </c>
      <c r="CH16" s="1274" t="s">
        <v>787</v>
      </c>
      <c r="CI16" s="1274" t="s">
        <v>787</v>
      </c>
      <c r="CJ16" s="1274" t="s">
        <v>787</v>
      </c>
      <c r="CK16" s="1274" t="s">
        <v>787</v>
      </c>
      <c r="CL16" s="1274" t="s">
        <v>787</v>
      </c>
      <c r="CM16" s="1274" t="s">
        <v>787</v>
      </c>
      <c r="CN16" s="1274" t="s">
        <v>787</v>
      </c>
      <c r="CO16" s="1274" t="s">
        <v>787</v>
      </c>
      <c r="CP16" s="1274" t="s">
        <v>787</v>
      </c>
      <c r="CQ16" s="1274" t="s">
        <v>787</v>
      </c>
      <c r="CR16" s="1274" t="s">
        <v>787</v>
      </c>
      <c r="CS16" s="1274" t="s">
        <v>787</v>
      </c>
      <c r="CT16" s="1274" t="s">
        <v>787</v>
      </c>
      <c r="CU16" s="1274" t="s">
        <v>787</v>
      </c>
      <c r="CV16" s="307">
        <v>4</v>
      </c>
      <c r="CW16" s="1274" t="s">
        <v>787</v>
      </c>
      <c r="CX16" s="307">
        <v>0</v>
      </c>
      <c r="CY16" s="1274" t="s">
        <v>787</v>
      </c>
      <c r="CZ16" s="307">
        <v>3</v>
      </c>
      <c r="DA16" s="307">
        <v>4</v>
      </c>
      <c r="DB16" s="1274" t="s">
        <v>787</v>
      </c>
      <c r="DC16" s="307">
        <v>187</v>
      </c>
      <c r="DD16" s="1274" t="s">
        <v>787</v>
      </c>
      <c r="DE16" s="1274" t="s">
        <v>787</v>
      </c>
      <c r="DF16" s="1274" t="s">
        <v>787</v>
      </c>
      <c r="DG16" s="307">
        <v>6</v>
      </c>
      <c r="DH16" s="307">
        <v>2</v>
      </c>
      <c r="DI16" s="307">
        <v>0</v>
      </c>
      <c r="DJ16" s="307">
        <v>29</v>
      </c>
      <c r="DK16" s="307">
        <v>13</v>
      </c>
      <c r="DL16" s="1274" t="s">
        <v>787</v>
      </c>
      <c r="DM16" s="1274" t="s">
        <v>787</v>
      </c>
      <c r="DN16" s="1274" t="s">
        <v>787</v>
      </c>
      <c r="DO16" s="307">
        <v>1</v>
      </c>
      <c r="DP16" s="1274" t="s">
        <v>787</v>
      </c>
      <c r="DQ16" s="1274" t="s">
        <v>787</v>
      </c>
      <c r="DR16" s="307">
        <v>0</v>
      </c>
      <c r="DS16" s="1274" t="s">
        <v>787</v>
      </c>
      <c r="DT16" s="1274" t="s">
        <v>787</v>
      </c>
      <c r="DU16" s="1274" t="s">
        <v>787</v>
      </c>
      <c r="DV16" s="1274" t="s">
        <v>787</v>
      </c>
      <c r="DW16" s="1274" t="s">
        <v>787</v>
      </c>
      <c r="DX16" s="1274" t="s">
        <v>787</v>
      </c>
      <c r="DY16" s="1274" t="s">
        <v>787</v>
      </c>
      <c r="DZ16" s="1274" t="s">
        <v>787</v>
      </c>
      <c r="EA16" s="1274" t="s">
        <v>787</v>
      </c>
      <c r="EB16" s="1274" t="s">
        <v>787</v>
      </c>
      <c r="EC16" s="1274" t="s">
        <v>787</v>
      </c>
      <c r="ED16" s="1274" t="s">
        <v>787</v>
      </c>
      <c r="EE16" s="307">
        <v>1</v>
      </c>
      <c r="EF16" s="307">
        <v>0</v>
      </c>
      <c r="EG16" s="307">
        <v>0</v>
      </c>
      <c r="EH16" s="307">
        <v>0</v>
      </c>
      <c r="EI16" s="307">
        <v>1</v>
      </c>
      <c r="EJ16" s="307">
        <v>1</v>
      </c>
      <c r="EK16" s="307">
        <v>1</v>
      </c>
      <c r="EL16" s="307">
        <v>0</v>
      </c>
      <c r="EM16" s="307">
        <v>0</v>
      </c>
      <c r="EN16" s="307">
        <v>1</v>
      </c>
      <c r="EO16" s="307">
        <v>0</v>
      </c>
      <c r="EP16" s="307">
        <v>1</v>
      </c>
      <c r="EQ16" s="307">
        <v>4</v>
      </c>
      <c r="ER16" s="307">
        <v>0</v>
      </c>
      <c r="ES16" s="307">
        <v>0</v>
      </c>
      <c r="ET16" s="307">
        <v>0</v>
      </c>
      <c r="EU16" s="307">
        <v>1</v>
      </c>
      <c r="EV16" s="307">
        <v>0</v>
      </c>
      <c r="EW16" s="307">
        <v>2</v>
      </c>
      <c r="EX16" s="307">
        <v>1</v>
      </c>
      <c r="EY16" s="307">
        <v>0</v>
      </c>
      <c r="EZ16" s="307">
        <v>0</v>
      </c>
      <c r="FA16" s="307">
        <v>0</v>
      </c>
      <c r="FB16" s="307">
        <v>0</v>
      </c>
      <c r="FC16" s="307">
        <v>0</v>
      </c>
      <c r="FD16" s="307">
        <v>1</v>
      </c>
      <c r="FE16" s="307">
        <v>0</v>
      </c>
      <c r="FF16" s="307">
        <v>1</v>
      </c>
      <c r="FG16" s="307">
        <v>1</v>
      </c>
      <c r="FH16" s="307">
        <v>0</v>
      </c>
      <c r="FI16" s="307">
        <v>1</v>
      </c>
      <c r="FJ16" s="307">
        <v>0</v>
      </c>
      <c r="FK16" s="307">
        <v>1</v>
      </c>
      <c r="FL16" s="307">
        <v>0</v>
      </c>
      <c r="FM16" s="307">
        <v>0</v>
      </c>
      <c r="FN16" s="307">
        <v>0</v>
      </c>
      <c r="FO16" s="307">
        <v>2</v>
      </c>
      <c r="FP16" s="307">
        <v>0</v>
      </c>
      <c r="FQ16" s="307">
        <v>0</v>
      </c>
      <c r="FR16" s="307">
        <v>1</v>
      </c>
      <c r="FS16" s="307">
        <v>1</v>
      </c>
      <c r="FT16" s="307">
        <v>1</v>
      </c>
      <c r="FU16" s="307">
        <v>3</v>
      </c>
      <c r="FV16" s="307">
        <v>2</v>
      </c>
      <c r="FW16" s="307">
        <v>0</v>
      </c>
      <c r="FX16" s="307">
        <v>0</v>
      </c>
      <c r="FY16" s="307">
        <v>3</v>
      </c>
      <c r="FZ16" s="307">
        <v>1</v>
      </c>
      <c r="GA16" s="307">
        <v>0</v>
      </c>
      <c r="GB16" s="307">
        <v>0</v>
      </c>
      <c r="GC16" s="307">
        <v>0</v>
      </c>
      <c r="GD16" s="307">
        <v>1</v>
      </c>
      <c r="GE16" s="307">
        <v>2</v>
      </c>
      <c r="GF16" s="307">
        <v>4</v>
      </c>
      <c r="GG16" s="307">
        <v>1</v>
      </c>
      <c r="GH16" s="307">
        <v>1</v>
      </c>
      <c r="GI16" s="307">
        <v>1</v>
      </c>
      <c r="GJ16" s="307">
        <v>1</v>
      </c>
      <c r="GK16" s="307">
        <v>1</v>
      </c>
      <c r="GL16" s="307">
        <v>0</v>
      </c>
      <c r="GM16" s="307">
        <v>1</v>
      </c>
      <c r="GN16" s="307">
        <v>1</v>
      </c>
      <c r="GO16" s="307">
        <v>0</v>
      </c>
      <c r="GP16" s="307">
        <v>2</v>
      </c>
      <c r="GQ16" s="307">
        <v>1</v>
      </c>
      <c r="GR16" s="307">
        <v>2</v>
      </c>
      <c r="GS16" s="307">
        <v>1</v>
      </c>
      <c r="GT16" s="307">
        <v>0</v>
      </c>
      <c r="GU16" s="307">
        <v>3</v>
      </c>
      <c r="GV16" s="307">
        <v>0</v>
      </c>
      <c r="GW16" s="307">
        <v>2</v>
      </c>
      <c r="GX16" s="307">
        <v>0</v>
      </c>
      <c r="GY16" s="307">
        <v>1</v>
      </c>
      <c r="GZ16" s="307">
        <v>1</v>
      </c>
      <c r="HA16" s="307">
        <v>0</v>
      </c>
      <c r="HB16" s="307">
        <v>5</v>
      </c>
      <c r="HC16" s="307">
        <v>1</v>
      </c>
      <c r="HD16" s="307">
        <v>0</v>
      </c>
      <c r="HE16" s="307">
        <v>0</v>
      </c>
      <c r="HF16" s="307">
        <v>0</v>
      </c>
      <c r="HG16" s="307">
        <v>1</v>
      </c>
      <c r="HH16" s="307">
        <v>0</v>
      </c>
      <c r="HI16" s="307">
        <v>1</v>
      </c>
      <c r="HJ16" s="307">
        <v>0</v>
      </c>
      <c r="HK16" s="307">
        <v>1</v>
      </c>
      <c r="HL16" s="307">
        <v>1</v>
      </c>
      <c r="HM16" s="307">
        <v>2</v>
      </c>
      <c r="HN16" s="307">
        <v>0</v>
      </c>
      <c r="HO16" s="307">
        <v>1</v>
      </c>
      <c r="HP16" s="307">
        <v>1</v>
      </c>
      <c r="HQ16" s="307">
        <v>0</v>
      </c>
      <c r="HR16" s="307">
        <v>1</v>
      </c>
      <c r="HS16" s="307">
        <v>2</v>
      </c>
      <c r="HT16" s="307">
        <v>2</v>
      </c>
      <c r="HU16" s="307">
        <v>0</v>
      </c>
      <c r="HV16" s="307">
        <v>1</v>
      </c>
      <c r="HW16" s="307">
        <v>0</v>
      </c>
      <c r="HX16" s="307">
        <v>0</v>
      </c>
      <c r="HY16" s="307">
        <v>0</v>
      </c>
      <c r="HZ16" s="307">
        <v>0</v>
      </c>
      <c r="IA16" s="307">
        <v>0</v>
      </c>
      <c r="IB16" s="307">
        <v>0</v>
      </c>
      <c r="IC16" s="307">
        <v>0</v>
      </c>
      <c r="ID16" s="307">
        <v>0</v>
      </c>
      <c r="IE16" s="307">
        <v>1</v>
      </c>
      <c r="IF16" s="307">
        <v>0</v>
      </c>
      <c r="IG16" s="307">
        <v>1</v>
      </c>
      <c r="IH16" s="307">
        <v>1</v>
      </c>
      <c r="II16" s="307">
        <v>20</v>
      </c>
      <c r="IJ16" s="307">
        <v>8</v>
      </c>
      <c r="IK16" s="307">
        <v>1</v>
      </c>
      <c r="IL16" s="307">
        <v>2</v>
      </c>
      <c r="IM16" s="307">
        <v>1</v>
      </c>
      <c r="IN16" s="307">
        <v>1</v>
      </c>
      <c r="IO16" s="307">
        <v>0</v>
      </c>
      <c r="IP16" s="307">
        <v>2</v>
      </c>
      <c r="IQ16" s="307">
        <v>0</v>
      </c>
      <c r="IR16" s="307">
        <v>1</v>
      </c>
      <c r="IS16" s="307">
        <v>0</v>
      </c>
      <c r="IT16" s="307">
        <v>0</v>
      </c>
      <c r="IU16" s="307">
        <v>1</v>
      </c>
      <c r="IV16" s="307">
        <v>1</v>
      </c>
      <c r="IW16" s="307">
        <v>1</v>
      </c>
      <c r="IX16" s="307">
        <v>4</v>
      </c>
      <c r="IY16" s="307">
        <v>0</v>
      </c>
      <c r="IZ16" s="307" t="s">
        <v>262</v>
      </c>
      <c r="JA16" s="307" t="s">
        <v>262</v>
      </c>
      <c r="JB16" s="307">
        <v>1</v>
      </c>
      <c r="JC16" s="307">
        <v>0</v>
      </c>
      <c r="JD16" s="307">
        <v>0</v>
      </c>
      <c r="JE16" s="307">
        <v>0</v>
      </c>
      <c r="JF16" s="307">
        <v>0</v>
      </c>
      <c r="JG16" s="307">
        <v>0</v>
      </c>
      <c r="JH16" s="307">
        <v>1</v>
      </c>
      <c r="JI16" s="307">
        <v>5</v>
      </c>
      <c r="JJ16" s="307">
        <v>1</v>
      </c>
      <c r="JK16" s="307">
        <v>1</v>
      </c>
      <c r="JL16" s="307">
        <v>1</v>
      </c>
      <c r="JM16" s="307">
        <v>0</v>
      </c>
      <c r="JN16" s="307">
        <v>1</v>
      </c>
      <c r="JO16" s="307">
        <v>1</v>
      </c>
      <c r="JP16" s="307">
        <v>1</v>
      </c>
      <c r="JQ16" s="307">
        <v>1</v>
      </c>
      <c r="JR16" s="307">
        <v>8</v>
      </c>
      <c r="JS16" s="307">
        <v>0</v>
      </c>
      <c r="JT16" s="307">
        <v>2</v>
      </c>
      <c r="JU16" s="307">
        <v>1</v>
      </c>
      <c r="JV16" s="307">
        <v>0</v>
      </c>
      <c r="JW16" s="307">
        <v>3</v>
      </c>
      <c r="JX16" s="307">
        <v>0</v>
      </c>
      <c r="JY16" s="307">
        <v>0</v>
      </c>
      <c r="JZ16" s="307">
        <v>0</v>
      </c>
      <c r="KA16" s="307">
        <v>0</v>
      </c>
      <c r="KB16" s="307">
        <v>0</v>
      </c>
      <c r="KC16" s="307">
        <v>6</v>
      </c>
      <c r="KD16" s="1274" t="s">
        <v>787</v>
      </c>
      <c r="KE16" s="1274" t="s">
        <v>787</v>
      </c>
    </row>
    <row r="17" spans="1:292" ht="23.25" customHeight="1">
      <c r="A17" s="183"/>
      <c r="B17" s="57" t="s">
        <v>15</v>
      </c>
      <c r="C17" s="1337">
        <v>10256</v>
      </c>
      <c r="D17" s="1337">
        <v>5586</v>
      </c>
      <c r="E17" s="1337">
        <v>1910</v>
      </c>
      <c r="F17" s="1337">
        <v>1003</v>
      </c>
      <c r="G17" s="1337">
        <v>1739</v>
      </c>
      <c r="H17" s="1337">
        <v>9</v>
      </c>
      <c r="I17" s="1337">
        <v>6</v>
      </c>
      <c r="J17" s="301"/>
      <c r="K17" s="1337">
        <v>826</v>
      </c>
      <c r="L17" s="1275" t="s">
        <v>787</v>
      </c>
      <c r="M17" s="1275" t="s">
        <v>787</v>
      </c>
      <c r="N17" s="1337">
        <v>71</v>
      </c>
      <c r="O17" s="1337">
        <v>59</v>
      </c>
      <c r="P17" s="1275" t="s">
        <v>787</v>
      </c>
      <c r="Q17" s="1337">
        <v>113</v>
      </c>
      <c r="R17" s="1337">
        <v>104</v>
      </c>
      <c r="S17" s="1337">
        <v>36</v>
      </c>
      <c r="T17" s="1337">
        <v>36</v>
      </c>
      <c r="U17" s="1337">
        <v>49</v>
      </c>
      <c r="V17" s="1337">
        <v>28</v>
      </c>
      <c r="W17" s="1337">
        <v>37</v>
      </c>
      <c r="X17" s="1337">
        <v>166</v>
      </c>
      <c r="Y17" s="1337">
        <v>40</v>
      </c>
      <c r="Z17" s="1337">
        <v>28</v>
      </c>
      <c r="AA17" s="1337">
        <v>32</v>
      </c>
      <c r="AB17" s="1337">
        <v>31</v>
      </c>
      <c r="AC17" s="1337">
        <v>36</v>
      </c>
      <c r="AD17" s="1337">
        <v>23</v>
      </c>
      <c r="AE17" s="1337">
        <v>20</v>
      </c>
      <c r="AF17" s="1337">
        <v>21</v>
      </c>
      <c r="AG17" s="1337">
        <v>50</v>
      </c>
      <c r="AH17" s="1275" t="s">
        <v>787</v>
      </c>
      <c r="AI17" s="1337">
        <v>36</v>
      </c>
      <c r="AJ17" s="1337">
        <v>18</v>
      </c>
      <c r="AK17" s="1337">
        <v>99</v>
      </c>
      <c r="AL17" s="1337">
        <v>87</v>
      </c>
      <c r="AM17" s="1337">
        <v>65</v>
      </c>
      <c r="AN17" s="1337">
        <v>74</v>
      </c>
      <c r="AO17" s="1337">
        <v>42</v>
      </c>
      <c r="AP17" s="1337">
        <v>28</v>
      </c>
      <c r="AQ17" s="1275" t="s">
        <v>787</v>
      </c>
      <c r="AR17" s="1275" t="s">
        <v>787</v>
      </c>
      <c r="AS17" s="1337">
        <v>339</v>
      </c>
      <c r="AT17" s="1337">
        <v>99</v>
      </c>
      <c r="AU17" s="1337">
        <v>71</v>
      </c>
      <c r="AV17" s="1275" t="s">
        <v>787</v>
      </c>
      <c r="AW17" s="1337">
        <v>52</v>
      </c>
      <c r="AX17" s="1337">
        <v>65</v>
      </c>
      <c r="AY17" s="1337">
        <v>40</v>
      </c>
      <c r="AZ17" s="1337">
        <v>44</v>
      </c>
      <c r="BA17" s="1337">
        <v>97</v>
      </c>
      <c r="BB17" s="1337">
        <v>27</v>
      </c>
      <c r="BC17" s="1337">
        <v>22</v>
      </c>
      <c r="BD17" s="1337">
        <v>12</v>
      </c>
      <c r="BE17" s="1337">
        <v>9</v>
      </c>
      <c r="BF17" s="1337">
        <v>154</v>
      </c>
      <c r="BG17" s="1337">
        <v>61</v>
      </c>
      <c r="BH17" s="1337">
        <v>73</v>
      </c>
      <c r="BI17" s="1337">
        <v>55</v>
      </c>
      <c r="BJ17" s="1337">
        <v>26</v>
      </c>
      <c r="BK17" s="1337">
        <v>39</v>
      </c>
      <c r="BL17" s="1275" t="s">
        <v>787</v>
      </c>
      <c r="BM17" s="1337">
        <v>216</v>
      </c>
      <c r="BN17" s="1337">
        <v>209</v>
      </c>
      <c r="BO17" s="1337">
        <v>74</v>
      </c>
      <c r="BP17" s="1337">
        <v>115</v>
      </c>
      <c r="BQ17" s="1337">
        <v>65</v>
      </c>
      <c r="BR17" s="1337">
        <v>68</v>
      </c>
      <c r="BS17" s="1337">
        <v>30</v>
      </c>
      <c r="BT17" s="1275" t="s">
        <v>787</v>
      </c>
      <c r="BU17" s="1337">
        <v>95</v>
      </c>
      <c r="BV17" s="1275" t="s">
        <v>787</v>
      </c>
      <c r="BW17" s="1337">
        <v>56</v>
      </c>
      <c r="BX17" s="1337">
        <v>32</v>
      </c>
      <c r="BY17" s="1337">
        <v>61</v>
      </c>
      <c r="BZ17" s="1275" t="s">
        <v>787</v>
      </c>
      <c r="CA17" s="1275" t="s">
        <v>787</v>
      </c>
      <c r="CB17" s="1275" t="s">
        <v>787</v>
      </c>
      <c r="CC17" s="1337">
        <v>34</v>
      </c>
      <c r="CD17" s="1275" t="s">
        <v>787</v>
      </c>
      <c r="CE17" s="1337">
        <v>20</v>
      </c>
      <c r="CF17" s="1275" t="s">
        <v>787</v>
      </c>
      <c r="CG17" s="1275" t="s">
        <v>787</v>
      </c>
      <c r="CH17" s="1275" t="s">
        <v>787</v>
      </c>
      <c r="CI17" s="1275" t="s">
        <v>787</v>
      </c>
      <c r="CJ17" s="1275" t="s">
        <v>787</v>
      </c>
      <c r="CK17" s="1275" t="s">
        <v>787</v>
      </c>
      <c r="CL17" s="1275" t="s">
        <v>787</v>
      </c>
      <c r="CM17" s="1275" t="s">
        <v>787</v>
      </c>
      <c r="CN17" s="1275" t="s">
        <v>787</v>
      </c>
      <c r="CO17" s="1275" t="s">
        <v>787</v>
      </c>
      <c r="CP17" s="1275" t="s">
        <v>787</v>
      </c>
      <c r="CQ17" s="1275" t="s">
        <v>787</v>
      </c>
      <c r="CR17" s="1275" t="s">
        <v>787</v>
      </c>
      <c r="CS17" s="1275" t="s">
        <v>787</v>
      </c>
      <c r="CT17" s="1275" t="s">
        <v>787</v>
      </c>
      <c r="CU17" s="1275" t="s">
        <v>787</v>
      </c>
      <c r="CV17" s="1337">
        <v>29</v>
      </c>
      <c r="CW17" s="1275" t="s">
        <v>787</v>
      </c>
      <c r="CX17" s="1337">
        <v>17</v>
      </c>
      <c r="CY17" s="1275" t="s">
        <v>787</v>
      </c>
      <c r="CZ17" s="1337">
        <v>28</v>
      </c>
      <c r="DA17" s="1337">
        <v>22</v>
      </c>
      <c r="DB17" s="1275" t="s">
        <v>787</v>
      </c>
      <c r="DC17" s="1337">
        <v>528</v>
      </c>
      <c r="DD17" s="1275" t="s">
        <v>787</v>
      </c>
      <c r="DE17" s="1275" t="s">
        <v>787</v>
      </c>
      <c r="DF17" s="1275" t="s">
        <v>787</v>
      </c>
      <c r="DG17" s="1337">
        <v>59</v>
      </c>
      <c r="DH17" s="1337">
        <v>74</v>
      </c>
      <c r="DI17" s="1337">
        <v>11</v>
      </c>
      <c r="DJ17" s="1337">
        <v>237</v>
      </c>
      <c r="DK17" s="1337">
        <v>119</v>
      </c>
      <c r="DL17" s="1275" t="s">
        <v>787</v>
      </c>
      <c r="DM17" s="1275" t="s">
        <v>787</v>
      </c>
      <c r="DN17" s="1275" t="s">
        <v>787</v>
      </c>
      <c r="DO17" s="1337">
        <v>92</v>
      </c>
      <c r="DP17" s="1275" t="s">
        <v>787</v>
      </c>
      <c r="DQ17" s="1275" t="s">
        <v>787</v>
      </c>
      <c r="DR17" s="1337">
        <v>74</v>
      </c>
      <c r="DS17" s="1275" t="s">
        <v>787</v>
      </c>
      <c r="DT17" s="1275" t="s">
        <v>787</v>
      </c>
      <c r="DU17" s="1275" t="s">
        <v>787</v>
      </c>
      <c r="DV17" s="1275" t="s">
        <v>787</v>
      </c>
      <c r="DW17" s="1275" t="s">
        <v>787</v>
      </c>
      <c r="DX17" s="1275" t="s">
        <v>787</v>
      </c>
      <c r="DY17" s="1275" t="s">
        <v>787</v>
      </c>
      <c r="DZ17" s="1275" t="s">
        <v>787</v>
      </c>
      <c r="EA17" s="1275" t="s">
        <v>787</v>
      </c>
      <c r="EB17" s="1275" t="s">
        <v>787</v>
      </c>
      <c r="EC17" s="1275" t="s">
        <v>787</v>
      </c>
      <c r="ED17" s="1275" t="s">
        <v>787</v>
      </c>
      <c r="EE17" s="1337">
        <v>18</v>
      </c>
      <c r="EF17" s="1337">
        <v>7</v>
      </c>
      <c r="EG17" s="1337">
        <v>6</v>
      </c>
      <c r="EH17" s="1337">
        <v>4</v>
      </c>
      <c r="EI17" s="1337">
        <v>7</v>
      </c>
      <c r="EJ17" s="1337">
        <v>8</v>
      </c>
      <c r="EK17" s="1337">
        <v>18</v>
      </c>
      <c r="EL17" s="1337">
        <v>8</v>
      </c>
      <c r="EM17" s="1337">
        <v>9</v>
      </c>
      <c r="EN17" s="1337">
        <v>8</v>
      </c>
      <c r="EO17" s="1337">
        <v>7</v>
      </c>
      <c r="EP17" s="1337">
        <v>9</v>
      </c>
      <c r="EQ17" s="1337">
        <v>30</v>
      </c>
      <c r="ER17" s="1337">
        <v>6</v>
      </c>
      <c r="ES17" s="1337">
        <v>5</v>
      </c>
      <c r="ET17" s="1337">
        <v>5</v>
      </c>
      <c r="EU17" s="1337">
        <v>10</v>
      </c>
      <c r="EV17" s="1337">
        <v>11</v>
      </c>
      <c r="EW17" s="1337">
        <v>15</v>
      </c>
      <c r="EX17" s="1337">
        <v>17</v>
      </c>
      <c r="EY17" s="1337">
        <v>14</v>
      </c>
      <c r="EZ17" s="1337">
        <v>14</v>
      </c>
      <c r="FA17" s="1337">
        <v>8</v>
      </c>
      <c r="FB17" s="1337">
        <v>5</v>
      </c>
      <c r="FC17" s="1337">
        <v>7</v>
      </c>
      <c r="FD17" s="1337">
        <v>14</v>
      </c>
      <c r="FE17" s="1337">
        <v>2</v>
      </c>
      <c r="FF17" s="1337">
        <v>9</v>
      </c>
      <c r="FG17" s="1337">
        <v>8</v>
      </c>
      <c r="FH17" s="1337">
        <v>6</v>
      </c>
      <c r="FI17" s="1337">
        <v>15</v>
      </c>
      <c r="FJ17" s="1337">
        <v>9</v>
      </c>
      <c r="FK17" s="1337">
        <v>9</v>
      </c>
      <c r="FL17" s="1337">
        <v>5</v>
      </c>
      <c r="FM17" s="1337">
        <v>2</v>
      </c>
      <c r="FN17" s="1337">
        <v>3</v>
      </c>
      <c r="FO17" s="1337">
        <v>18</v>
      </c>
      <c r="FP17" s="1337">
        <v>7</v>
      </c>
      <c r="FQ17" s="1337">
        <v>6</v>
      </c>
      <c r="FR17" s="1337">
        <v>16</v>
      </c>
      <c r="FS17" s="1337">
        <v>24</v>
      </c>
      <c r="FT17" s="1337">
        <v>20</v>
      </c>
      <c r="FU17" s="1337">
        <v>26</v>
      </c>
      <c r="FV17" s="1337">
        <v>13</v>
      </c>
      <c r="FW17" s="1337">
        <v>5</v>
      </c>
      <c r="FX17" s="1337">
        <v>5</v>
      </c>
      <c r="FY17" s="1337">
        <v>13</v>
      </c>
      <c r="FZ17" s="1337">
        <v>10</v>
      </c>
      <c r="GA17" s="1337">
        <v>6</v>
      </c>
      <c r="GB17" s="1337">
        <v>4</v>
      </c>
      <c r="GC17" s="1337">
        <v>3</v>
      </c>
      <c r="GD17" s="1337">
        <v>8</v>
      </c>
      <c r="GE17" s="1337">
        <v>12</v>
      </c>
      <c r="GF17" s="1337">
        <v>20</v>
      </c>
      <c r="GG17" s="1337">
        <v>9</v>
      </c>
      <c r="GH17" s="1337">
        <v>10</v>
      </c>
      <c r="GI17" s="1337">
        <v>7</v>
      </c>
      <c r="GJ17" s="1337">
        <v>7</v>
      </c>
      <c r="GK17" s="1337">
        <v>6</v>
      </c>
      <c r="GL17" s="1337">
        <v>3</v>
      </c>
      <c r="GM17" s="1337">
        <v>7</v>
      </c>
      <c r="GN17" s="1337">
        <v>11</v>
      </c>
      <c r="GO17" s="1337">
        <v>4</v>
      </c>
      <c r="GP17" s="1337">
        <v>52</v>
      </c>
      <c r="GQ17" s="1337">
        <v>21</v>
      </c>
      <c r="GR17" s="1337">
        <v>12</v>
      </c>
      <c r="GS17" s="1337">
        <v>10</v>
      </c>
      <c r="GT17" s="1337">
        <v>5</v>
      </c>
      <c r="GU17" s="1337">
        <v>15</v>
      </c>
      <c r="GV17" s="1337">
        <v>4</v>
      </c>
      <c r="GW17" s="1337">
        <v>17</v>
      </c>
      <c r="GX17" s="1337">
        <v>3</v>
      </c>
      <c r="GY17" s="1337">
        <v>11</v>
      </c>
      <c r="GZ17" s="1337">
        <v>9</v>
      </c>
      <c r="HA17" s="1337">
        <v>4</v>
      </c>
      <c r="HB17" s="1337">
        <v>25</v>
      </c>
      <c r="HC17" s="1337">
        <v>16</v>
      </c>
      <c r="HD17" s="1337">
        <v>26</v>
      </c>
      <c r="HE17" s="1337">
        <v>20</v>
      </c>
      <c r="HF17" s="1337">
        <v>7</v>
      </c>
      <c r="HG17" s="1337">
        <v>9</v>
      </c>
      <c r="HH17" s="1337">
        <v>3</v>
      </c>
      <c r="HI17" s="1337">
        <v>9</v>
      </c>
      <c r="HJ17" s="1337">
        <v>5</v>
      </c>
      <c r="HK17" s="1337">
        <v>16</v>
      </c>
      <c r="HL17" s="1337">
        <v>10</v>
      </c>
      <c r="HM17" s="1337">
        <v>14</v>
      </c>
      <c r="HN17" s="1337">
        <v>4</v>
      </c>
      <c r="HO17" s="1337">
        <v>18</v>
      </c>
      <c r="HP17" s="1337">
        <v>23</v>
      </c>
      <c r="HQ17" s="1337">
        <v>11</v>
      </c>
      <c r="HR17" s="1337">
        <v>7</v>
      </c>
      <c r="HS17" s="1337">
        <v>16</v>
      </c>
      <c r="HT17" s="1337">
        <v>24</v>
      </c>
      <c r="HU17" s="1337">
        <v>10</v>
      </c>
      <c r="HV17" s="1337">
        <v>11</v>
      </c>
      <c r="HW17" s="1337">
        <v>5</v>
      </c>
      <c r="HX17" s="1337">
        <v>6</v>
      </c>
      <c r="HY17" s="1337">
        <v>6</v>
      </c>
      <c r="HZ17" s="1337">
        <v>6</v>
      </c>
      <c r="IA17" s="1337">
        <v>5</v>
      </c>
      <c r="IB17" s="1337">
        <v>5</v>
      </c>
      <c r="IC17" s="1337">
        <v>8</v>
      </c>
      <c r="ID17" s="1337">
        <v>5</v>
      </c>
      <c r="IE17" s="1337">
        <v>13</v>
      </c>
      <c r="IF17" s="1337">
        <v>5</v>
      </c>
      <c r="IG17" s="1337">
        <v>6</v>
      </c>
      <c r="IH17" s="1337">
        <v>7</v>
      </c>
      <c r="II17" s="1337">
        <v>52</v>
      </c>
      <c r="IJ17" s="1337">
        <v>44</v>
      </c>
      <c r="IK17" s="1337">
        <v>21</v>
      </c>
      <c r="IL17" s="1337">
        <v>10</v>
      </c>
      <c r="IM17" s="1337">
        <v>11</v>
      </c>
      <c r="IN17" s="1337">
        <v>9</v>
      </c>
      <c r="IO17" s="1337">
        <v>5</v>
      </c>
      <c r="IP17" s="1337">
        <v>8</v>
      </c>
      <c r="IQ17" s="1337">
        <v>1</v>
      </c>
      <c r="IR17" s="1337">
        <v>8</v>
      </c>
      <c r="IS17" s="1337">
        <v>4</v>
      </c>
      <c r="IT17" s="1337">
        <v>3</v>
      </c>
      <c r="IU17" s="1337">
        <v>4</v>
      </c>
      <c r="IV17" s="1337">
        <v>8</v>
      </c>
      <c r="IW17" s="1337">
        <v>7</v>
      </c>
      <c r="IX17" s="1337">
        <v>16</v>
      </c>
      <c r="IY17" s="1337">
        <v>5</v>
      </c>
      <c r="IZ17" s="1337">
        <v>2</v>
      </c>
      <c r="JA17" s="1337">
        <v>1</v>
      </c>
      <c r="JB17" s="1337">
        <v>8</v>
      </c>
      <c r="JC17" s="1337">
        <v>6</v>
      </c>
      <c r="JD17" s="1337">
        <v>5</v>
      </c>
      <c r="JE17" s="1337">
        <v>4</v>
      </c>
      <c r="JF17" s="1337">
        <v>4</v>
      </c>
      <c r="JG17" s="1337">
        <v>5</v>
      </c>
      <c r="JH17" s="1337">
        <v>7</v>
      </c>
      <c r="JI17" s="1337">
        <v>58</v>
      </c>
      <c r="JJ17" s="1337">
        <v>19</v>
      </c>
      <c r="JK17" s="1337">
        <v>10</v>
      </c>
      <c r="JL17" s="1337">
        <v>5</v>
      </c>
      <c r="JM17" s="1337">
        <v>15</v>
      </c>
      <c r="JN17" s="1337">
        <v>6</v>
      </c>
      <c r="JO17" s="1337">
        <v>6</v>
      </c>
      <c r="JP17" s="1337">
        <v>11</v>
      </c>
      <c r="JQ17" s="1337">
        <v>12</v>
      </c>
      <c r="JR17" s="1337">
        <v>30</v>
      </c>
      <c r="JS17" s="1337">
        <v>3</v>
      </c>
      <c r="JT17" s="1337">
        <v>6</v>
      </c>
      <c r="JU17" s="1337">
        <v>9</v>
      </c>
      <c r="JV17" s="1337">
        <v>9</v>
      </c>
      <c r="JW17" s="1337">
        <v>17</v>
      </c>
      <c r="JX17" s="1337">
        <v>8</v>
      </c>
      <c r="JY17" s="1337">
        <v>4</v>
      </c>
      <c r="JZ17" s="1337">
        <v>6</v>
      </c>
      <c r="KA17" s="1337">
        <v>7</v>
      </c>
      <c r="KB17" s="1337">
        <v>5</v>
      </c>
      <c r="KC17" s="1337">
        <v>16</v>
      </c>
      <c r="KD17" s="1275" t="s">
        <v>787</v>
      </c>
      <c r="KE17" s="1275" t="s">
        <v>787</v>
      </c>
    </row>
    <row r="18" spans="1:292" ht="23.25" customHeight="1">
      <c r="A18" s="183"/>
      <c r="B18" s="57" t="s">
        <v>19</v>
      </c>
      <c r="C18" s="1337">
        <v>24475</v>
      </c>
      <c r="D18" s="1337">
        <v>10692</v>
      </c>
      <c r="E18" s="1337">
        <v>4493</v>
      </c>
      <c r="F18" s="1337">
        <v>4360</v>
      </c>
      <c r="G18" s="1337">
        <v>4775</v>
      </c>
      <c r="H18" s="1337">
        <v>57</v>
      </c>
      <c r="I18" s="1337">
        <v>96</v>
      </c>
      <c r="J18" s="301"/>
      <c r="K18" s="1337">
        <v>935</v>
      </c>
      <c r="L18" s="1337">
        <v>363</v>
      </c>
      <c r="M18" s="1337">
        <v>544</v>
      </c>
      <c r="N18" s="1337">
        <v>240</v>
      </c>
      <c r="O18" s="1337">
        <v>228</v>
      </c>
      <c r="P18" s="1337">
        <v>231</v>
      </c>
      <c r="Q18" s="1337">
        <v>136</v>
      </c>
      <c r="R18" s="1337">
        <v>177</v>
      </c>
      <c r="S18" s="1337">
        <v>116</v>
      </c>
      <c r="T18" s="1337">
        <v>101</v>
      </c>
      <c r="U18" s="1337">
        <v>108</v>
      </c>
      <c r="V18" s="1337">
        <v>90</v>
      </c>
      <c r="W18" s="1337">
        <v>104</v>
      </c>
      <c r="X18" s="1337">
        <v>80</v>
      </c>
      <c r="Y18" s="1337">
        <v>89</v>
      </c>
      <c r="Z18" s="1337">
        <v>102</v>
      </c>
      <c r="AA18" s="1337">
        <v>58</v>
      </c>
      <c r="AB18" s="1337">
        <v>99</v>
      </c>
      <c r="AC18" s="1337">
        <v>64</v>
      </c>
      <c r="AD18" s="1337">
        <v>58</v>
      </c>
      <c r="AE18" s="1337">
        <v>54</v>
      </c>
      <c r="AF18" s="1337">
        <v>40</v>
      </c>
      <c r="AG18" s="1337">
        <v>158</v>
      </c>
      <c r="AH18" s="1337">
        <v>166</v>
      </c>
      <c r="AI18" s="1337">
        <v>90</v>
      </c>
      <c r="AJ18" s="1337">
        <v>51</v>
      </c>
      <c r="AK18" s="1337">
        <v>119</v>
      </c>
      <c r="AL18" s="1337">
        <v>232</v>
      </c>
      <c r="AM18" s="1337">
        <v>165</v>
      </c>
      <c r="AN18" s="1337">
        <v>79</v>
      </c>
      <c r="AO18" s="1337">
        <v>139</v>
      </c>
      <c r="AP18" s="1337">
        <v>77</v>
      </c>
      <c r="AQ18" s="1337">
        <v>83</v>
      </c>
      <c r="AR18" s="1337">
        <v>1260</v>
      </c>
      <c r="AS18" s="1337">
        <v>501</v>
      </c>
      <c r="AT18" s="1337">
        <v>218</v>
      </c>
      <c r="AU18" s="1337">
        <v>202</v>
      </c>
      <c r="AV18" s="1337">
        <v>232</v>
      </c>
      <c r="AW18" s="1337">
        <v>156</v>
      </c>
      <c r="AX18" s="1337">
        <v>177</v>
      </c>
      <c r="AY18" s="1337">
        <v>78</v>
      </c>
      <c r="AZ18" s="1337">
        <v>49</v>
      </c>
      <c r="BA18" s="1337">
        <v>20</v>
      </c>
      <c r="BB18" s="1337">
        <v>106</v>
      </c>
      <c r="BC18" s="1337">
        <v>77</v>
      </c>
      <c r="BD18" s="1337">
        <v>85</v>
      </c>
      <c r="BE18" s="1337">
        <v>45</v>
      </c>
      <c r="BF18" s="1337">
        <v>195</v>
      </c>
      <c r="BG18" s="1337">
        <v>128</v>
      </c>
      <c r="BH18" s="1337">
        <v>72</v>
      </c>
      <c r="BI18" s="1337">
        <v>91</v>
      </c>
      <c r="BJ18" s="1337">
        <v>55</v>
      </c>
      <c r="BK18" s="1337">
        <v>74</v>
      </c>
      <c r="BL18" s="1337">
        <v>481</v>
      </c>
      <c r="BM18" s="1337">
        <v>307</v>
      </c>
      <c r="BN18" s="1337">
        <v>128</v>
      </c>
      <c r="BO18" s="1337">
        <v>101</v>
      </c>
      <c r="BP18" s="1337">
        <v>138</v>
      </c>
      <c r="BQ18" s="1337">
        <v>112</v>
      </c>
      <c r="BR18" s="1337">
        <v>138</v>
      </c>
      <c r="BS18" s="1337">
        <v>62</v>
      </c>
      <c r="BT18" s="1337">
        <v>432</v>
      </c>
      <c r="BU18" s="1337">
        <v>227</v>
      </c>
      <c r="BV18" s="1337">
        <v>190</v>
      </c>
      <c r="BW18" s="1337">
        <v>121</v>
      </c>
      <c r="BX18" s="1337">
        <v>118</v>
      </c>
      <c r="BY18" s="1337">
        <v>103</v>
      </c>
      <c r="BZ18" s="1337">
        <v>92</v>
      </c>
      <c r="CA18" s="1337">
        <v>84</v>
      </c>
      <c r="CB18" s="1337">
        <v>85</v>
      </c>
      <c r="CC18" s="1337">
        <v>63</v>
      </c>
      <c r="CD18" s="1337">
        <v>54</v>
      </c>
      <c r="CE18" s="1337">
        <v>57</v>
      </c>
      <c r="CF18" s="1337">
        <v>41</v>
      </c>
      <c r="CG18" s="1337">
        <v>87</v>
      </c>
      <c r="CH18" s="1337">
        <v>49</v>
      </c>
      <c r="CI18" s="1337">
        <v>40</v>
      </c>
      <c r="CJ18" s="1337">
        <v>41</v>
      </c>
      <c r="CK18" s="1337">
        <v>23</v>
      </c>
      <c r="CL18" s="1337">
        <v>24</v>
      </c>
      <c r="CM18" s="1337">
        <v>27</v>
      </c>
      <c r="CN18" s="1337">
        <v>22</v>
      </c>
      <c r="CO18" s="1337">
        <v>18</v>
      </c>
      <c r="CP18" s="1337">
        <v>21</v>
      </c>
      <c r="CQ18" s="1337">
        <v>10</v>
      </c>
      <c r="CR18" s="1337">
        <v>11</v>
      </c>
      <c r="CS18" s="1337">
        <v>5</v>
      </c>
      <c r="CT18" s="1337">
        <v>7</v>
      </c>
      <c r="CU18" s="1337">
        <v>220</v>
      </c>
      <c r="CV18" s="1337">
        <v>44</v>
      </c>
      <c r="CW18" s="1337">
        <v>277</v>
      </c>
      <c r="CX18" s="1337">
        <v>109</v>
      </c>
      <c r="CY18" s="1337">
        <v>14</v>
      </c>
      <c r="CZ18" s="1337">
        <v>44</v>
      </c>
      <c r="DA18" s="1337">
        <v>33</v>
      </c>
      <c r="DB18" s="1337">
        <v>115</v>
      </c>
      <c r="DC18" s="1337">
        <v>386</v>
      </c>
      <c r="DD18" s="1337">
        <v>284</v>
      </c>
      <c r="DE18" s="1337">
        <v>149</v>
      </c>
      <c r="DF18" s="1337">
        <v>108</v>
      </c>
      <c r="DG18" s="1337">
        <v>164</v>
      </c>
      <c r="DH18" s="1337">
        <v>85</v>
      </c>
      <c r="DI18" s="1337">
        <v>46</v>
      </c>
      <c r="DJ18" s="1337">
        <v>204</v>
      </c>
      <c r="DK18" s="1337">
        <v>137</v>
      </c>
      <c r="DL18" s="1337">
        <v>465</v>
      </c>
      <c r="DM18" s="1337">
        <v>410</v>
      </c>
      <c r="DN18" s="1337">
        <v>404</v>
      </c>
      <c r="DO18" s="1337">
        <v>245</v>
      </c>
      <c r="DP18" s="1337">
        <v>307</v>
      </c>
      <c r="DQ18" s="1337">
        <v>268</v>
      </c>
      <c r="DR18" s="1337">
        <v>227</v>
      </c>
      <c r="DS18" s="1337">
        <v>200</v>
      </c>
      <c r="DT18" s="1337">
        <v>135</v>
      </c>
      <c r="DU18" s="1337">
        <v>115</v>
      </c>
      <c r="DV18" s="1337">
        <v>110</v>
      </c>
      <c r="DW18" s="1337">
        <v>88</v>
      </c>
      <c r="DX18" s="1337">
        <v>77</v>
      </c>
      <c r="DY18" s="1337">
        <v>286</v>
      </c>
      <c r="DZ18" s="1337">
        <v>285</v>
      </c>
      <c r="EA18" s="1337">
        <v>246</v>
      </c>
      <c r="EB18" s="1337">
        <v>238</v>
      </c>
      <c r="EC18" s="1337">
        <v>168</v>
      </c>
      <c r="ED18" s="1337">
        <v>76</v>
      </c>
      <c r="EE18" s="1337">
        <v>79</v>
      </c>
      <c r="EF18" s="1337">
        <v>23</v>
      </c>
      <c r="EG18" s="1337">
        <v>18</v>
      </c>
      <c r="EH18" s="1337">
        <v>18</v>
      </c>
      <c r="EI18" s="1337">
        <v>18</v>
      </c>
      <c r="EJ18" s="1337">
        <v>20</v>
      </c>
      <c r="EK18" s="1337">
        <v>58</v>
      </c>
      <c r="EL18" s="1337">
        <v>39</v>
      </c>
      <c r="EM18" s="1337">
        <v>27</v>
      </c>
      <c r="EN18" s="1337">
        <v>22</v>
      </c>
      <c r="EO18" s="1337">
        <v>27</v>
      </c>
      <c r="EP18" s="1337">
        <v>29</v>
      </c>
      <c r="EQ18" s="1337">
        <v>78</v>
      </c>
      <c r="ER18" s="1337">
        <v>14</v>
      </c>
      <c r="ES18" s="1337">
        <v>25</v>
      </c>
      <c r="ET18" s="1337">
        <v>17</v>
      </c>
      <c r="EU18" s="1337">
        <v>24</v>
      </c>
      <c r="EV18" s="1337">
        <v>45</v>
      </c>
      <c r="EW18" s="1337">
        <v>49</v>
      </c>
      <c r="EX18" s="1337">
        <v>60</v>
      </c>
      <c r="EY18" s="1337">
        <v>79</v>
      </c>
      <c r="EZ18" s="1337">
        <v>49</v>
      </c>
      <c r="FA18" s="1337">
        <v>24</v>
      </c>
      <c r="FB18" s="1337">
        <v>23</v>
      </c>
      <c r="FC18" s="1337">
        <v>25</v>
      </c>
      <c r="FD18" s="1337">
        <v>45</v>
      </c>
      <c r="FE18" s="1337">
        <v>9</v>
      </c>
      <c r="FF18" s="1337">
        <v>25</v>
      </c>
      <c r="FG18" s="1337">
        <v>25</v>
      </c>
      <c r="FH18" s="1337">
        <v>15</v>
      </c>
      <c r="FI18" s="1337">
        <v>48</v>
      </c>
      <c r="FJ18" s="1337">
        <v>28</v>
      </c>
      <c r="FK18" s="1337">
        <v>30</v>
      </c>
      <c r="FL18" s="1337">
        <v>18</v>
      </c>
      <c r="FM18" s="1337">
        <v>12</v>
      </c>
      <c r="FN18" s="1337">
        <v>10</v>
      </c>
      <c r="FO18" s="1337">
        <v>67</v>
      </c>
      <c r="FP18" s="1337">
        <v>31</v>
      </c>
      <c r="FQ18" s="1337">
        <v>25</v>
      </c>
      <c r="FR18" s="1337">
        <v>63</v>
      </c>
      <c r="FS18" s="1337">
        <v>71</v>
      </c>
      <c r="FT18" s="1337">
        <v>55</v>
      </c>
      <c r="FU18" s="1337">
        <v>107</v>
      </c>
      <c r="FV18" s="1337">
        <v>36</v>
      </c>
      <c r="FW18" s="1337">
        <v>12</v>
      </c>
      <c r="FX18" s="1337">
        <v>20</v>
      </c>
      <c r="FY18" s="1337">
        <v>32</v>
      </c>
      <c r="FZ18" s="1337">
        <v>29</v>
      </c>
      <c r="GA18" s="1337">
        <v>21</v>
      </c>
      <c r="GB18" s="1337">
        <v>9</v>
      </c>
      <c r="GC18" s="1337">
        <v>10</v>
      </c>
      <c r="GD18" s="1337">
        <v>13</v>
      </c>
      <c r="GE18" s="1337">
        <v>32</v>
      </c>
      <c r="GF18" s="1337">
        <v>64</v>
      </c>
      <c r="GG18" s="1337">
        <v>14</v>
      </c>
      <c r="GH18" s="1337">
        <v>15</v>
      </c>
      <c r="GI18" s="1337">
        <v>16</v>
      </c>
      <c r="GJ18" s="1337">
        <v>17</v>
      </c>
      <c r="GK18" s="1337">
        <v>12</v>
      </c>
      <c r="GL18" s="1337">
        <v>8</v>
      </c>
      <c r="GM18" s="1337">
        <v>15</v>
      </c>
      <c r="GN18" s="1337">
        <v>29</v>
      </c>
      <c r="GO18" s="1337">
        <v>17</v>
      </c>
      <c r="GP18" s="1337">
        <v>9</v>
      </c>
      <c r="GQ18" s="1337">
        <v>25</v>
      </c>
      <c r="GR18" s="1337">
        <v>23</v>
      </c>
      <c r="GS18" s="1337">
        <v>20</v>
      </c>
      <c r="GT18" s="1337">
        <v>19</v>
      </c>
      <c r="GU18" s="1337">
        <v>33</v>
      </c>
      <c r="GV18" s="1337">
        <v>15</v>
      </c>
      <c r="GW18" s="1337">
        <v>22</v>
      </c>
      <c r="GX18" s="1337">
        <v>10</v>
      </c>
      <c r="GY18" s="1337">
        <v>37</v>
      </c>
      <c r="GZ18" s="1337">
        <v>15</v>
      </c>
      <c r="HA18" s="1337">
        <v>14</v>
      </c>
      <c r="HB18" s="1337">
        <v>79</v>
      </c>
      <c r="HC18" s="1337">
        <v>63</v>
      </c>
      <c r="HD18" s="1337">
        <v>0</v>
      </c>
      <c r="HE18" s="1337">
        <v>0</v>
      </c>
      <c r="HF18" s="1337">
        <v>14</v>
      </c>
      <c r="HG18" s="1337">
        <v>33</v>
      </c>
      <c r="HH18" s="1337">
        <v>20</v>
      </c>
      <c r="HI18" s="1337">
        <v>15</v>
      </c>
      <c r="HJ18" s="1337">
        <v>16</v>
      </c>
      <c r="HK18" s="1337">
        <v>16</v>
      </c>
      <c r="HL18" s="1337">
        <v>29</v>
      </c>
      <c r="HM18" s="1337">
        <v>25</v>
      </c>
      <c r="HN18" s="1337">
        <v>11</v>
      </c>
      <c r="HO18" s="1337">
        <v>55</v>
      </c>
      <c r="HP18" s="1337">
        <v>54</v>
      </c>
      <c r="HQ18" s="1337">
        <v>37</v>
      </c>
      <c r="HR18" s="1337">
        <v>21</v>
      </c>
      <c r="HS18" s="1337">
        <v>42</v>
      </c>
      <c r="HT18" s="1337">
        <v>46</v>
      </c>
      <c r="HU18" s="1337">
        <v>27</v>
      </c>
      <c r="HV18" s="1337">
        <v>29</v>
      </c>
      <c r="HW18" s="1337">
        <v>14</v>
      </c>
      <c r="HX18" s="1337">
        <v>21</v>
      </c>
      <c r="HY18" s="1337">
        <v>17</v>
      </c>
      <c r="HZ18" s="1337">
        <v>21</v>
      </c>
      <c r="IA18" s="1337">
        <v>11</v>
      </c>
      <c r="IB18" s="1337">
        <v>16</v>
      </c>
      <c r="IC18" s="1337">
        <v>24</v>
      </c>
      <c r="ID18" s="1337">
        <v>23</v>
      </c>
      <c r="IE18" s="1337">
        <v>44</v>
      </c>
      <c r="IF18" s="1337">
        <v>23</v>
      </c>
      <c r="IG18" s="1337">
        <v>17</v>
      </c>
      <c r="IH18" s="1337">
        <v>20</v>
      </c>
      <c r="II18" s="1337">
        <v>199</v>
      </c>
      <c r="IJ18" s="1337">
        <v>127</v>
      </c>
      <c r="IK18" s="1337">
        <v>71</v>
      </c>
      <c r="IL18" s="1337">
        <v>26</v>
      </c>
      <c r="IM18" s="1337">
        <v>32</v>
      </c>
      <c r="IN18" s="1337">
        <v>24</v>
      </c>
      <c r="IO18" s="1337">
        <v>29</v>
      </c>
      <c r="IP18" s="1337">
        <v>17</v>
      </c>
      <c r="IQ18" s="1337">
        <v>53</v>
      </c>
      <c r="IR18" s="1337">
        <v>50</v>
      </c>
      <c r="IS18" s="1337">
        <v>32</v>
      </c>
      <c r="IT18" s="1337">
        <v>20</v>
      </c>
      <c r="IU18" s="1337">
        <v>18</v>
      </c>
      <c r="IV18" s="1337">
        <v>22</v>
      </c>
      <c r="IW18" s="1337">
        <v>21</v>
      </c>
      <c r="IX18" s="1337">
        <v>43</v>
      </c>
      <c r="IY18" s="1337">
        <v>8</v>
      </c>
      <c r="IZ18" s="1337">
        <v>14</v>
      </c>
      <c r="JA18" s="1337">
        <v>9</v>
      </c>
      <c r="JB18" s="1337">
        <v>16</v>
      </c>
      <c r="JC18" s="1337">
        <v>16</v>
      </c>
      <c r="JD18" s="1337">
        <v>13</v>
      </c>
      <c r="JE18" s="1337">
        <v>8</v>
      </c>
      <c r="JF18" s="1337">
        <v>6</v>
      </c>
      <c r="JG18" s="1337">
        <v>15</v>
      </c>
      <c r="JH18" s="1337">
        <v>19</v>
      </c>
      <c r="JI18" s="1337">
        <v>129</v>
      </c>
      <c r="JJ18" s="1337">
        <v>50</v>
      </c>
      <c r="JK18" s="1337">
        <v>32</v>
      </c>
      <c r="JL18" s="1337">
        <v>12</v>
      </c>
      <c r="JM18" s="1337">
        <v>31</v>
      </c>
      <c r="JN18" s="1337">
        <v>18</v>
      </c>
      <c r="JO18" s="1337">
        <v>17</v>
      </c>
      <c r="JP18" s="1337">
        <v>29</v>
      </c>
      <c r="JQ18" s="1337">
        <v>41</v>
      </c>
      <c r="JR18" s="1337">
        <v>91</v>
      </c>
      <c r="JS18" s="1337">
        <v>15</v>
      </c>
      <c r="JT18" s="1337">
        <v>19</v>
      </c>
      <c r="JU18" s="1337">
        <v>30</v>
      </c>
      <c r="JV18" s="1337">
        <v>25</v>
      </c>
      <c r="JW18" s="1337">
        <v>43</v>
      </c>
      <c r="JX18" s="1337">
        <v>20</v>
      </c>
      <c r="JY18" s="1337">
        <v>9</v>
      </c>
      <c r="JZ18" s="1337">
        <v>11</v>
      </c>
      <c r="KA18" s="1337">
        <v>17</v>
      </c>
      <c r="KB18" s="1337">
        <v>17</v>
      </c>
      <c r="KC18" s="1337">
        <v>17</v>
      </c>
      <c r="KD18" s="1337">
        <v>57</v>
      </c>
      <c r="KE18" s="1337">
        <v>96</v>
      </c>
    </row>
    <row r="19" spans="1:292" ht="23.25" customHeight="1">
      <c r="A19" s="183"/>
      <c r="B19" s="57" t="s">
        <v>10</v>
      </c>
      <c r="C19" s="1337">
        <v>4901</v>
      </c>
      <c r="D19" s="1337">
        <v>1548</v>
      </c>
      <c r="E19" s="1337">
        <v>802</v>
      </c>
      <c r="F19" s="1337">
        <v>1177</v>
      </c>
      <c r="G19" s="1337">
        <v>1356</v>
      </c>
      <c r="H19" s="1337">
        <v>16</v>
      </c>
      <c r="I19" s="1337" t="s">
        <v>262</v>
      </c>
      <c r="J19" s="301"/>
      <c r="K19" s="1337">
        <v>153</v>
      </c>
      <c r="L19" s="1337">
        <v>80</v>
      </c>
      <c r="M19" s="1337">
        <v>73</v>
      </c>
      <c r="N19" s="1337">
        <v>12</v>
      </c>
      <c r="O19" s="1337">
        <v>8</v>
      </c>
      <c r="P19" s="1337">
        <v>42</v>
      </c>
      <c r="Q19" s="1337">
        <v>14</v>
      </c>
      <c r="R19" s="1337">
        <v>8</v>
      </c>
      <c r="S19" s="1337">
        <v>8</v>
      </c>
      <c r="T19" s="1337">
        <v>12</v>
      </c>
      <c r="U19" s="1337">
        <v>12</v>
      </c>
      <c r="V19" s="1337">
        <v>27</v>
      </c>
      <c r="W19" s="1337">
        <v>24</v>
      </c>
      <c r="X19" s="1337">
        <v>18</v>
      </c>
      <c r="Y19" s="1337">
        <v>14</v>
      </c>
      <c r="Z19" s="1337">
        <v>26</v>
      </c>
      <c r="AA19" s="1337">
        <v>5</v>
      </c>
      <c r="AB19" s="1337">
        <v>11</v>
      </c>
      <c r="AC19" s="1337">
        <v>9</v>
      </c>
      <c r="AD19" s="1337">
        <v>21</v>
      </c>
      <c r="AE19" s="1337">
        <v>14</v>
      </c>
      <c r="AF19" s="1337">
        <v>16</v>
      </c>
      <c r="AG19" s="1337">
        <v>15</v>
      </c>
      <c r="AH19" s="1337">
        <v>12</v>
      </c>
      <c r="AI19" s="1337">
        <v>9</v>
      </c>
      <c r="AJ19" s="1337">
        <v>8</v>
      </c>
      <c r="AK19" s="1337">
        <v>12</v>
      </c>
      <c r="AL19" s="1337">
        <v>20</v>
      </c>
      <c r="AM19" s="1337">
        <v>23</v>
      </c>
      <c r="AN19" s="1337">
        <v>20</v>
      </c>
      <c r="AO19" s="1337">
        <v>25</v>
      </c>
      <c r="AP19" s="1337">
        <v>13</v>
      </c>
      <c r="AQ19" s="1337">
        <v>16</v>
      </c>
      <c r="AR19" s="1337">
        <v>104</v>
      </c>
      <c r="AS19" s="1337">
        <v>75</v>
      </c>
      <c r="AT19" s="1337">
        <v>13</v>
      </c>
      <c r="AU19" s="1337">
        <v>23</v>
      </c>
      <c r="AV19" s="1337">
        <v>34</v>
      </c>
      <c r="AW19" s="1337">
        <v>16</v>
      </c>
      <c r="AX19" s="1337">
        <v>26</v>
      </c>
      <c r="AY19" s="1337">
        <v>12</v>
      </c>
      <c r="AZ19" s="1337">
        <v>3</v>
      </c>
      <c r="BA19" s="1337">
        <v>9</v>
      </c>
      <c r="BB19" s="1337">
        <v>16</v>
      </c>
      <c r="BC19" s="1337">
        <v>12</v>
      </c>
      <c r="BD19" s="1337">
        <v>12</v>
      </c>
      <c r="BE19" s="1337">
        <v>6</v>
      </c>
      <c r="BF19" s="1337">
        <v>21</v>
      </c>
      <c r="BG19" s="1337">
        <v>49</v>
      </c>
      <c r="BH19" s="1337">
        <v>12</v>
      </c>
      <c r="BI19" s="1337">
        <v>33</v>
      </c>
      <c r="BJ19" s="1337">
        <v>24</v>
      </c>
      <c r="BK19" s="1337">
        <v>7</v>
      </c>
      <c r="BL19" s="1337">
        <v>77</v>
      </c>
      <c r="BM19" s="1337">
        <v>36</v>
      </c>
      <c r="BN19" s="1337">
        <v>43</v>
      </c>
      <c r="BO19" s="1337">
        <v>11</v>
      </c>
      <c r="BP19" s="1337">
        <v>23</v>
      </c>
      <c r="BQ19" s="1337">
        <v>6</v>
      </c>
      <c r="BR19" s="1337">
        <v>17</v>
      </c>
      <c r="BS19" s="1337">
        <v>19</v>
      </c>
      <c r="BT19" s="1337">
        <v>63</v>
      </c>
      <c r="BU19" s="1337">
        <v>47</v>
      </c>
      <c r="BV19" s="1337">
        <v>43</v>
      </c>
      <c r="BW19" s="1337">
        <v>10</v>
      </c>
      <c r="BX19" s="1337">
        <v>8</v>
      </c>
      <c r="BY19" s="1337">
        <v>18</v>
      </c>
      <c r="BZ19" s="1337">
        <v>27</v>
      </c>
      <c r="CA19" s="1337">
        <v>8</v>
      </c>
      <c r="CB19" s="1337">
        <v>25</v>
      </c>
      <c r="CC19" s="1337">
        <v>11</v>
      </c>
      <c r="CD19" s="1337">
        <v>15</v>
      </c>
      <c r="CE19" s="1337">
        <v>8</v>
      </c>
      <c r="CF19" s="1337">
        <v>5</v>
      </c>
      <c r="CG19" s="1337" t="s">
        <v>262</v>
      </c>
      <c r="CH19" s="1337" t="s">
        <v>262</v>
      </c>
      <c r="CI19" s="1337" t="s">
        <v>262</v>
      </c>
      <c r="CJ19" s="1337" t="s">
        <v>262</v>
      </c>
      <c r="CK19" s="1337" t="s">
        <v>262</v>
      </c>
      <c r="CL19" s="1337" t="s">
        <v>262</v>
      </c>
      <c r="CM19" s="1337" t="s">
        <v>262</v>
      </c>
      <c r="CN19" s="1337" t="s">
        <v>262</v>
      </c>
      <c r="CO19" s="1337" t="s">
        <v>262</v>
      </c>
      <c r="CP19" s="1337" t="s">
        <v>262</v>
      </c>
      <c r="CQ19" s="1337" t="s">
        <v>262</v>
      </c>
      <c r="CR19" s="1337" t="s">
        <v>262</v>
      </c>
      <c r="CS19" s="1337" t="s">
        <v>262</v>
      </c>
      <c r="CT19" s="1337" t="s">
        <v>262</v>
      </c>
      <c r="CU19" s="1337">
        <v>31</v>
      </c>
      <c r="CV19" s="1337">
        <v>7</v>
      </c>
      <c r="CW19" s="1337">
        <v>30</v>
      </c>
      <c r="CX19" s="1337">
        <v>19</v>
      </c>
      <c r="CY19" s="1337" t="s">
        <v>262</v>
      </c>
      <c r="CZ19" s="1337">
        <v>9</v>
      </c>
      <c r="DA19" s="1337">
        <v>6</v>
      </c>
      <c r="DB19" s="1337">
        <v>13</v>
      </c>
      <c r="DC19" s="1337">
        <v>196</v>
      </c>
      <c r="DD19" s="1337">
        <v>45</v>
      </c>
      <c r="DE19" s="1337">
        <v>36</v>
      </c>
      <c r="DF19" s="1337">
        <v>19</v>
      </c>
      <c r="DG19" s="1337">
        <v>24</v>
      </c>
      <c r="DH19" s="1337">
        <v>23</v>
      </c>
      <c r="DI19" s="1337">
        <v>2</v>
      </c>
      <c r="DJ19" s="1337">
        <v>27</v>
      </c>
      <c r="DK19" s="1337">
        <v>10</v>
      </c>
      <c r="DL19" s="1337">
        <v>112</v>
      </c>
      <c r="DM19" s="1337">
        <v>94</v>
      </c>
      <c r="DN19" s="1337">
        <v>136</v>
      </c>
      <c r="DO19" s="1337">
        <v>127</v>
      </c>
      <c r="DP19" s="1337">
        <v>97</v>
      </c>
      <c r="DQ19" s="1337">
        <v>61</v>
      </c>
      <c r="DR19" s="1337">
        <v>80</v>
      </c>
      <c r="DS19" s="1337">
        <v>79</v>
      </c>
      <c r="DT19" s="1337">
        <v>41</v>
      </c>
      <c r="DU19" s="1337">
        <v>46</v>
      </c>
      <c r="DV19" s="1337">
        <v>18</v>
      </c>
      <c r="DW19" s="1337">
        <v>11</v>
      </c>
      <c r="DX19" s="1337">
        <v>16</v>
      </c>
      <c r="DY19" s="1337">
        <v>62</v>
      </c>
      <c r="DZ19" s="1337">
        <v>53</v>
      </c>
      <c r="EA19" s="1337">
        <v>47</v>
      </c>
      <c r="EB19" s="1337">
        <v>40</v>
      </c>
      <c r="EC19" s="1337">
        <v>25</v>
      </c>
      <c r="ED19" s="1337">
        <v>22</v>
      </c>
      <c r="EE19" s="1337">
        <v>18</v>
      </c>
      <c r="EF19" s="1337">
        <v>5</v>
      </c>
      <c r="EG19" s="1337">
        <v>4</v>
      </c>
      <c r="EH19" s="1337">
        <v>4</v>
      </c>
      <c r="EI19" s="1337">
        <v>4</v>
      </c>
      <c r="EJ19" s="1337">
        <v>5</v>
      </c>
      <c r="EK19" s="1337">
        <v>18</v>
      </c>
      <c r="EL19" s="1337">
        <v>11</v>
      </c>
      <c r="EM19" s="1337">
        <v>8</v>
      </c>
      <c r="EN19" s="1337">
        <v>6</v>
      </c>
      <c r="EO19" s="1337">
        <v>9</v>
      </c>
      <c r="EP19" s="1337">
        <v>11</v>
      </c>
      <c r="EQ19" s="1337">
        <v>28</v>
      </c>
      <c r="ER19" s="1337">
        <v>5</v>
      </c>
      <c r="ES19" s="1337">
        <v>7</v>
      </c>
      <c r="ET19" s="1337">
        <v>5</v>
      </c>
      <c r="EU19" s="1337">
        <v>9</v>
      </c>
      <c r="EV19" s="1337">
        <v>10</v>
      </c>
      <c r="EW19" s="1337">
        <v>18</v>
      </c>
      <c r="EX19" s="1337">
        <v>18</v>
      </c>
      <c r="EY19" s="1337">
        <v>24</v>
      </c>
      <c r="EZ19" s="1337">
        <v>14</v>
      </c>
      <c r="FA19" s="1337">
        <v>2</v>
      </c>
      <c r="FB19" s="1337">
        <v>2</v>
      </c>
      <c r="FC19" s="1337">
        <v>4</v>
      </c>
      <c r="FD19" s="1337">
        <v>13</v>
      </c>
      <c r="FE19" s="1337">
        <v>2</v>
      </c>
      <c r="FF19" s="1337">
        <v>4</v>
      </c>
      <c r="FG19" s="1337">
        <v>5</v>
      </c>
      <c r="FH19" s="1337">
        <v>3</v>
      </c>
      <c r="FI19" s="1337">
        <v>11</v>
      </c>
      <c r="FJ19" s="1337">
        <v>5</v>
      </c>
      <c r="FK19" s="1337">
        <v>5</v>
      </c>
      <c r="FL19" s="1337">
        <v>5</v>
      </c>
      <c r="FM19" s="1337">
        <v>3</v>
      </c>
      <c r="FN19" s="1337">
        <v>3</v>
      </c>
      <c r="FO19" s="1337">
        <v>17</v>
      </c>
      <c r="FP19" s="1337">
        <v>6</v>
      </c>
      <c r="FQ19" s="1337">
        <v>4</v>
      </c>
      <c r="FR19" s="1337">
        <v>7</v>
      </c>
      <c r="FS19" s="1337">
        <v>8</v>
      </c>
      <c r="FT19" s="1337">
        <v>7</v>
      </c>
      <c r="FU19" s="1337">
        <v>33</v>
      </c>
      <c r="FV19" s="1337">
        <v>9</v>
      </c>
      <c r="FW19" s="1337">
        <v>3</v>
      </c>
      <c r="FX19" s="1337">
        <v>8</v>
      </c>
      <c r="FY19" s="1337">
        <v>7</v>
      </c>
      <c r="FZ19" s="1337">
        <v>7</v>
      </c>
      <c r="GA19" s="1337">
        <v>7</v>
      </c>
      <c r="GB19" s="1337">
        <v>2</v>
      </c>
      <c r="GC19" s="1337">
        <v>3</v>
      </c>
      <c r="GD19" s="1337">
        <v>1</v>
      </c>
      <c r="GE19" s="1337">
        <v>7</v>
      </c>
      <c r="GF19" s="1337">
        <v>18</v>
      </c>
      <c r="GG19" s="1337">
        <v>2</v>
      </c>
      <c r="GH19" s="1337">
        <v>2</v>
      </c>
      <c r="GI19" s="1337">
        <v>5</v>
      </c>
      <c r="GJ19" s="1337">
        <v>5</v>
      </c>
      <c r="GK19" s="1337">
        <v>4</v>
      </c>
      <c r="GL19" s="1337">
        <v>2</v>
      </c>
      <c r="GM19" s="1337">
        <v>5</v>
      </c>
      <c r="GN19" s="1337">
        <v>9</v>
      </c>
      <c r="GO19" s="1337">
        <v>2</v>
      </c>
      <c r="GP19" s="1337">
        <v>11</v>
      </c>
      <c r="GQ19" s="1337">
        <v>4</v>
      </c>
      <c r="GR19" s="1337">
        <v>2</v>
      </c>
      <c r="GS19" s="1337">
        <v>6</v>
      </c>
      <c r="GT19" s="1337">
        <v>6</v>
      </c>
      <c r="GU19" s="1337">
        <v>8</v>
      </c>
      <c r="GV19" s="1337">
        <v>4</v>
      </c>
      <c r="GW19" s="1337">
        <v>3</v>
      </c>
      <c r="GX19" s="1337">
        <v>2</v>
      </c>
      <c r="GY19" s="1337">
        <v>6</v>
      </c>
      <c r="GZ19" s="1337">
        <v>5</v>
      </c>
      <c r="HA19" s="1337">
        <v>1</v>
      </c>
      <c r="HB19" s="1337">
        <v>24</v>
      </c>
      <c r="HC19" s="1337">
        <v>15</v>
      </c>
      <c r="HD19" s="1337">
        <v>7</v>
      </c>
      <c r="HE19" s="1337">
        <v>6</v>
      </c>
      <c r="HF19" s="1337">
        <v>3</v>
      </c>
      <c r="HG19" s="1337">
        <v>12</v>
      </c>
      <c r="HH19" s="1337">
        <v>6</v>
      </c>
      <c r="HI19" s="1337">
        <v>7</v>
      </c>
      <c r="HJ19" s="1337">
        <v>5</v>
      </c>
      <c r="HK19" s="1337">
        <v>10</v>
      </c>
      <c r="HL19" s="1337">
        <v>10</v>
      </c>
      <c r="HM19" s="1337">
        <v>9</v>
      </c>
      <c r="HN19" s="1337">
        <v>1</v>
      </c>
      <c r="HO19" s="1337">
        <v>12</v>
      </c>
      <c r="HP19" s="1337">
        <v>5</v>
      </c>
      <c r="HQ19" s="1337">
        <v>3</v>
      </c>
      <c r="HR19" s="1337">
        <v>5</v>
      </c>
      <c r="HS19" s="1337">
        <v>16</v>
      </c>
      <c r="HT19" s="1337">
        <v>8</v>
      </c>
      <c r="HU19" s="1337">
        <v>4</v>
      </c>
      <c r="HV19" s="1337">
        <v>9</v>
      </c>
      <c r="HW19" s="1337">
        <v>2</v>
      </c>
      <c r="HX19" s="1337">
        <v>6</v>
      </c>
      <c r="HY19" s="1337">
        <v>4</v>
      </c>
      <c r="HZ19" s="1337">
        <v>5</v>
      </c>
      <c r="IA19" s="1337">
        <v>4</v>
      </c>
      <c r="IB19" s="1337">
        <v>2</v>
      </c>
      <c r="IC19" s="1337">
        <v>5</v>
      </c>
      <c r="ID19" s="1337">
        <v>9</v>
      </c>
      <c r="IE19" s="1337">
        <v>11</v>
      </c>
      <c r="IF19" s="1337">
        <v>4</v>
      </c>
      <c r="IG19" s="1337">
        <v>5</v>
      </c>
      <c r="IH19" s="1337">
        <v>3</v>
      </c>
      <c r="II19" s="1337">
        <v>31</v>
      </c>
      <c r="IJ19" s="1337">
        <v>32</v>
      </c>
      <c r="IK19" s="1337">
        <v>15</v>
      </c>
      <c r="IL19" s="1337">
        <v>8</v>
      </c>
      <c r="IM19" s="1337">
        <v>9</v>
      </c>
      <c r="IN19" s="1337">
        <v>5</v>
      </c>
      <c r="IO19" s="1337">
        <v>5</v>
      </c>
      <c r="IP19" s="1337">
        <v>5</v>
      </c>
      <c r="IQ19" s="1337">
        <v>9</v>
      </c>
      <c r="IR19" s="1337">
        <v>8</v>
      </c>
      <c r="IS19" s="1337">
        <v>7</v>
      </c>
      <c r="IT19" s="1337">
        <v>3</v>
      </c>
      <c r="IU19" s="1337">
        <v>3</v>
      </c>
      <c r="IV19" s="1337">
        <v>8</v>
      </c>
      <c r="IW19" s="1337">
        <v>9</v>
      </c>
      <c r="IX19" s="1337">
        <v>19</v>
      </c>
      <c r="IY19" s="1337">
        <v>2</v>
      </c>
      <c r="IZ19" s="1337">
        <v>5</v>
      </c>
      <c r="JA19" s="1337">
        <v>3</v>
      </c>
      <c r="JB19" s="1337">
        <v>6</v>
      </c>
      <c r="JC19" s="1337">
        <v>6</v>
      </c>
      <c r="JD19" s="1337">
        <v>4</v>
      </c>
      <c r="JE19" s="1337">
        <v>3</v>
      </c>
      <c r="JF19" s="1337">
        <v>2</v>
      </c>
      <c r="JG19" s="1337">
        <v>5</v>
      </c>
      <c r="JH19" s="1337">
        <v>7</v>
      </c>
      <c r="JI19" s="1337">
        <v>51</v>
      </c>
      <c r="JJ19" s="1337">
        <v>21</v>
      </c>
      <c r="JK19" s="1337">
        <v>12</v>
      </c>
      <c r="JL19" s="1337">
        <v>7</v>
      </c>
      <c r="JM19" s="1337">
        <v>6</v>
      </c>
      <c r="JN19" s="1337">
        <v>6</v>
      </c>
      <c r="JO19" s="1337">
        <v>6</v>
      </c>
      <c r="JP19" s="1337">
        <v>12</v>
      </c>
      <c r="JQ19" s="1337">
        <v>16</v>
      </c>
      <c r="JR19" s="1337">
        <v>38</v>
      </c>
      <c r="JS19" s="1337">
        <v>7</v>
      </c>
      <c r="JT19" s="1337">
        <v>9</v>
      </c>
      <c r="JU19" s="1337">
        <v>14</v>
      </c>
      <c r="JV19" s="1337">
        <v>9</v>
      </c>
      <c r="JW19" s="1337">
        <v>19</v>
      </c>
      <c r="JX19" s="1337">
        <v>6</v>
      </c>
      <c r="JY19" s="1337">
        <v>3</v>
      </c>
      <c r="JZ19" s="1337">
        <v>5</v>
      </c>
      <c r="KA19" s="1337">
        <v>7</v>
      </c>
      <c r="KB19" s="1337">
        <v>6</v>
      </c>
      <c r="KC19" s="1337">
        <v>7</v>
      </c>
      <c r="KD19" s="1337">
        <v>16</v>
      </c>
      <c r="KE19" s="1337" t="s">
        <v>262</v>
      </c>
    </row>
    <row r="20" spans="1:292" ht="23.25" customHeight="1">
      <c r="A20" s="183"/>
      <c r="B20" s="58" t="s">
        <v>16</v>
      </c>
      <c r="C20" s="1337">
        <v>19573</v>
      </c>
      <c r="D20" s="1337">
        <v>9143</v>
      </c>
      <c r="E20" s="1337">
        <v>3690</v>
      </c>
      <c r="F20" s="1337">
        <v>3182</v>
      </c>
      <c r="G20" s="1337">
        <v>3418</v>
      </c>
      <c r="H20" s="1337">
        <v>40</v>
      </c>
      <c r="I20" s="1337">
        <v>96</v>
      </c>
      <c r="J20" s="301"/>
      <c r="K20" s="1337">
        <v>781</v>
      </c>
      <c r="L20" s="1337">
        <v>283</v>
      </c>
      <c r="M20" s="1337">
        <v>471</v>
      </c>
      <c r="N20" s="1337">
        <v>228</v>
      </c>
      <c r="O20" s="1337">
        <v>220</v>
      </c>
      <c r="P20" s="1337">
        <v>189</v>
      </c>
      <c r="Q20" s="1337">
        <v>122</v>
      </c>
      <c r="R20" s="1337">
        <v>169</v>
      </c>
      <c r="S20" s="1337">
        <v>108</v>
      </c>
      <c r="T20" s="1337">
        <v>88</v>
      </c>
      <c r="U20" s="1337">
        <v>95</v>
      </c>
      <c r="V20" s="1337">
        <v>63</v>
      </c>
      <c r="W20" s="1337">
        <v>79</v>
      </c>
      <c r="X20" s="1337">
        <v>61</v>
      </c>
      <c r="Y20" s="1337">
        <v>75</v>
      </c>
      <c r="Z20" s="1337">
        <v>76</v>
      </c>
      <c r="AA20" s="1337">
        <v>52</v>
      </c>
      <c r="AB20" s="1337">
        <v>87</v>
      </c>
      <c r="AC20" s="1337">
        <v>55</v>
      </c>
      <c r="AD20" s="1337">
        <v>36</v>
      </c>
      <c r="AE20" s="1337">
        <v>39</v>
      </c>
      <c r="AF20" s="1337">
        <v>24</v>
      </c>
      <c r="AG20" s="1337">
        <v>142</v>
      </c>
      <c r="AH20" s="1337">
        <v>154</v>
      </c>
      <c r="AI20" s="1337">
        <v>80</v>
      </c>
      <c r="AJ20" s="1337">
        <v>43</v>
      </c>
      <c r="AK20" s="1337">
        <v>106</v>
      </c>
      <c r="AL20" s="1337">
        <v>212</v>
      </c>
      <c r="AM20" s="1337">
        <v>141</v>
      </c>
      <c r="AN20" s="1337">
        <v>58</v>
      </c>
      <c r="AO20" s="1337">
        <v>114</v>
      </c>
      <c r="AP20" s="1337">
        <v>63</v>
      </c>
      <c r="AQ20" s="1337">
        <v>67</v>
      </c>
      <c r="AR20" s="1337">
        <v>1156</v>
      </c>
      <c r="AS20" s="1337">
        <v>425</v>
      </c>
      <c r="AT20" s="1337">
        <v>205</v>
      </c>
      <c r="AU20" s="1337">
        <v>178</v>
      </c>
      <c r="AV20" s="1337">
        <v>197</v>
      </c>
      <c r="AW20" s="1337">
        <v>139</v>
      </c>
      <c r="AX20" s="1337">
        <v>151</v>
      </c>
      <c r="AY20" s="1337">
        <v>65</v>
      </c>
      <c r="AZ20" s="1337">
        <v>45</v>
      </c>
      <c r="BA20" s="1337">
        <v>10</v>
      </c>
      <c r="BB20" s="1337">
        <v>89</v>
      </c>
      <c r="BC20" s="1337">
        <v>64</v>
      </c>
      <c r="BD20" s="1337">
        <v>73</v>
      </c>
      <c r="BE20" s="1337">
        <v>38</v>
      </c>
      <c r="BF20" s="1337">
        <v>174</v>
      </c>
      <c r="BG20" s="1337">
        <v>79</v>
      </c>
      <c r="BH20" s="1337">
        <v>59</v>
      </c>
      <c r="BI20" s="1337">
        <v>58</v>
      </c>
      <c r="BJ20" s="1337">
        <v>30</v>
      </c>
      <c r="BK20" s="1337">
        <v>66</v>
      </c>
      <c r="BL20" s="1337">
        <v>404</v>
      </c>
      <c r="BM20" s="1337">
        <v>271</v>
      </c>
      <c r="BN20" s="1337">
        <v>84</v>
      </c>
      <c r="BO20" s="1337">
        <v>90</v>
      </c>
      <c r="BP20" s="1337">
        <v>115</v>
      </c>
      <c r="BQ20" s="1337">
        <v>105</v>
      </c>
      <c r="BR20" s="1337">
        <v>120</v>
      </c>
      <c r="BS20" s="1337">
        <v>42</v>
      </c>
      <c r="BT20" s="1337">
        <v>368</v>
      </c>
      <c r="BU20" s="1337">
        <v>180</v>
      </c>
      <c r="BV20" s="1337">
        <v>147</v>
      </c>
      <c r="BW20" s="1337">
        <v>111</v>
      </c>
      <c r="BX20" s="1337">
        <v>109</v>
      </c>
      <c r="BY20" s="1337">
        <v>84</v>
      </c>
      <c r="BZ20" s="1337">
        <v>64</v>
      </c>
      <c r="CA20" s="1337">
        <v>75</v>
      </c>
      <c r="CB20" s="1337">
        <v>59</v>
      </c>
      <c r="CC20" s="1337">
        <v>51</v>
      </c>
      <c r="CD20" s="1337">
        <v>39</v>
      </c>
      <c r="CE20" s="1337">
        <v>48</v>
      </c>
      <c r="CF20" s="1337">
        <v>35</v>
      </c>
      <c r="CG20" s="1337" t="s">
        <v>262</v>
      </c>
      <c r="CH20" s="1337" t="s">
        <v>262</v>
      </c>
      <c r="CI20" s="1337" t="s">
        <v>262</v>
      </c>
      <c r="CJ20" s="1337" t="s">
        <v>262</v>
      </c>
      <c r="CK20" s="1337" t="s">
        <v>262</v>
      </c>
      <c r="CL20" s="1337" t="s">
        <v>262</v>
      </c>
      <c r="CM20" s="1337" t="s">
        <v>262</v>
      </c>
      <c r="CN20" s="1337" t="s">
        <v>262</v>
      </c>
      <c r="CO20" s="1337" t="s">
        <v>262</v>
      </c>
      <c r="CP20" s="1337" t="s">
        <v>262</v>
      </c>
      <c r="CQ20" s="1337" t="s">
        <v>262</v>
      </c>
      <c r="CR20" s="1337" t="s">
        <v>262</v>
      </c>
      <c r="CS20" s="1337" t="s">
        <v>262</v>
      </c>
      <c r="CT20" s="1337" t="s">
        <v>262</v>
      </c>
      <c r="CU20" s="1337">
        <v>189</v>
      </c>
      <c r="CV20" s="1337">
        <v>36</v>
      </c>
      <c r="CW20" s="1337">
        <v>246</v>
      </c>
      <c r="CX20" s="1337">
        <v>90</v>
      </c>
      <c r="CY20" s="1337" t="s">
        <v>262</v>
      </c>
      <c r="CZ20" s="1337">
        <v>34</v>
      </c>
      <c r="DA20" s="1337">
        <v>27</v>
      </c>
      <c r="DB20" s="1337">
        <v>102</v>
      </c>
      <c r="DC20" s="1337">
        <v>190</v>
      </c>
      <c r="DD20" s="1337">
        <v>239</v>
      </c>
      <c r="DE20" s="1337">
        <v>112</v>
      </c>
      <c r="DF20" s="1337">
        <v>89</v>
      </c>
      <c r="DG20" s="1337">
        <v>140</v>
      </c>
      <c r="DH20" s="1337">
        <v>61</v>
      </c>
      <c r="DI20" s="1337">
        <v>43</v>
      </c>
      <c r="DJ20" s="1337">
        <v>177</v>
      </c>
      <c r="DK20" s="1337">
        <v>126</v>
      </c>
      <c r="DL20" s="1337">
        <v>352</v>
      </c>
      <c r="DM20" s="1337">
        <v>316</v>
      </c>
      <c r="DN20" s="1337">
        <v>268</v>
      </c>
      <c r="DO20" s="1337">
        <v>118</v>
      </c>
      <c r="DP20" s="1337">
        <v>209</v>
      </c>
      <c r="DQ20" s="1337">
        <v>207</v>
      </c>
      <c r="DR20" s="1337">
        <v>146</v>
      </c>
      <c r="DS20" s="1337">
        <v>121</v>
      </c>
      <c r="DT20" s="1337">
        <v>93</v>
      </c>
      <c r="DU20" s="1337">
        <v>69</v>
      </c>
      <c r="DV20" s="1337">
        <v>91</v>
      </c>
      <c r="DW20" s="1337">
        <v>76</v>
      </c>
      <c r="DX20" s="1337">
        <v>61</v>
      </c>
      <c r="DY20" s="1337">
        <v>224</v>
      </c>
      <c r="DZ20" s="1337">
        <v>231</v>
      </c>
      <c r="EA20" s="1337">
        <v>198</v>
      </c>
      <c r="EB20" s="1337">
        <v>197</v>
      </c>
      <c r="EC20" s="1337">
        <v>143</v>
      </c>
      <c r="ED20" s="1337">
        <v>53</v>
      </c>
      <c r="EE20" s="1337">
        <v>60</v>
      </c>
      <c r="EF20" s="1337">
        <v>18</v>
      </c>
      <c r="EG20" s="1337">
        <v>14</v>
      </c>
      <c r="EH20" s="1337">
        <v>14</v>
      </c>
      <c r="EI20" s="1337">
        <v>13</v>
      </c>
      <c r="EJ20" s="1337">
        <v>14</v>
      </c>
      <c r="EK20" s="1337">
        <v>39</v>
      </c>
      <c r="EL20" s="1337">
        <v>28</v>
      </c>
      <c r="EM20" s="1337">
        <v>18</v>
      </c>
      <c r="EN20" s="1337">
        <v>15</v>
      </c>
      <c r="EO20" s="1337">
        <v>18</v>
      </c>
      <c r="EP20" s="1337">
        <v>18</v>
      </c>
      <c r="EQ20" s="1337">
        <v>50</v>
      </c>
      <c r="ER20" s="1337">
        <v>9</v>
      </c>
      <c r="ES20" s="1337">
        <v>17</v>
      </c>
      <c r="ET20" s="1337">
        <v>12</v>
      </c>
      <c r="EU20" s="1337">
        <v>15</v>
      </c>
      <c r="EV20" s="1337">
        <v>34</v>
      </c>
      <c r="EW20" s="1337">
        <v>30</v>
      </c>
      <c r="EX20" s="1337">
        <v>41</v>
      </c>
      <c r="EY20" s="1337">
        <v>54</v>
      </c>
      <c r="EZ20" s="1337">
        <v>34</v>
      </c>
      <c r="FA20" s="1337">
        <v>22</v>
      </c>
      <c r="FB20" s="1337">
        <v>20</v>
      </c>
      <c r="FC20" s="1337">
        <v>20</v>
      </c>
      <c r="FD20" s="1337">
        <v>31</v>
      </c>
      <c r="FE20" s="1337">
        <v>7</v>
      </c>
      <c r="FF20" s="1337">
        <v>21</v>
      </c>
      <c r="FG20" s="1337">
        <v>19</v>
      </c>
      <c r="FH20" s="1337">
        <v>11</v>
      </c>
      <c r="FI20" s="1337">
        <v>37</v>
      </c>
      <c r="FJ20" s="1337">
        <v>23</v>
      </c>
      <c r="FK20" s="1337">
        <v>25</v>
      </c>
      <c r="FL20" s="1337">
        <v>13</v>
      </c>
      <c r="FM20" s="1337">
        <v>9</v>
      </c>
      <c r="FN20" s="1337">
        <v>7</v>
      </c>
      <c r="FO20" s="1337">
        <v>49</v>
      </c>
      <c r="FP20" s="1337">
        <v>25</v>
      </c>
      <c r="FQ20" s="1337">
        <v>20</v>
      </c>
      <c r="FR20" s="1337">
        <v>56</v>
      </c>
      <c r="FS20" s="1337">
        <v>63</v>
      </c>
      <c r="FT20" s="1337">
        <v>47</v>
      </c>
      <c r="FU20" s="1337">
        <v>74</v>
      </c>
      <c r="FV20" s="1337">
        <v>27</v>
      </c>
      <c r="FW20" s="1337">
        <v>8</v>
      </c>
      <c r="FX20" s="1337">
        <v>12</v>
      </c>
      <c r="FY20" s="1337">
        <v>24</v>
      </c>
      <c r="FZ20" s="1337">
        <v>22</v>
      </c>
      <c r="GA20" s="1337">
        <v>14</v>
      </c>
      <c r="GB20" s="1337">
        <v>6</v>
      </c>
      <c r="GC20" s="1337">
        <v>7</v>
      </c>
      <c r="GD20" s="1337">
        <v>11</v>
      </c>
      <c r="GE20" s="1337">
        <v>25</v>
      </c>
      <c r="GF20" s="1337">
        <v>45</v>
      </c>
      <c r="GG20" s="1337">
        <v>12</v>
      </c>
      <c r="GH20" s="1337">
        <v>12</v>
      </c>
      <c r="GI20" s="1337">
        <v>11</v>
      </c>
      <c r="GJ20" s="1337">
        <v>12</v>
      </c>
      <c r="GK20" s="1337">
        <v>8</v>
      </c>
      <c r="GL20" s="1337">
        <v>6</v>
      </c>
      <c r="GM20" s="1337">
        <v>10</v>
      </c>
      <c r="GN20" s="1337">
        <v>20</v>
      </c>
      <c r="GO20" s="1337">
        <v>15</v>
      </c>
      <c r="GP20" s="1337">
        <v>-1</v>
      </c>
      <c r="GQ20" s="1337">
        <v>21</v>
      </c>
      <c r="GR20" s="1337">
        <v>20</v>
      </c>
      <c r="GS20" s="1337">
        <v>13</v>
      </c>
      <c r="GT20" s="1337">
        <v>13</v>
      </c>
      <c r="GU20" s="1337">
        <v>24</v>
      </c>
      <c r="GV20" s="1337">
        <v>10</v>
      </c>
      <c r="GW20" s="1337">
        <v>19</v>
      </c>
      <c r="GX20" s="1337">
        <v>8</v>
      </c>
      <c r="GY20" s="1337">
        <v>30</v>
      </c>
      <c r="GZ20" s="1337">
        <v>9</v>
      </c>
      <c r="HA20" s="1337">
        <v>13</v>
      </c>
      <c r="HB20" s="1337">
        <v>54</v>
      </c>
      <c r="HC20" s="1337">
        <v>47</v>
      </c>
      <c r="HD20" s="1337">
        <v>-7</v>
      </c>
      <c r="HE20" s="1337">
        <v>-6</v>
      </c>
      <c r="HF20" s="1337">
        <v>10</v>
      </c>
      <c r="HG20" s="1337">
        <v>20</v>
      </c>
      <c r="HH20" s="1337">
        <v>14</v>
      </c>
      <c r="HI20" s="1337">
        <v>8</v>
      </c>
      <c r="HJ20" s="1337">
        <v>10</v>
      </c>
      <c r="HK20" s="1337">
        <v>5</v>
      </c>
      <c r="HL20" s="1337">
        <v>18</v>
      </c>
      <c r="HM20" s="1337">
        <v>15</v>
      </c>
      <c r="HN20" s="1337">
        <v>9</v>
      </c>
      <c r="HO20" s="1337">
        <v>42</v>
      </c>
      <c r="HP20" s="1337">
        <v>48</v>
      </c>
      <c r="HQ20" s="1337">
        <v>33</v>
      </c>
      <c r="HR20" s="1337">
        <v>15</v>
      </c>
      <c r="HS20" s="1337">
        <v>25</v>
      </c>
      <c r="HT20" s="1337">
        <v>38</v>
      </c>
      <c r="HU20" s="1337">
        <v>22</v>
      </c>
      <c r="HV20" s="1337">
        <v>19</v>
      </c>
      <c r="HW20" s="1337">
        <v>12</v>
      </c>
      <c r="HX20" s="1337">
        <v>15</v>
      </c>
      <c r="HY20" s="1337">
        <v>12</v>
      </c>
      <c r="HZ20" s="1337">
        <v>16</v>
      </c>
      <c r="IA20" s="1337">
        <v>6</v>
      </c>
      <c r="IB20" s="1337">
        <v>13</v>
      </c>
      <c r="IC20" s="1337">
        <v>19</v>
      </c>
      <c r="ID20" s="1337">
        <v>13</v>
      </c>
      <c r="IE20" s="1337">
        <v>32</v>
      </c>
      <c r="IF20" s="1337">
        <v>19</v>
      </c>
      <c r="IG20" s="1337">
        <v>11</v>
      </c>
      <c r="IH20" s="1337">
        <v>17</v>
      </c>
      <c r="II20" s="1337">
        <v>167</v>
      </c>
      <c r="IJ20" s="1337">
        <v>94</v>
      </c>
      <c r="IK20" s="1337">
        <v>56</v>
      </c>
      <c r="IL20" s="1337">
        <v>18</v>
      </c>
      <c r="IM20" s="1337">
        <v>23</v>
      </c>
      <c r="IN20" s="1337">
        <v>19</v>
      </c>
      <c r="IO20" s="1337">
        <v>23</v>
      </c>
      <c r="IP20" s="1337">
        <v>12</v>
      </c>
      <c r="IQ20" s="1337">
        <v>43</v>
      </c>
      <c r="IR20" s="1337">
        <v>41</v>
      </c>
      <c r="IS20" s="1337">
        <v>25</v>
      </c>
      <c r="IT20" s="1337">
        <v>17</v>
      </c>
      <c r="IU20" s="1337">
        <v>14</v>
      </c>
      <c r="IV20" s="1337">
        <v>14</v>
      </c>
      <c r="IW20" s="1337">
        <v>12</v>
      </c>
      <c r="IX20" s="1337">
        <v>23</v>
      </c>
      <c r="IY20" s="1337">
        <v>5</v>
      </c>
      <c r="IZ20" s="1337">
        <v>9</v>
      </c>
      <c r="JA20" s="1337">
        <v>6</v>
      </c>
      <c r="JB20" s="1337">
        <v>9</v>
      </c>
      <c r="JC20" s="1337">
        <v>10</v>
      </c>
      <c r="JD20" s="1337">
        <v>8</v>
      </c>
      <c r="JE20" s="1337">
        <v>5</v>
      </c>
      <c r="JF20" s="1337">
        <v>3</v>
      </c>
      <c r="JG20" s="1337">
        <v>9</v>
      </c>
      <c r="JH20" s="1337">
        <v>12</v>
      </c>
      <c r="JI20" s="1337">
        <v>77</v>
      </c>
      <c r="JJ20" s="1337">
        <v>28</v>
      </c>
      <c r="JK20" s="1337">
        <v>20</v>
      </c>
      <c r="JL20" s="1337">
        <v>5</v>
      </c>
      <c r="JM20" s="1337">
        <v>25</v>
      </c>
      <c r="JN20" s="1337">
        <v>12</v>
      </c>
      <c r="JO20" s="1337">
        <v>10</v>
      </c>
      <c r="JP20" s="1337">
        <v>16</v>
      </c>
      <c r="JQ20" s="1337">
        <v>24</v>
      </c>
      <c r="JR20" s="1337">
        <v>53</v>
      </c>
      <c r="JS20" s="1337">
        <v>8</v>
      </c>
      <c r="JT20" s="1337">
        <v>10</v>
      </c>
      <c r="JU20" s="1337">
        <v>16</v>
      </c>
      <c r="JV20" s="1337">
        <v>16</v>
      </c>
      <c r="JW20" s="1337">
        <v>24</v>
      </c>
      <c r="JX20" s="1337">
        <v>13</v>
      </c>
      <c r="JY20" s="1337">
        <v>6</v>
      </c>
      <c r="JZ20" s="1337">
        <v>5</v>
      </c>
      <c r="KA20" s="1337">
        <v>9</v>
      </c>
      <c r="KB20" s="1337">
        <v>11</v>
      </c>
      <c r="KC20" s="1337">
        <v>9</v>
      </c>
      <c r="KD20" s="1337">
        <v>40</v>
      </c>
      <c r="KE20" s="1337" t="s">
        <v>262</v>
      </c>
    </row>
    <row r="21" spans="1:292" ht="18.600000000000001" customHeight="1">
      <c r="A21" s="18"/>
      <c r="B21" s="182"/>
      <c r="C21" s="308"/>
      <c r="D21" s="308"/>
      <c r="E21" s="308"/>
      <c r="F21" s="308"/>
      <c r="G21" s="308"/>
      <c r="H21" s="308"/>
      <c r="I21" s="308"/>
      <c r="J21" s="308"/>
      <c r="K21" s="308"/>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c r="IV21" s="309"/>
      <c r="IW21" s="309"/>
      <c r="IX21" s="309"/>
      <c r="IY21" s="309"/>
      <c r="IZ21" s="309"/>
      <c r="JA21" s="309"/>
      <c r="JB21" s="309"/>
      <c r="JC21" s="309"/>
      <c r="JD21" s="309"/>
      <c r="JE21" s="309"/>
      <c r="JF21" s="309"/>
      <c r="JG21" s="309"/>
      <c r="JH21" s="309"/>
      <c r="JI21" s="309"/>
      <c r="JJ21" s="309"/>
      <c r="JK21" s="309"/>
      <c r="JL21" s="309"/>
      <c r="JM21" s="309"/>
      <c r="JN21" s="309"/>
      <c r="JO21" s="309"/>
      <c r="JP21" s="309"/>
      <c r="JQ21" s="309"/>
      <c r="JR21" s="309"/>
      <c r="JS21" s="309"/>
      <c r="JT21" s="309"/>
      <c r="JU21" s="309"/>
      <c r="JV21" s="309"/>
      <c r="JW21" s="309"/>
      <c r="JX21" s="309"/>
      <c r="JY21" s="309"/>
      <c r="JZ21" s="309"/>
      <c r="KA21" s="309"/>
      <c r="KB21" s="309"/>
      <c r="KC21" s="309"/>
      <c r="KD21" s="309"/>
      <c r="KE21" s="309"/>
    </row>
    <row r="22" spans="1:292" ht="23.25" customHeight="1">
      <c r="A22" s="183"/>
      <c r="B22" s="1280" t="s">
        <v>66</v>
      </c>
      <c r="C22" s="1337">
        <v>1041183</v>
      </c>
      <c r="D22" s="1337">
        <v>465280</v>
      </c>
      <c r="E22" s="1337">
        <v>180945</v>
      </c>
      <c r="F22" s="1337">
        <v>187350</v>
      </c>
      <c r="G22" s="1337">
        <v>198468</v>
      </c>
      <c r="H22" s="1337">
        <v>3850</v>
      </c>
      <c r="I22" s="1337">
        <v>5290</v>
      </c>
      <c r="J22" s="312"/>
      <c r="K22" s="1337">
        <v>49200</v>
      </c>
      <c r="L22" s="1337">
        <v>21800</v>
      </c>
      <c r="M22" s="1337">
        <v>27200</v>
      </c>
      <c r="N22" s="1337">
        <v>11600</v>
      </c>
      <c r="O22" s="1337">
        <v>10800</v>
      </c>
      <c r="P22" s="1337">
        <v>11400</v>
      </c>
      <c r="Q22" s="1337">
        <v>7250</v>
      </c>
      <c r="R22" s="1337">
        <v>8050</v>
      </c>
      <c r="S22" s="1337">
        <v>5760</v>
      </c>
      <c r="T22" s="1337">
        <v>4500</v>
      </c>
      <c r="U22" s="1337">
        <v>5230</v>
      </c>
      <c r="V22" s="1337">
        <v>4780</v>
      </c>
      <c r="W22" s="1337">
        <v>5700</v>
      </c>
      <c r="X22" s="1337">
        <v>4960</v>
      </c>
      <c r="Y22" s="1337">
        <v>3520</v>
      </c>
      <c r="Z22" s="1337">
        <v>4830</v>
      </c>
      <c r="AA22" s="1337">
        <v>2520</v>
      </c>
      <c r="AB22" s="1337">
        <v>4140</v>
      </c>
      <c r="AC22" s="1337">
        <v>2940</v>
      </c>
      <c r="AD22" s="1337">
        <v>3250</v>
      </c>
      <c r="AE22" s="1337">
        <v>2560</v>
      </c>
      <c r="AF22" s="1337">
        <v>1900</v>
      </c>
      <c r="AG22" s="1337">
        <v>6640</v>
      </c>
      <c r="AH22" s="1337">
        <v>5080</v>
      </c>
      <c r="AI22" s="1337">
        <v>3370</v>
      </c>
      <c r="AJ22" s="1337">
        <v>2000</v>
      </c>
      <c r="AK22" s="1337">
        <v>4400</v>
      </c>
      <c r="AL22" s="1337">
        <v>9300</v>
      </c>
      <c r="AM22" s="1337">
        <v>6900</v>
      </c>
      <c r="AN22" s="1337">
        <v>3070</v>
      </c>
      <c r="AO22" s="1337">
        <v>7110</v>
      </c>
      <c r="AP22" s="1337">
        <v>4560</v>
      </c>
      <c r="AQ22" s="1337">
        <v>4460</v>
      </c>
      <c r="AR22" s="1337">
        <v>45300</v>
      </c>
      <c r="AS22" s="1337">
        <v>18500</v>
      </c>
      <c r="AT22" s="1337">
        <v>11900</v>
      </c>
      <c r="AU22" s="1337">
        <v>8850</v>
      </c>
      <c r="AV22" s="1337">
        <v>8330</v>
      </c>
      <c r="AW22" s="1337">
        <v>6400</v>
      </c>
      <c r="AX22" s="1337">
        <v>6070</v>
      </c>
      <c r="AY22" s="1337">
        <v>3810</v>
      </c>
      <c r="AZ22" s="1337">
        <v>2000</v>
      </c>
      <c r="BA22" s="1337">
        <v>1970</v>
      </c>
      <c r="BB22" s="1337">
        <v>4800</v>
      </c>
      <c r="BC22" s="1337">
        <v>3660</v>
      </c>
      <c r="BD22" s="1337">
        <v>4630</v>
      </c>
      <c r="BE22" s="1337">
        <v>2240</v>
      </c>
      <c r="BF22" s="1337">
        <v>7380</v>
      </c>
      <c r="BG22" s="1337">
        <v>4800</v>
      </c>
      <c r="BH22" s="1337">
        <v>2480</v>
      </c>
      <c r="BI22" s="1337">
        <v>2370</v>
      </c>
      <c r="BJ22" s="1337">
        <v>2350</v>
      </c>
      <c r="BK22" s="1337">
        <v>2190</v>
      </c>
      <c r="BL22" s="1337">
        <v>18100</v>
      </c>
      <c r="BM22" s="1337">
        <v>12100</v>
      </c>
      <c r="BN22" s="1337">
        <v>6290</v>
      </c>
      <c r="BO22" s="1337">
        <v>3640</v>
      </c>
      <c r="BP22" s="1337">
        <v>4240</v>
      </c>
      <c r="BQ22" s="1337">
        <v>2650</v>
      </c>
      <c r="BR22" s="1337">
        <v>5000</v>
      </c>
      <c r="BS22" s="1337">
        <v>2450</v>
      </c>
      <c r="BT22" s="1337">
        <v>15900</v>
      </c>
      <c r="BU22" s="1337">
        <v>11100</v>
      </c>
      <c r="BV22" s="1337">
        <v>8160</v>
      </c>
      <c r="BW22" s="1337">
        <v>4950</v>
      </c>
      <c r="BX22" s="1337">
        <v>4460</v>
      </c>
      <c r="BY22" s="1337">
        <v>4280</v>
      </c>
      <c r="BZ22" s="1337">
        <v>3820</v>
      </c>
      <c r="CA22" s="1337">
        <v>3350</v>
      </c>
      <c r="CB22" s="1337">
        <v>3310</v>
      </c>
      <c r="CC22" s="1337">
        <v>2670</v>
      </c>
      <c r="CD22" s="1337">
        <v>2100</v>
      </c>
      <c r="CE22" s="1337">
        <v>2050</v>
      </c>
      <c r="CF22" s="1337">
        <v>1430</v>
      </c>
      <c r="CG22" s="1337">
        <v>3230</v>
      </c>
      <c r="CH22" s="1337">
        <v>1770</v>
      </c>
      <c r="CI22" s="1337">
        <v>1400</v>
      </c>
      <c r="CJ22" s="1337">
        <v>1190</v>
      </c>
      <c r="CK22" s="1337">
        <v>882</v>
      </c>
      <c r="CL22" s="1337">
        <v>882</v>
      </c>
      <c r="CM22" s="1337">
        <v>886</v>
      </c>
      <c r="CN22" s="1337">
        <v>961</v>
      </c>
      <c r="CO22" s="1337">
        <v>690</v>
      </c>
      <c r="CP22" s="1337">
        <v>521</v>
      </c>
      <c r="CQ22" s="1337">
        <v>386</v>
      </c>
      <c r="CR22" s="1337">
        <v>386</v>
      </c>
      <c r="CS22" s="1337">
        <v>184</v>
      </c>
      <c r="CT22" s="1337">
        <v>178</v>
      </c>
      <c r="CU22" s="1337">
        <v>11100</v>
      </c>
      <c r="CV22" s="1337">
        <v>2080</v>
      </c>
      <c r="CW22" s="1337">
        <v>6920</v>
      </c>
      <c r="CX22" s="1337">
        <v>2830</v>
      </c>
      <c r="CY22" s="1337">
        <v>779</v>
      </c>
      <c r="CZ22" s="1337">
        <v>2110</v>
      </c>
      <c r="DA22" s="1337">
        <v>1530</v>
      </c>
      <c r="DB22" s="1337">
        <v>5190</v>
      </c>
      <c r="DC22" s="1337">
        <v>18200</v>
      </c>
      <c r="DD22" s="1337">
        <v>11100</v>
      </c>
      <c r="DE22" s="1337">
        <v>5490</v>
      </c>
      <c r="DF22" s="1337">
        <v>4040</v>
      </c>
      <c r="DG22" s="1337">
        <v>5650</v>
      </c>
      <c r="DH22" s="1337">
        <v>1960</v>
      </c>
      <c r="DI22" s="1337">
        <v>1200</v>
      </c>
      <c r="DJ22" s="1337">
        <v>8540</v>
      </c>
      <c r="DK22" s="1337">
        <v>11100</v>
      </c>
      <c r="DL22" s="1337">
        <v>22000</v>
      </c>
      <c r="DM22" s="1337">
        <v>19700</v>
      </c>
      <c r="DN22" s="1337">
        <v>16500</v>
      </c>
      <c r="DO22" s="1337">
        <v>12000</v>
      </c>
      <c r="DP22" s="1337">
        <v>12300</v>
      </c>
      <c r="DQ22" s="1337">
        <v>10800</v>
      </c>
      <c r="DR22" s="1337">
        <v>9650</v>
      </c>
      <c r="DS22" s="1337">
        <v>8740</v>
      </c>
      <c r="DT22" s="1337">
        <v>5700</v>
      </c>
      <c r="DU22" s="1337">
        <v>4390</v>
      </c>
      <c r="DV22" s="1337">
        <v>4630</v>
      </c>
      <c r="DW22" s="1337">
        <v>3510</v>
      </c>
      <c r="DX22" s="1337">
        <v>3420</v>
      </c>
      <c r="DY22" s="1337">
        <v>13200</v>
      </c>
      <c r="DZ22" s="1337">
        <v>11400</v>
      </c>
      <c r="EA22" s="1337">
        <v>10100</v>
      </c>
      <c r="EB22" s="1337">
        <v>9330</v>
      </c>
      <c r="EC22" s="1337">
        <v>6110</v>
      </c>
      <c r="ED22" s="1337">
        <v>3870</v>
      </c>
      <c r="EE22" s="1337">
        <v>3450</v>
      </c>
      <c r="EF22" s="1337">
        <v>945</v>
      </c>
      <c r="EG22" s="1337">
        <v>770</v>
      </c>
      <c r="EH22" s="1337">
        <v>693</v>
      </c>
      <c r="EI22" s="1337">
        <v>789</v>
      </c>
      <c r="EJ22" s="1337">
        <v>1020</v>
      </c>
      <c r="EK22" s="1337">
        <v>2500</v>
      </c>
      <c r="EL22" s="1337">
        <v>1730</v>
      </c>
      <c r="EM22" s="1337">
        <v>1200</v>
      </c>
      <c r="EN22" s="1337">
        <v>936</v>
      </c>
      <c r="EO22" s="1337">
        <v>1260</v>
      </c>
      <c r="EP22" s="1337">
        <v>1250</v>
      </c>
      <c r="EQ22" s="1337">
        <v>3390</v>
      </c>
      <c r="ER22" s="1337">
        <v>547</v>
      </c>
      <c r="ES22" s="1337">
        <v>983</v>
      </c>
      <c r="ET22" s="1337">
        <v>605</v>
      </c>
      <c r="EU22" s="1337">
        <v>955</v>
      </c>
      <c r="EV22" s="1337">
        <v>1630</v>
      </c>
      <c r="EW22" s="1337">
        <v>2170</v>
      </c>
      <c r="EX22" s="1337">
        <v>2190</v>
      </c>
      <c r="EY22" s="1337">
        <v>2690</v>
      </c>
      <c r="EZ22" s="1337">
        <v>1760</v>
      </c>
      <c r="FA22" s="1337">
        <v>982</v>
      </c>
      <c r="FB22" s="1337">
        <v>926</v>
      </c>
      <c r="FC22" s="1337">
        <v>956</v>
      </c>
      <c r="FD22" s="1337">
        <v>1960</v>
      </c>
      <c r="FE22" s="1337">
        <v>323</v>
      </c>
      <c r="FF22" s="1337">
        <v>1280</v>
      </c>
      <c r="FG22" s="1337">
        <v>1110</v>
      </c>
      <c r="FH22" s="1337">
        <v>658</v>
      </c>
      <c r="FI22" s="1337">
        <v>2050</v>
      </c>
      <c r="FJ22" s="1337">
        <v>1270</v>
      </c>
      <c r="FK22" s="1337">
        <v>1370</v>
      </c>
      <c r="FL22" s="1337">
        <v>820</v>
      </c>
      <c r="FM22" s="1337">
        <v>485</v>
      </c>
      <c r="FN22" s="1337">
        <v>441</v>
      </c>
      <c r="FO22" s="1337">
        <v>3130</v>
      </c>
      <c r="FP22" s="1337">
        <v>1500</v>
      </c>
      <c r="FQ22" s="1337">
        <v>1190</v>
      </c>
      <c r="FR22" s="1337">
        <v>3080</v>
      </c>
      <c r="FS22" s="1337">
        <v>2400</v>
      </c>
      <c r="FT22" s="1337">
        <v>2300</v>
      </c>
      <c r="FU22" s="1337">
        <v>4560</v>
      </c>
      <c r="FV22" s="1337">
        <v>1720</v>
      </c>
      <c r="FW22" s="1337">
        <v>607</v>
      </c>
      <c r="FX22" s="1337">
        <v>961</v>
      </c>
      <c r="FY22" s="1337">
        <v>1400</v>
      </c>
      <c r="FZ22" s="1337">
        <v>1160</v>
      </c>
      <c r="GA22" s="1337">
        <v>975</v>
      </c>
      <c r="GB22" s="1337">
        <v>466</v>
      </c>
      <c r="GC22" s="1337">
        <v>449</v>
      </c>
      <c r="GD22" s="1337">
        <v>637</v>
      </c>
      <c r="GE22" s="1337">
        <v>1550</v>
      </c>
      <c r="GF22" s="1337">
        <v>3140</v>
      </c>
      <c r="GG22" s="1337">
        <v>631</v>
      </c>
      <c r="GH22" s="1337">
        <v>754</v>
      </c>
      <c r="GI22" s="1337">
        <v>772</v>
      </c>
      <c r="GJ22" s="1337">
        <v>759</v>
      </c>
      <c r="GK22" s="1337">
        <v>574</v>
      </c>
      <c r="GL22" s="1337">
        <v>357</v>
      </c>
      <c r="GM22" s="1337">
        <v>728</v>
      </c>
      <c r="GN22" s="1337">
        <v>1540</v>
      </c>
      <c r="GO22" s="1337">
        <v>403</v>
      </c>
      <c r="GP22" s="1337">
        <v>1820</v>
      </c>
      <c r="GQ22" s="1337">
        <v>1100</v>
      </c>
      <c r="GR22" s="1337">
        <v>735</v>
      </c>
      <c r="GS22" s="1337">
        <v>843</v>
      </c>
      <c r="GT22" s="1337">
        <v>720</v>
      </c>
      <c r="GU22" s="1337">
        <v>1780</v>
      </c>
      <c r="GV22" s="1337">
        <v>547</v>
      </c>
      <c r="GW22" s="1337">
        <v>789</v>
      </c>
      <c r="GX22" s="1337">
        <v>422</v>
      </c>
      <c r="GY22" s="1337">
        <v>1870</v>
      </c>
      <c r="GZ22" s="1337">
        <v>775</v>
      </c>
      <c r="HA22" s="1337">
        <v>451</v>
      </c>
      <c r="HB22" s="1337">
        <v>4110</v>
      </c>
      <c r="HC22" s="1337">
        <v>2580</v>
      </c>
      <c r="HD22" s="1337">
        <v>757</v>
      </c>
      <c r="HE22" s="1337">
        <v>607</v>
      </c>
      <c r="HF22" s="1337">
        <v>540</v>
      </c>
      <c r="HG22" s="1337">
        <v>1220</v>
      </c>
      <c r="HH22" s="1337">
        <v>717</v>
      </c>
      <c r="HI22" s="1337">
        <v>691</v>
      </c>
      <c r="HJ22" s="1337">
        <v>613</v>
      </c>
      <c r="HK22" s="1337">
        <v>894</v>
      </c>
      <c r="HL22" s="1337">
        <v>1230</v>
      </c>
      <c r="HM22" s="1337">
        <v>1170</v>
      </c>
      <c r="HN22" s="1337">
        <v>299</v>
      </c>
      <c r="HO22" s="1337">
        <v>1940</v>
      </c>
      <c r="HP22" s="1337">
        <v>2010</v>
      </c>
      <c r="HQ22" s="1337">
        <v>1340</v>
      </c>
      <c r="HR22" s="1337">
        <v>853</v>
      </c>
      <c r="HS22" s="1337">
        <v>1480</v>
      </c>
      <c r="HT22" s="1337">
        <v>2190</v>
      </c>
      <c r="HU22" s="1337">
        <v>1060</v>
      </c>
      <c r="HV22" s="1337">
        <v>1220</v>
      </c>
      <c r="HW22" s="1337">
        <v>397</v>
      </c>
      <c r="HX22" s="1337">
        <v>764</v>
      </c>
      <c r="HY22" s="1337">
        <v>575</v>
      </c>
      <c r="HZ22" s="1337">
        <v>677</v>
      </c>
      <c r="IA22" s="1337">
        <v>453</v>
      </c>
      <c r="IB22" s="1337">
        <v>495</v>
      </c>
      <c r="IC22" s="1337">
        <v>792</v>
      </c>
      <c r="ID22" s="1337">
        <v>717</v>
      </c>
      <c r="IE22" s="1337">
        <v>1710</v>
      </c>
      <c r="IF22" s="1337">
        <v>1040</v>
      </c>
      <c r="IG22" s="1337">
        <v>809</v>
      </c>
      <c r="IH22" s="1337">
        <v>1110</v>
      </c>
      <c r="II22" s="1337">
        <v>7400</v>
      </c>
      <c r="IJ22" s="1337">
        <v>5390</v>
      </c>
      <c r="IK22" s="1337">
        <v>2900</v>
      </c>
      <c r="IL22" s="1337">
        <v>1330</v>
      </c>
      <c r="IM22" s="1337">
        <v>1420</v>
      </c>
      <c r="IN22" s="1337">
        <v>1300</v>
      </c>
      <c r="IO22" s="1337">
        <v>1220</v>
      </c>
      <c r="IP22" s="1337">
        <v>896</v>
      </c>
      <c r="IQ22" s="1337">
        <v>2860</v>
      </c>
      <c r="IR22" s="1337">
        <v>2420</v>
      </c>
      <c r="IS22" s="1337">
        <v>1290</v>
      </c>
      <c r="IT22" s="1337">
        <v>1030</v>
      </c>
      <c r="IU22" s="1337">
        <v>890</v>
      </c>
      <c r="IV22" s="1337">
        <v>711</v>
      </c>
      <c r="IW22" s="1337">
        <v>686</v>
      </c>
      <c r="IX22" s="1337">
        <v>1700</v>
      </c>
      <c r="IY22" s="1337">
        <v>267</v>
      </c>
      <c r="IZ22" s="1337">
        <v>467</v>
      </c>
      <c r="JA22" s="1337">
        <v>288</v>
      </c>
      <c r="JB22" s="1337">
        <v>602</v>
      </c>
      <c r="JC22" s="1337">
        <v>504</v>
      </c>
      <c r="JD22" s="1337">
        <v>432</v>
      </c>
      <c r="JE22" s="1337">
        <v>277</v>
      </c>
      <c r="JF22" s="1337">
        <v>235</v>
      </c>
      <c r="JG22" s="1337">
        <v>471</v>
      </c>
      <c r="JH22" s="1337">
        <v>655</v>
      </c>
      <c r="JI22" s="1337">
        <v>4650</v>
      </c>
      <c r="JJ22" s="1337">
        <v>1860</v>
      </c>
      <c r="JK22" s="1337">
        <v>1080</v>
      </c>
      <c r="JL22" s="1337">
        <v>442</v>
      </c>
      <c r="JM22" s="1337">
        <v>926</v>
      </c>
      <c r="JN22" s="1337">
        <v>665</v>
      </c>
      <c r="JO22" s="1337">
        <v>605</v>
      </c>
      <c r="JP22" s="1337">
        <v>1100</v>
      </c>
      <c r="JQ22" s="1337">
        <v>1670</v>
      </c>
      <c r="JR22" s="1337">
        <v>4110</v>
      </c>
      <c r="JS22" s="1337">
        <v>641</v>
      </c>
      <c r="JT22" s="1337">
        <v>828</v>
      </c>
      <c r="JU22" s="1337">
        <v>1150</v>
      </c>
      <c r="JV22" s="1337">
        <v>1050</v>
      </c>
      <c r="JW22" s="1337">
        <v>1850</v>
      </c>
      <c r="JX22" s="1337">
        <v>615</v>
      </c>
      <c r="JY22" s="1337">
        <v>282</v>
      </c>
      <c r="JZ22" s="1337">
        <v>342</v>
      </c>
      <c r="KA22" s="1337">
        <v>527</v>
      </c>
      <c r="KB22" s="1337">
        <v>565</v>
      </c>
      <c r="KC22" s="1337">
        <v>1120</v>
      </c>
      <c r="KD22" s="1337">
        <v>3850</v>
      </c>
      <c r="KE22" s="1337">
        <v>5290</v>
      </c>
    </row>
    <row r="23" spans="1:292" ht="23.25" customHeight="1">
      <c r="A23" s="183"/>
      <c r="B23" s="60" t="s">
        <v>11</v>
      </c>
      <c r="C23" s="1337">
        <v>947449</v>
      </c>
      <c r="D23" s="1337">
        <v>437600</v>
      </c>
      <c r="E23" s="1337">
        <v>160282</v>
      </c>
      <c r="F23" s="1337">
        <v>153757</v>
      </c>
      <c r="G23" s="1337">
        <v>186897</v>
      </c>
      <c r="H23" s="1337">
        <v>3774</v>
      </c>
      <c r="I23" s="1337">
        <v>5136</v>
      </c>
      <c r="J23" s="312"/>
      <c r="K23" s="1337">
        <v>46388</v>
      </c>
      <c r="L23" s="1337">
        <v>20487</v>
      </c>
      <c r="M23" s="1337">
        <v>26478</v>
      </c>
      <c r="N23" s="1337">
        <v>10147</v>
      </c>
      <c r="O23" s="1337">
        <v>10434</v>
      </c>
      <c r="P23" s="1337">
        <v>10884</v>
      </c>
      <c r="Q23" s="1337">
        <v>7064</v>
      </c>
      <c r="R23" s="1337">
        <v>8143</v>
      </c>
      <c r="S23" s="1337">
        <v>5308</v>
      </c>
      <c r="T23" s="1337">
        <v>4067</v>
      </c>
      <c r="U23" s="1337">
        <v>4687</v>
      </c>
      <c r="V23" s="1337">
        <v>4190</v>
      </c>
      <c r="W23" s="1337">
        <v>4873</v>
      </c>
      <c r="X23" s="1337">
        <v>4600</v>
      </c>
      <c r="Y23" s="1337">
        <v>3559</v>
      </c>
      <c r="Z23" s="1337">
        <v>4106</v>
      </c>
      <c r="AA23" s="1337">
        <v>2457</v>
      </c>
      <c r="AB23" s="1337">
        <v>4196</v>
      </c>
      <c r="AC23" s="1337">
        <v>2818</v>
      </c>
      <c r="AD23" s="1337">
        <v>2781</v>
      </c>
      <c r="AE23" s="1337">
        <v>2142</v>
      </c>
      <c r="AF23" s="1337">
        <v>1619</v>
      </c>
      <c r="AG23" s="1337">
        <v>6473</v>
      </c>
      <c r="AH23" s="1337">
        <v>4853</v>
      </c>
      <c r="AI23" s="1337">
        <v>3350</v>
      </c>
      <c r="AJ23" s="1337">
        <v>1861</v>
      </c>
      <c r="AK23" s="1337">
        <v>3827</v>
      </c>
      <c r="AL23" s="1337">
        <v>7940</v>
      </c>
      <c r="AM23" s="1337">
        <v>5661</v>
      </c>
      <c r="AN23" s="1337">
        <v>2824</v>
      </c>
      <c r="AO23" s="1337">
        <v>6204</v>
      </c>
      <c r="AP23" s="1337">
        <v>3973</v>
      </c>
      <c r="AQ23" s="1337">
        <v>3893</v>
      </c>
      <c r="AR23" s="1337">
        <v>44268</v>
      </c>
      <c r="AS23" s="1337">
        <v>18067</v>
      </c>
      <c r="AT23" s="1337">
        <v>10445</v>
      </c>
      <c r="AU23" s="1337">
        <v>8285</v>
      </c>
      <c r="AV23" s="1337">
        <v>8084</v>
      </c>
      <c r="AW23" s="1337">
        <v>6044</v>
      </c>
      <c r="AX23" s="1337">
        <v>5703</v>
      </c>
      <c r="AY23" s="1337">
        <v>3778</v>
      </c>
      <c r="AZ23" s="1337">
        <v>1877</v>
      </c>
      <c r="BA23" s="1337">
        <v>1857</v>
      </c>
      <c r="BB23" s="1337">
        <v>4462</v>
      </c>
      <c r="BC23" s="1337">
        <v>3436</v>
      </c>
      <c r="BD23" s="1337">
        <v>4362</v>
      </c>
      <c r="BE23" s="1337">
        <v>2153</v>
      </c>
      <c r="BF23" s="1337">
        <v>6312</v>
      </c>
      <c r="BG23" s="1337">
        <v>3889</v>
      </c>
      <c r="BH23" s="1337">
        <v>2176</v>
      </c>
      <c r="BI23" s="1337">
        <v>2577</v>
      </c>
      <c r="BJ23" s="1337">
        <v>2114</v>
      </c>
      <c r="BK23" s="1337">
        <v>2348</v>
      </c>
      <c r="BL23" s="1337">
        <v>18096</v>
      </c>
      <c r="BM23" s="1337">
        <v>11966</v>
      </c>
      <c r="BN23" s="1337">
        <v>6902</v>
      </c>
      <c r="BO23" s="1337">
        <v>3488</v>
      </c>
      <c r="BP23" s="1337">
        <v>4016</v>
      </c>
      <c r="BQ23" s="1337">
        <v>2278</v>
      </c>
      <c r="BR23" s="1337">
        <v>4166</v>
      </c>
      <c r="BS23" s="1337">
        <v>2134</v>
      </c>
      <c r="BT23" s="1337">
        <v>13842</v>
      </c>
      <c r="BU23" s="1337">
        <v>10522</v>
      </c>
      <c r="BV23" s="1337">
        <v>6858</v>
      </c>
      <c r="BW23" s="1337">
        <v>4307</v>
      </c>
      <c r="BX23" s="1337">
        <v>4053</v>
      </c>
      <c r="BY23" s="1337">
        <v>3778</v>
      </c>
      <c r="BZ23" s="1337">
        <v>2818</v>
      </c>
      <c r="CA23" s="1337">
        <v>2583</v>
      </c>
      <c r="CB23" s="1337">
        <v>2357</v>
      </c>
      <c r="CC23" s="1337">
        <v>2423</v>
      </c>
      <c r="CD23" s="1337">
        <v>1554</v>
      </c>
      <c r="CE23" s="1337">
        <v>1615</v>
      </c>
      <c r="CF23" s="1337">
        <v>971</v>
      </c>
      <c r="CG23" s="1337">
        <v>2764</v>
      </c>
      <c r="CH23" s="1337">
        <v>1776</v>
      </c>
      <c r="CI23" s="1337">
        <v>1251</v>
      </c>
      <c r="CJ23" s="1337">
        <v>959</v>
      </c>
      <c r="CK23" s="1337">
        <v>859</v>
      </c>
      <c r="CL23" s="1337">
        <v>808</v>
      </c>
      <c r="CM23" s="1337">
        <v>808</v>
      </c>
      <c r="CN23" s="1337">
        <v>779</v>
      </c>
      <c r="CO23" s="1337">
        <v>606</v>
      </c>
      <c r="CP23" s="1337">
        <v>455</v>
      </c>
      <c r="CQ23" s="1337">
        <v>375</v>
      </c>
      <c r="CR23" s="1337">
        <v>355</v>
      </c>
      <c r="CS23" s="1337">
        <v>204</v>
      </c>
      <c r="CT23" s="1337">
        <v>163</v>
      </c>
      <c r="CU23" s="1337">
        <v>10346</v>
      </c>
      <c r="CV23" s="1337">
        <v>2076</v>
      </c>
      <c r="CW23" s="1337">
        <v>6808</v>
      </c>
      <c r="CX23" s="1337">
        <v>2647</v>
      </c>
      <c r="CY23" s="1337">
        <v>747</v>
      </c>
      <c r="CZ23" s="1337">
        <v>2067</v>
      </c>
      <c r="DA23" s="1337">
        <v>1507</v>
      </c>
      <c r="DB23" s="1337">
        <v>5138</v>
      </c>
      <c r="DC23" s="1337">
        <v>15458</v>
      </c>
      <c r="DD23" s="1337">
        <v>8507</v>
      </c>
      <c r="DE23" s="1337">
        <v>4124</v>
      </c>
      <c r="DF23" s="1337">
        <v>3239</v>
      </c>
      <c r="DG23" s="1337">
        <v>4544</v>
      </c>
      <c r="DH23" s="1337">
        <v>1424</v>
      </c>
      <c r="DI23" s="1337">
        <v>1054</v>
      </c>
      <c r="DJ23" s="1337">
        <v>8571</v>
      </c>
      <c r="DK23" s="1337">
        <v>12161</v>
      </c>
      <c r="DL23" s="1337">
        <v>16441</v>
      </c>
      <c r="DM23" s="1337">
        <v>14903</v>
      </c>
      <c r="DN23" s="1337">
        <v>12446</v>
      </c>
      <c r="DO23" s="1337">
        <v>10621</v>
      </c>
      <c r="DP23" s="1337">
        <v>10101</v>
      </c>
      <c r="DQ23" s="1337">
        <v>8059</v>
      </c>
      <c r="DR23" s="1337">
        <v>7578</v>
      </c>
      <c r="DS23" s="1337">
        <v>6596</v>
      </c>
      <c r="DT23" s="1337">
        <v>4294</v>
      </c>
      <c r="DU23" s="1337">
        <v>3523</v>
      </c>
      <c r="DV23" s="1337">
        <v>3651</v>
      </c>
      <c r="DW23" s="1337">
        <v>2791</v>
      </c>
      <c r="DX23" s="1337">
        <v>2574</v>
      </c>
      <c r="DY23" s="1337">
        <v>10572</v>
      </c>
      <c r="DZ23" s="1337">
        <v>10774</v>
      </c>
      <c r="EA23" s="1337">
        <v>9943</v>
      </c>
      <c r="EB23" s="1337">
        <v>9324</v>
      </c>
      <c r="EC23" s="1337">
        <v>6151</v>
      </c>
      <c r="ED23" s="1337">
        <v>3408</v>
      </c>
      <c r="EE23" s="1337">
        <v>3298</v>
      </c>
      <c r="EF23" s="1337">
        <v>975</v>
      </c>
      <c r="EG23" s="1337">
        <v>694</v>
      </c>
      <c r="EH23" s="1337">
        <v>727</v>
      </c>
      <c r="EI23" s="1337">
        <v>718</v>
      </c>
      <c r="EJ23" s="1337">
        <v>908</v>
      </c>
      <c r="EK23" s="1337">
        <v>2179</v>
      </c>
      <c r="EL23" s="1337">
        <v>1530</v>
      </c>
      <c r="EM23" s="1337">
        <v>1063</v>
      </c>
      <c r="EN23" s="1337">
        <v>911</v>
      </c>
      <c r="EO23" s="1337">
        <v>1142</v>
      </c>
      <c r="EP23" s="1337">
        <v>1099</v>
      </c>
      <c r="EQ23" s="1337">
        <v>3169</v>
      </c>
      <c r="ER23" s="1337">
        <v>591</v>
      </c>
      <c r="ES23" s="1337">
        <v>885</v>
      </c>
      <c r="ET23" s="1337">
        <v>624</v>
      </c>
      <c r="EU23" s="1337">
        <v>978</v>
      </c>
      <c r="EV23" s="1337">
        <v>1409</v>
      </c>
      <c r="EW23" s="1337">
        <v>1820</v>
      </c>
      <c r="EX23" s="1337">
        <v>1987</v>
      </c>
      <c r="EY23" s="1337">
        <v>2581</v>
      </c>
      <c r="EZ23" s="1337">
        <v>1567</v>
      </c>
      <c r="FA23" s="1337">
        <v>1101</v>
      </c>
      <c r="FB23" s="1337">
        <v>929</v>
      </c>
      <c r="FC23" s="1337">
        <v>949</v>
      </c>
      <c r="FD23" s="1337">
        <v>1774</v>
      </c>
      <c r="FE23" s="1337">
        <v>348</v>
      </c>
      <c r="FF23" s="1337">
        <v>1125</v>
      </c>
      <c r="FG23" s="1337">
        <v>1069</v>
      </c>
      <c r="FH23" s="1337">
        <v>663</v>
      </c>
      <c r="FI23" s="1337">
        <v>1981</v>
      </c>
      <c r="FJ23" s="1337">
        <v>1249</v>
      </c>
      <c r="FK23" s="1337">
        <v>1392</v>
      </c>
      <c r="FL23" s="1337">
        <v>758</v>
      </c>
      <c r="FM23" s="1337">
        <v>469</v>
      </c>
      <c r="FN23" s="1337">
        <v>397</v>
      </c>
      <c r="FO23" s="1337">
        <v>2880</v>
      </c>
      <c r="FP23" s="1337">
        <v>1284</v>
      </c>
      <c r="FQ23" s="1337">
        <v>1058</v>
      </c>
      <c r="FR23" s="1337">
        <v>2829</v>
      </c>
      <c r="FS23" s="1337">
        <v>2577</v>
      </c>
      <c r="FT23" s="1337">
        <v>2082</v>
      </c>
      <c r="FU23" s="1337">
        <v>4051</v>
      </c>
      <c r="FV23" s="1337">
        <v>1509</v>
      </c>
      <c r="FW23" s="1337">
        <v>538</v>
      </c>
      <c r="FX23" s="1337">
        <v>824</v>
      </c>
      <c r="FY23" s="1337">
        <v>1465</v>
      </c>
      <c r="FZ23" s="1337">
        <v>1066</v>
      </c>
      <c r="GA23" s="1337">
        <v>863</v>
      </c>
      <c r="GB23" s="1337">
        <v>428</v>
      </c>
      <c r="GC23" s="1337">
        <v>401</v>
      </c>
      <c r="GD23" s="1337">
        <v>595</v>
      </c>
      <c r="GE23" s="1337">
        <v>1402</v>
      </c>
      <c r="GF23" s="1337">
        <v>2801</v>
      </c>
      <c r="GG23" s="1337">
        <v>720</v>
      </c>
      <c r="GH23" s="1337">
        <v>740</v>
      </c>
      <c r="GI23" s="1337">
        <v>705</v>
      </c>
      <c r="GJ23" s="1337">
        <v>640</v>
      </c>
      <c r="GK23" s="1337">
        <v>527</v>
      </c>
      <c r="GL23" s="1337">
        <v>325</v>
      </c>
      <c r="GM23" s="1337">
        <v>721</v>
      </c>
      <c r="GN23" s="1337">
        <v>1344</v>
      </c>
      <c r="GO23" s="1337">
        <v>490</v>
      </c>
      <c r="GP23" s="1337">
        <v>1826</v>
      </c>
      <c r="GQ23" s="1337">
        <v>1055</v>
      </c>
      <c r="GR23" s="1337">
        <v>946</v>
      </c>
      <c r="GS23" s="1337">
        <v>867</v>
      </c>
      <c r="GT23" s="1337">
        <v>740</v>
      </c>
      <c r="GU23" s="1337">
        <v>1680</v>
      </c>
      <c r="GV23" s="1337">
        <v>474</v>
      </c>
      <c r="GW23" s="1337">
        <v>1057</v>
      </c>
      <c r="GX23" s="1337">
        <v>402</v>
      </c>
      <c r="GY23" s="1337">
        <v>1761</v>
      </c>
      <c r="GZ23" s="1337">
        <v>707</v>
      </c>
      <c r="HA23" s="1337">
        <v>435</v>
      </c>
      <c r="HB23" s="1337">
        <v>3670</v>
      </c>
      <c r="HC23" s="1337">
        <v>2340</v>
      </c>
      <c r="HD23" s="1337">
        <v>741</v>
      </c>
      <c r="HE23" s="1337">
        <v>604</v>
      </c>
      <c r="HF23" s="1337">
        <v>526</v>
      </c>
      <c r="HG23" s="1337">
        <v>1220</v>
      </c>
      <c r="HH23" s="1337">
        <v>727</v>
      </c>
      <c r="HI23" s="1337">
        <v>685</v>
      </c>
      <c r="HJ23" s="1337">
        <v>610</v>
      </c>
      <c r="HK23" s="1337">
        <v>934</v>
      </c>
      <c r="HL23" s="1337">
        <v>1087</v>
      </c>
      <c r="HM23" s="1337">
        <v>1030</v>
      </c>
      <c r="HN23" s="1337">
        <v>386</v>
      </c>
      <c r="HO23" s="1337">
        <v>1867</v>
      </c>
      <c r="HP23" s="1337">
        <v>1906</v>
      </c>
      <c r="HQ23" s="1337">
        <v>1274</v>
      </c>
      <c r="HR23" s="1337">
        <v>765</v>
      </c>
      <c r="HS23" s="1337">
        <v>1427</v>
      </c>
      <c r="HT23" s="1337">
        <v>1964</v>
      </c>
      <c r="HU23" s="1337">
        <v>945</v>
      </c>
      <c r="HV23" s="1337">
        <v>977</v>
      </c>
      <c r="HW23" s="1337">
        <v>490</v>
      </c>
      <c r="HX23" s="1337">
        <v>772</v>
      </c>
      <c r="HY23" s="1337">
        <v>612</v>
      </c>
      <c r="HZ23" s="1337">
        <v>700</v>
      </c>
      <c r="IA23" s="1337">
        <v>469</v>
      </c>
      <c r="IB23" s="1337">
        <v>455</v>
      </c>
      <c r="IC23" s="1337">
        <v>733</v>
      </c>
      <c r="ID23" s="1337">
        <v>717</v>
      </c>
      <c r="IE23" s="1337">
        <v>1524</v>
      </c>
      <c r="IF23" s="1337">
        <v>938</v>
      </c>
      <c r="IG23" s="1337">
        <v>733</v>
      </c>
      <c r="IH23" s="1337">
        <v>1126</v>
      </c>
      <c r="II23" s="1337">
        <v>7055</v>
      </c>
      <c r="IJ23" s="1337">
        <v>5182</v>
      </c>
      <c r="IK23" s="1337">
        <v>2817</v>
      </c>
      <c r="IL23" s="1337">
        <v>1299</v>
      </c>
      <c r="IM23" s="1337">
        <v>1277</v>
      </c>
      <c r="IN23" s="1337">
        <v>1391</v>
      </c>
      <c r="IO23" s="1337">
        <v>1148</v>
      </c>
      <c r="IP23" s="1337">
        <v>815</v>
      </c>
      <c r="IQ23" s="1337">
        <v>2826</v>
      </c>
      <c r="IR23" s="1337">
        <v>2376</v>
      </c>
      <c r="IS23" s="1337">
        <v>1271</v>
      </c>
      <c r="IT23" s="1337">
        <v>1002</v>
      </c>
      <c r="IU23" s="1337">
        <v>876</v>
      </c>
      <c r="IV23" s="1337">
        <v>604</v>
      </c>
      <c r="IW23" s="1337">
        <v>677</v>
      </c>
      <c r="IX23" s="1337">
        <v>1507</v>
      </c>
      <c r="IY23" s="1337">
        <v>258</v>
      </c>
      <c r="IZ23" s="1337">
        <v>472</v>
      </c>
      <c r="JA23" s="1337">
        <v>316</v>
      </c>
      <c r="JB23" s="1337">
        <v>509</v>
      </c>
      <c r="JC23" s="1337">
        <v>437</v>
      </c>
      <c r="JD23" s="1337">
        <v>368</v>
      </c>
      <c r="JE23" s="1337">
        <v>229</v>
      </c>
      <c r="JF23" s="1337">
        <v>212</v>
      </c>
      <c r="JG23" s="1337">
        <v>405</v>
      </c>
      <c r="JH23" s="1337">
        <v>573</v>
      </c>
      <c r="JI23" s="1337">
        <v>4189</v>
      </c>
      <c r="JJ23" s="1337">
        <v>1606</v>
      </c>
      <c r="JK23" s="1337">
        <v>1074</v>
      </c>
      <c r="JL23" s="1337">
        <v>433</v>
      </c>
      <c r="JM23" s="1337">
        <v>944</v>
      </c>
      <c r="JN23" s="1337">
        <v>684</v>
      </c>
      <c r="JO23" s="1337">
        <v>516</v>
      </c>
      <c r="JP23" s="1337">
        <v>946</v>
      </c>
      <c r="JQ23" s="1337">
        <v>1494</v>
      </c>
      <c r="JR23" s="1337">
        <v>3555</v>
      </c>
      <c r="JS23" s="1337">
        <v>619</v>
      </c>
      <c r="JT23" s="1337">
        <v>752</v>
      </c>
      <c r="JU23" s="1337">
        <v>1109</v>
      </c>
      <c r="JV23" s="1337">
        <v>965</v>
      </c>
      <c r="JW23" s="1337">
        <v>1704</v>
      </c>
      <c r="JX23" s="1337">
        <v>553</v>
      </c>
      <c r="JY23" s="1337">
        <v>248</v>
      </c>
      <c r="JZ23" s="1337">
        <v>369</v>
      </c>
      <c r="KA23" s="1337">
        <v>580</v>
      </c>
      <c r="KB23" s="1337">
        <v>572</v>
      </c>
      <c r="KC23" s="1337">
        <v>1174</v>
      </c>
      <c r="KD23" s="1337">
        <v>3774</v>
      </c>
      <c r="KE23" s="1337">
        <v>5136</v>
      </c>
    </row>
    <row r="24" spans="1:292" ht="23.25" customHeight="1">
      <c r="A24" s="183"/>
      <c r="B24" s="61" t="s">
        <v>2</v>
      </c>
      <c r="C24" s="1337">
        <f>SUM(K24:KE24)</f>
        <v>955984</v>
      </c>
      <c r="D24" s="1337">
        <f>SUM(K24:BS24)</f>
        <v>434550</v>
      </c>
      <c r="E24" s="1337">
        <f>SUM(BT24:DK24)</f>
        <v>159783</v>
      </c>
      <c r="F24" s="1337">
        <f>SUM(DL24:ED24)</f>
        <v>161050</v>
      </c>
      <c r="G24" s="1337">
        <f>SUM(EE24:KC24)</f>
        <v>192101</v>
      </c>
      <c r="H24" s="1337">
        <f>SUM(KD24)</f>
        <v>3600</v>
      </c>
      <c r="I24" s="1337">
        <f>SUM(KE24)</f>
        <v>4900</v>
      </c>
      <c r="J24" s="312"/>
      <c r="K24" s="1337">
        <v>43900</v>
      </c>
      <c r="L24" s="1337">
        <v>20500</v>
      </c>
      <c r="M24" s="1337">
        <v>26700</v>
      </c>
      <c r="N24" s="1337">
        <v>10000</v>
      </c>
      <c r="O24" s="1337">
        <v>10400</v>
      </c>
      <c r="P24" s="1337">
        <v>11100</v>
      </c>
      <c r="Q24" s="1337">
        <v>7040</v>
      </c>
      <c r="R24" s="1337">
        <v>8140</v>
      </c>
      <c r="S24" s="1337">
        <v>5310</v>
      </c>
      <c r="T24" s="1337">
        <v>4050</v>
      </c>
      <c r="U24" s="1337">
        <v>4690</v>
      </c>
      <c r="V24" s="1337">
        <v>4320</v>
      </c>
      <c r="W24" s="1337">
        <v>5010</v>
      </c>
      <c r="X24" s="1337">
        <v>4430</v>
      </c>
      <c r="Y24" s="1337">
        <v>3570</v>
      </c>
      <c r="Z24" s="1337">
        <v>4240</v>
      </c>
      <c r="AA24" s="1337">
        <v>2480</v>
      </c>
      <c r="AB24" s="1337">
        <v>4160</v>
      </c>
      <c r="AC24" s="1337">
        <v>2830</v>
      </c>
      <c r="AD24" s="1337">
        <v>2880</v>
      </c>
      <c r="AE24" s="1337">
        <v>2210</v>
      </c>
      <c r="AF24" s="1337">
        <v>1690</v>
      </c>
      <c r="AG24" s="1337">
        <v>6470</v>
      </c>
      <c r="AH24" s="1337">
        <v>4890</v>
      </c>
      <c r="AI24" s="1337">
        <v>3390</v>
      </c>
      <c r="AJ24" s="1337">
        <v>1780</v>
      </c>
      <c r="AK24" s="1337">
        <v>3850</v>
      </c>
      <c r="AL24" s="1337">
        <v>7830</v>
      </c>
      <c r="AM24" s="1337">
        <v>5460</v>
      </c>
      <c r="AN24" s="1337">
        <v>2620</v>
      </c>
      <c r="AO24" s="1337">
        <v>6210</v>
      </c>
      <c r="AP24" s="1337">
        <v>3970</v>
      </c>
      <c r="AQ24" s="1337">
        <v>3900</v>
      </c>
      <c r="AR24" s="1337">
        <v>44100</v>
      </c>
      <c r="AS24" s="1337">
        <v>18200</v>
      </c>
      <c r="AT24" s="1337">
        <v>10400</v>
      </c>
      <c r="AU24" s="1337">
        <v>8330</v>
      </c>
      <c r="AV24" s="1337">
        <v>8180</v>
      </c>
      <c r="AW24" s="1337">
        <v>6070</v>
      </c>
      <c r="AX24" s="1337">
        <v>5710</v>
      </c>
      <c r="AY24" s="1337">
        <v>3620</v>
      </c>
      <c r="AZ24" s="1337">
        <v>1850</v>
      </c>
      <c r="BA24" s="1337">
        <v>1850</v>
      </c>
      <c r="BB24" s="1337">
        <v>4440</v>
      </c>
      <c r="BC24" s="1337">
        <v>3410</v>
      </c>
      <c r="BD24" s="1337">
        <v>4310</v>
      </c>
      <c r="BE24" s="1337">
        <v>2130</v>
      </c>
      <c r="BF24" s="1337">
        <v>6250</v>
      </c>
      <c r="BG24" s="1337">
        <v>4140</v>
      </c>
      <c r="BH24" s="1337">
        <v>2030</v>
      </c>
      <c r="BI24" s="1337">
        <v>2320</v>
      </c>
      <c r="BJ24" s="1337">
        <v>2240</v>
      </c>
      <c r="BK24" s="1337">
        <v>2280</v>
      </c>
      <c r="BL24" s="1337">
        <v>18300</v>
      </c>
      <c r="BM24" s="1337">
        <v>12100</v>
      </c>
      <c r="BN24" s="1337">
        <v>6100</v>
      </c>
      <c r="BO24" s="1337">
        <v>3450</v>
      </c>
      <c r="BP24" s="1337">
        <v>4000</v>
      </c>
      <c r="BQ24" s="1337">
        <v>2280</v>
      </c>
      <c r="BR24" s="1337">
        <v>4210</v>
      </c>
      <c r="BS24" s="1337">
        <v>2230</v>
      </c>
      <c r="BT24" s="1337">
        <v>13640</v>
      </c>
      <c r="BU24" s="1337">
        <v>10407</v>
      </c>
      <c r="BV24" s="1337">
        <v>6080</v>
      </c>
      <c r="BW24" s="1337">
        <v>4260</v>
      </c>
      <c r="BX24" s="1337">
        <v>3990</v>
      </c>
      <c r="BY24" s="1337">
        <v>3440</v>
      </c>
      <c r="BZ24" s="1337">
        <v>3080</v>
      </c>
      <c r="CA24" s="1337">
        <v>2730</v>
      </c>
      <c r="CB24" s="1337">
        <v>2600</v>
      </c>
      <c r="CC24" s="1337">
        <v>2490</v>
      </c>
      <c r="CD24" s="1337">
        <v>1700</v>
      </c>
      <c r="CE24" s="1337">
        <v>1560</v>
      </c>
      <c r="CF24" s="1337">
        <v>1000</v>
      </c>
      <c r="CG24" s="1337">
        <v>2740</v>
      </c>
      <c r="CH24" s="1337">
        <v>1760</v>
      </c>
      <c r="CI24" s="1337">
        <v>1240</v>
      </c>
      <c r="CJ24" s="1337">
        <v>950</v>
      </c>
      <c r="CK24" s="1337">
        <v>850</v>
      </c>
      <c r="CL24" s="1337">
        <v>800</v>
      </c>
      <c r="CM24" s="1337">
        <v>800</v>
      </c>
      <c r="CN24" s="1337">
        <v>770</v>
      </c>
      <c r="CO24" s="1337">
        <v>600</v>
      </c>
      <c r="CP24" s="1337">
        <v>450</v>
      </c>
      <c r="CQ24" s="1337">
        <v>370</v>
      </c>
      <c r="CR24" s="1337">
        <v>350</v>
      </c>
      <c r="CS24" s="1337">
        <v>200</v>
      </c>
      <c r="CT24" s="1337">
        <v>160</v>
      </c>
      <c r="CU24" s="1337">
        <v>10410</v>
      </c>
      <c r="CV24" s="1337">
        <v>2080</v>
      </c>
      <c r="CW24" s="1337">
        <v>6840</v>
      </c>
      <c r="CX24" s="1337">
        <v>2720</v>
      </c>
      <c r="CY24" s="1337">
        <v>700</v>
      </c>
      <c r="CZ24" s="1337">
        <v>2060</v>
      </c>
      <c r="DA24" s="1337">
        <v>1500</v>
      </c>
      <c r="DB24" s="1337">
        <v>5100</v>
      </c>
      <c r="DC24" s="1337">
        <v>15500</v>
      </c>
      <c r="DD24" s="1337">
        <v>8930</v>
      </c>
      <c r="DE24" s="1337">
        <v>4406</v>
      </c>
      <c r="DF24" s="1337">
        <v>3020</v>
      </c>
      <c r="DG24" s="1337">
        <v>4700</v>
      </c>
      <c r="DH24" s="1337">
        <v>1640</v>
      </c>
      <c r="DI24" s="1337">
        <v>1060</v>
      </c>
      <c r="DJ24" s="1337">
        <v>8500</v>
      </c>
      <c r="DK24" s="1337">
        <v>11600</v>
      </c>
      <c r="DL24" s="1337">
        <v>17400</v>
      </c>
      <c r="DM24" s="1337">
        <v>15710</v>
      </c>
      <c r="DN24" s="1337">
        <v>13700</v>
      </c>
      <c r="DO24" s="1337">
        <v>11410</v>
      </c>
      <c r="DP24" s="1337">
        <v>10600</v>
      </c>
      <c r="DQ24" s="1337">
        <v>8700</v>
      </c>
      <c r="DR24" s="1337">
        <v>8250</v>
      </c>
      <c r="DS24" s="1337">
        <v>7340</v>
      </c>
      <c r="DT24" s="1337">
        <v>4590</v>
      </c>
      <c r="DU24" s="1337">
        <v>3810</v>
      </c>
      <c r="DV24" s="1337">
        <v>3750</v>
      </c>
      <c r="DW24" s="1337">
        <v>2830</v>
      </c>
      <c r="DX24" s="1337">
        <v>2690</v>
      </c>
      <c r="DY24" s="1337">
        <v>10790</v>
      </c>
      <c r="DZ24" s="1337">
        <v>10800</v>
      </c>
      <c r="EA24" s="1337">
        <v>9900</v>
      </c>
      <c r="EB24" s="1337">
        <v>9230</v>
      </c>
      <c r="EC24" s="1337">
        <v>6090</v>
      </c>
      <c r="ED24" s="1337">
        <v>3460</v>
      </c>
      <c r="EE24" s="1337">
        <v>3400</v>
      </c>
      <c r="EF24" s="1337">
        <v>989</v>
      </c>
      <c r="EG24" s="1337">
        <v>713</v>
      </c>
      <c r="EH24" s="1337">
        <v>750</v>
      </c>
      <c r="EI24" s="1337">
        <v>746</v>
      </c>
      <c r="EJ24" s="1337">
        <v>939</v>
      </c>
      <c r="EK24" s="1337">
        <v>2280</v>
      </c>
      <c r="EL24" s="1337">
        <v>1590</v>
      </c>
      <c r="EM24" s="1337">
        <v>1110</v>
      </c>
      <c r="EN24" s="1337">
        <v>947</v>
      </c>
      <c r="EO24" s="1337">
        <v>1190</v>
      </c>
      <c r="EP24" s="1337">
        <v>1160</v>
      </c>
      <c r="EQ24" s="1337">
        <v>3320</v>
      </c>
      <c r="ER24" s="1337">
        <v>623</v>
      </c>
      <c r="ES24" s="1337">
        <v>928</v>
      </c>
      <c r="ET24" s="1337">
        <v>652</v>
      </c>
      <c r="EU24" s="1337">
        <v>1030</v>
      </c>
      <c r="EV24" s="1337">
        <v>1470</v>
      </c>
      <c r="EW24" s="1337">
        <v>1920</v>
      </c>
      <c r="EX24" s="1337">
        <v>2090</v>
      </c>
      <c r="EY24" s="1337">
        <v>2710</v>
      </c>
      <c r="EZ24" s="1337">
        <v>1650</v>
      </c>
      <c r="FA24" s="1337">
        <v>1100</v>
      </c>
      <c r="FB24" s="1337">
        <v>938</v>
      </c>
      <c r="FC24" s="1337">
        <v>972</v>
      </c>
      <c r="FD24" s="1337">
        <v>1830</v>
      </c>
      <c r="FE24" s="1337">
        <v>359</v>
      </c>
      <c r="FF24" s="1337">
        <v>1140</v>
      </c>
      <c r="FG24" s="1337">
        <v>1090</v>
      </c>
      <c r="FH24" s="1337">
        <v>679</v>
      </c>
      <c r="FI24" s="1337">
        <v>2040</v>
      </c>
      <c r="FJ24" s="1337">
        <v>1260</v>
      </c>
      <c r="FK24" s="1337">
        <v>1410</v>
      </c>
      <c r="FL24" s="1337">
        <v>775</v>
      </c>
      <c r="FM24" s="1337">
        <v>474</v>
      </c>
      <c r="FN24" s="1337">
        <v>414</v>
      </c>
      <c r="FO24" s="1337">
        <v>2970</v>
      </c>
      <c r="FP24" s="1337">
        <v>1310</v>
      </c>
      <c r="FQ24" s="1337">
        <v>1080</v>
      </c>
      <c r="FR24" s="1337">
        <v>2850</v>
      </c>
      <c r="FS24" s="1337">
        <v>2570</v>
      </c>
      <c r="FT24" s="1337">
        <v>2100</v>
      </c>
      <c r="FU24" s="1337">
        <v>4220</v>
      </c>
      <c r="FV24" s="1337">
        <v>1550</v>
      </c>
      <c r="FW24" s="1337">
        <v>557</v>
      </c>
      <c r="FX24" s="1337">
        <v>866</v>
      </c>
      <c r="FY24" s="1337">
        <v>1490</v>
      </c>
      <c r="FZ24" s="1337">
        <v>1090</v>
      </c>
      <c r="GA24" s="1337">
        <v>885</v>
      </c>
      <c r="GB24" s="1337">
        <v>430</v>
      </c>
      <c r="GC24" s="1337">
        <v>421</v>
      </c>
      <c r="GD24" s="1337">
        <v>594</v>
      </c>
      <c r="GE24" s="1337">
        <v>1430</v>
      </c>
      <c r="GF24" s="1337">
        <v>2900</v>
      </c>
      <c r="GG24" s="1337">
        <v>718</v>
      </c>
      <c r="GH24" s="1337">
        <v>717</v>
      </c>
      <c r="GI24" s="1337">
        <v>724</v>
      </c>
      <c r="GJ24" s="1337">
        <v>667</v>
      </c>
      <c r="GK24" s="1337">
        <v>549</v>
      </c>
      <c r="GL24" s="1337">
        <v>338</v>
      </c>
      <c r="GM24" s="1337">
        <v>746</v>
      </c>
      <c r="GN24" s="1337">
        <v>1390</v>
      </c>
      <c r="GO24" s="1337">
        <v>494</v>
      </c>
      <c r="GP24" s="1337">
        <v>1860</v>
      </c>
      <c r="GQ24" s="1337">
        <v>1040</v>
      </c>
      <c r="GR24" s="1337">
        <v>951</v>
      </c>
      <c r="GS24" s="1337">
        <v>905</v>
      </c>
      <c r="GT24" s="1337">
        <v>774</v>
      </c>
      <c r="GU24" s="1337">
        <v>1720</v>
      </c>
      <c r="GV24" s="1337">
        <v>498</v>
      </c>
      <c r="GW24" s="1337">
        <v>1060</v>
      </c>
      <c r="GX24" s="1337">
        <v>414</v>
      </c>
      <c r="GY24" s="1337">
        <v>1790</v>
      </c>
      <c r="GZ24" s="1337">
        <v>730</v>
      </c>
      <c r="HA24" s="1337">
        <v>437</v>
      </c>
      <c r="HB24" s="1337">
        <v>3800</v>
      </c>
      <c r="HC24" s="1337">
        <v>2420</v>
      </c>
      <c r="HD24" s="1337">
        <v>779</v>
      </c>
      <c r="HE24" s="1337">
        <v>632</v>
      </c>
      <c r="HF24" s="1337">
        <v>528</v>
      </c>
      <c r="HG24" s="1337">
        <v>1290</v>
      </c>
      <c r="HH24" s="1337">
        <v>758</v>
      </c>
      <c r="HI24" s="1337">
        <v>722</v>
      </c>
      <c r="HJ24" s="1337">
        <v>640</v>
      </c>
      <c r="HK24" s="1337">
        <v>981</v>
      </c>
      <c r="HL24" s="1337">
        <v>1140</v>
      </c>
      <c r="HM24" s="1337">
        <v>1080</v>
      </c>
      <c r="HN24" s="1337">
        <v>384</v>
      </c>
      <c r="HO24" s="1337">
        <v>1910</v>
      </c>
      <c r="HP24" s="1337">
        <v>1910</v>
      </c>
      <c r="HQ24" s="1337">
        <v>1280</v>
      </c>
      <c r="HR24" s="1337">
        <v>791</v>
      </c>
      <c r="HS24" s="1337">
        <v>1520</v>
      </c>
      <c r="HT24" s="1337">
        <v>1940</v>
      </c>
      <c r="HU24" s="1337">
        <v>962</v>
      </c>
      <c r="HV24" s="1337">
        <v>1020</v>
      </c>
      <c r="HW24" s="1337">
        <v>493</v>
      </c>
      <c r="HX24" s="1337">
        <v>804</v>
      </c>
      <c r="HY24" s="1337">
        <v>633</v>
      </c>
      <c r="HZ24" s="1337">
        <v>730</v>
      </c>
      <c r="IA24" s="1337">
        <v>488</v>
      </c>
      <c r="IB24" s="1337">
        <v>469</v>
      </c>
      <c r="IC24" s="1337">
        <v>747</v>
      </c>
      <c r="ID24" s="1337">
        <v>761</v>
      </c>
      <c r="IE24" s="1337">
        <v>1580</v>
      </c>
      <c r="IF24" s="1337">
        <v>920</v>
      </c>
      <c r="IG24" s="1337">
        <v>720</v>
      </c>
      <c r="IH24" s="1337">
        <v>1058</v>
      </c>
      <c r="II24" s="1337">
        <v>7140</v>
      </c>
      <c r="IJ24" s="1337">
        <v>5290</v>
      </c>
      <c r="IK24" s="1337">
        <v>2850</v>
      </c>
      <c r="IL24" s="1337">
        <v>1320</v>
      </c>
      <c r="IM24" s="1337">
        <v>1310</v>
      </c>
      <c r="IN24" s="1337">
        <v>1300</v>
      </c>
      <c r="IO24" s="1337">
        <v>1110</v>
      </c>
      <c r="IP24" s="1337">
        <v>785</v>
      </c>
      <c r="IQ24" s="1337">
        <v>2750</v>
      </c>
      <c r="IR24" s="1337">
        <v>2280</v>
      </c>
      <c r="IS24" s="1337">
        <v>1216</v>
      </c>
      <c r="IT24" s="1337">
        <v>966</v>
      </c>
      <c r="IU24" s="1337">
        <v>844</v>
      </c>
      <c r="IV24" s="1337">
        <v>652</v>
      </c>
      <c r="IW24" s="1337">
        <v>735</v>
      </c>
      <c r="IX24" s="1337">
        <v>1620</v>
      </c>
      <c r="IY24" s="1337">
        <v>274</v>
      </c>
      <c r="IZ24" s="1337">
        <v>502</v>
      </c>
      <c r="JA24" s="1337">
        <v>334</v>
      </c>
      <c r="JB24" s="1337">
        <v>547</v>
      </c>
      <c r="JC24" s="1337">
        <v>475</v>
      </c>
      <c r="JD24" s="1337">
        <v>394</v>
      </c>
      <c r="JE24" s="1337">
        <v>249</v>
      </c>
      <c r="JF24" s="1337">
        <v>229</v>
      </c>
      <c r="JG24" s="1337">
        <v>437</v>
      </c>
      <c r="JH24" s="1337">
        <v>616</v>
      </c>
      <c r="JI24" s="1337">
        <v>4480</v>
      </c>
      <c r="JJ24" s="1337">
        <v>1730</v>
      </c>
      <c r="JK24" s="1337">
        <v>1140</v>
      </c>
      <c r="JL24" s="1337">
        <v>466</v>
      </c>
      <c r="JM24" s="1337">
        <v>949</v>
      </c>
      <c r="JN24" s="1337">
        <v>712</v>
      </c>
      <c r="JO24" s="1337">
        <v>553</v>
      </c>
      <c r="JP24" s="1337">
        <v>1020</v>
      </c>
      <c r="JQ24" s="1337">
        <v>1590</v>
      </c>
      <c r="JR24" s="1337">
        <v>3770</v>
      </c>
      <c r="JS24" s="1337">
        <v>652</v>
      </c>
      <c r="JT24" s="1337">
        <v>794</v>
      </c>
      <c r="JU24" s="1337">
        <v>1190</v>
      </c>
      <c r="JV24" s="1337">
        <v>1020</v>
      </c>
      <c r="JW24" s="1337">
        <v>1810</v>
      </c>
      <c r="JX24" s="1337">
        <v>588</v>
      </c>
      <c r="JY24" s="1337">
        <v>265</v>
      </c>
      <c r="JZ24" s="1337">
        <v>398</v>
      </c>
      <c r="KA24" s="1337">
        <v>622</v>
      </c>
      <c r="KB24" s="1337">
        <v>604</v>
      </c>
      <c r="KC24" s="1337">
        <v>1110</v>
      </c>
      <c r="KD24" s="1337">
        <v>3600</v>
      </c>
      <c r="KE24" s="1337">
        <v>4900</v>
      </c>
    </row>
    <row r="25" spans="1:292" ht="17.100000000000001" customHeight="1">
      <c r="A25" s="1339"/>
      <c r="B25" s="1339" t="s">
        <v>1804</v>
      </c>
      <c r="C25" s="17"/>
      <c r="D25" s="17"/>
      <c r="E25" s="17"/>
      <c r="F25" s="17"/>
      <c r="G25" s="17"/>
      <c r="H25" s="17"/>
      <c r="I25" s="314"/>
      <c r="J25" s="17"/>
      <c r="K25" s="17"/>
      <c r="L25" s="18"/>
      <c r="M25" s="1340"/>
      <c r="N25" s="1340"/>
      <c r="O25" s="1340"/>
      <c r="P25" s="1340"/>
      <c r="Q25" s="1340"/>
      <c r="R25" s="1340"/>
      <c r="S25" s="1340"/>
      <c r="T25" s="1340"/>
      <c r="U25" s="1340"/>
      <c r="V25" s="1340"/>
      <c r="W25" s="1340"/>
      <c r="X25" s="1340"/>
      <c r="Y25" s="1340"/>
      <c r="Z25" s="1340"/>
      <c r="AA25" s="1340"/>
      <c r="AB25" s="1340"/>
      <c r="AC25" s="1340"/>
      <c r="AD25" s="1340"/>
      <c r="AE25" s="1340"/>
      <c r="AF25" s="1340"/>
      <c r="AG25" s="1340"/>
      <c r="AH25" s="1340"/>
      <c r="AI25" s="1340"/>
      <c r="AJ25" s="1340"/>
      <c r="AK25" s="1340"/>
      <c r="AL25" s="1340"/>
      <c r="AM25" s="1340"/>
      <c r="AN25" s="1340"/>
      <c r="AO25" s="1340"/>
      <c r="AP25" s="1340"/>
      <c r="AQ25" s="1340"/>
      <c r="AR25" s="1340"/>
      <c r="AS25" s="1340"/>
      <c r="AT25" s="1340"/>
      <c r="AU25" s="1340"/>
      <c r="AV25" s="1340"/>
      <c r="AW25" s="1340"/>
      <c r="AX25" s="1340"/>
      <c r="AY25" s="1340"/>
      <c r="AZ25" s="1340"/>
      <c r="BA25" s="1340"/>
      <c r="BB25" s="1340"/>
      <c r="BC25" s="1340"/>
      <c r="BD25" s="1340"/>
      <c r="BE25" s="1340"/>
      <c r="BF25" s="1340"/>
      <c r="BG25" s="1340"/>
      <c r="BH25" s="1340"/>
      <c r="BI25" s="1340"/>
      <c r="BJ25" s="1340"/>
      <c r="BK25" s="1340"/>
      <c r="BL25" s="18"/>
      <c r="BM25" s="1340"/>
      <c r="BN25" s="1340"/>
      <c r="BO25" s="1340"/>
      <c r="BP25" s="1340"/>
      <c r="BQ25" s="1340"/>
      <c r="BR25" s="1340"/>
      <c r="BS25" s="1340"/>
      <c r="BT25" s="1340"/>
      <c r="BU25" s="1340"/>
      <c r="BV25" s="1340"/>
      <c r="BW25" s="1340"/>
      <c r="BX25" s="1340"/>
      <c r="BY25" s="1340"/>
      <c r="BZ25" s="1340"/>
      <c r="CA25" s="1340"/>
      <c r="CB25" s="1340"/>
      <c r="CC25" s="1340"/>
      <c r="CD25" s="1340"/>
      <c r="CE25" s="1340"/>
      <c r="CF25" s="1340"/>
      <c r="CG25" s="1340"/>
      <c r="CH25" s="1340"/>
      <c r="CI25" s="1340"/>
      <c r="CJ25" s="1340"/>
      <c r="CK25" s="1340"/>
      <c r="CL25" s="1340"/>
      <c r="CM25" s="1340"/>
      <c r="CN25" s="1340"/>
      <c r="CO25" s="1340"/>
      <c r="CP25" s="1340"/>
      <c r="CQ25" s="1340"/>
      <c r="CR25" s="1340"/>
      <c r="CS25" s="1340"/>
      <c r="CT25" s="1340"/>
      <c r="CU25" s="1340"/>
      <c r="CV25" s="1340"/>
      <c r="CW25" s="1340"/>
      <c r="CX25" s="1340"/>
      <c r="CY25" s="1340"/>
      <c r="CZ25" s="1340"/>
      <c r="DA25" s="1340"/>
      <c r="DB25" s="1340"/>
      <c r="DC25" s="1340"/>
      <c r="DD25" s="1340"/>
      <c r="DE25" s="1340"/>
      <c r="DF25" s="1340"/>
      <c r="DG25" s="1340"/>
      <c r="DH25" s="1340"/>
      <c r="DI25" s="1340"/>
      <c r="DJ25" s="1340"/>
      <c r="DK25" s="1340"/>
      <c r="DL25" s="1340"/>
      <c r="DM25" s="1340"/>
      <c r="DN25" s="1340"/>
      <c r="DO25" s="1340"/>
      <c r="DP25" s="18"/>
      <c r="DQ25" s="1340"/>
      <c r="DR25" s="1340"/>
      <c r="DS25" s="1340"/>
      <c r="DT25" s="1340"/>
      <c r="DU25" s="1340"/>
      <c r="DV25" s="1340"/>
      <c r="DW25" s="1340"/>
      <c r="DX25" s="1340"/>
      <c r="DY25" s="1340"/>
      <c r="DZ25" s="1340"/>
      <c r="EA25" s="1340"/>
      <c r="EB25" s="1340"/>
      <c r="EC25" s="1340"/>
      <c r="ED25" s="1340"/>
      <c r="EE25" s="1340"/>
      <c r="EF25" s="1340"/>
      <c r="EG25" s="1340"/>
      <c r="EH25" s="1340"/>
      <c r="EI25" s="1340"/>
      <c r="EJ25" s="1340"/>
      <c r="EK25" s="1340"/>
      <c r="EL25" s="1340"/>
      <c r="EM25" s="1340"/>
      <c r="EN25" s="1340"/>
      <c r="EO25" s="1340"/>
      <c r="EP25" s="1340"/>
      <c r="EQ25" s="1340"/>
      <c r="ER25" s="1340"/>
      <c r="ES25" s="1340"/>
      <c r="ET25" s="1340"/>
      <c r="EU25" s="1340"/>
      <c r="EV25" s="1340"/>
      <c r="EW25" s="1340"/>
      <c r="EX25" s="1340"/>
      <c r="EY25" s="1340"/>
      <c r="EZ25" s="1340"/>
      <c r="FA25" s="1340"/>
      <c r="FB25" s="1340"/>
      <c r="FC25" s="1340"/>
      <c r="FD25" s="1340"/>
      <c r="FE25" s="1340"/>
      <c r="FF25" s="1340"/>
      <c r="FG25" s="1340"/>
      <c r="FH25" s="1340"/>
      <c r="FI25" s="1340"/>
      <c r="FJ25" s="1340"/>
      <c r="FK25" s="1340"/>
      <c r="FL25" s="1340"/>
      <c r="FM25" s="1340"/>
      <c r="FN25" s="18"/>
      <c r="FO25" s="1340"/>
      <c r="FP25" s="1340"/>
      <c r="FQ25" s="1340"/>
      <c r="FR25" s="1340"/>
      <c r="FS25" s="1340"/>
      <c r="FT25" s="1340"/>
      <c r="FU25" s="1340"/>
      <c r="FV25" s="1340"/>
      <c r="FW25" s="1340"/>
      <c r="FX25" s="1340"/>
      <c r="FY25" s="1340"/>
      <c r="FZ25" s="1340"/>
      <c r="GA25" s="1340"/>
      <c r="GB25" s="1340"/>
      <c r="GC25" s="1340"/>
      <c r="GD25" s="1340"/>
      <c r="GE25" s="1340"/>
      <c r="GF25" s="1340"/>
      <c r="GG25" s="1340"/>
      <c r="GH25" s="1340"/>
      <c r="GI25" s="1340"/>
      <c r="GJ25" s="1340"/>
      <c r="GK25" s="1340"/>
      <c r="GL25" s="1340"/>
      <c r="GM25" s="1340"/>
      <c r="GN25" s="1340"/>
      <c r="GO25" s="1340"/>
      <c r="GP25" s="1340"/>
      <c r="GQ25" s="1340"/>
      <c r="GR25" s="1340"/>
      <c r="GS25" s="1340"/>
      <c r="GT25" s="1340"/>
      <c r="GU25" s="1340"/>
      <c r="GV25" s="1340"/>
      <c r="GW25" s="1340"/>
      <c r="GX25" s="1340"/>
      <c r="GY25" s="1340"/>
      <c r="GZ25" s="1340"/>
      <c r="HA25" s="1340"/>
      <c r="HB25" s="1340"/>
      <c r="HC25" s="1340"/>
      <c r="HD25" s="1340"/>
      <c r="HE25" s="1340"/>
      <c r="HF25" s="1340"/>
      <c r="HG25" s="1340"/>
      <c r="HH25" s="1340"/>
      <c r="HI25" s="1340"/>
      <c r="HJ25" s="1340"/>
      <c r="HK25" s="1340"/>
      <c r="HL25" s="1340"/>
      <c r="HM25" s="1340"/>
      <c r="HN25" s="1340"/>
      <c r="HO25" s="1340"/>
      <c r="HP25" s="1340"/>
      <c r="HQ25" s="1340"/>
      <c r="HR25" s="1340"/>
      <c r="HS25" s="1340"/>
      <c r="HT25" s="1340"/>
      <c r="HU25" s="1340"/>
      <c r="HV25" s="1340"/>
      <c r="HW25" s="1340"/>
      <c r="HX25" s="1340"/>
      <c r="HY25" s="1340"/>
      <c r="HZ25" s="1340"/>
      <c r="IA25" s="1340"/>
      <c r="IB25" s="1340"/>
      <c r="IC25" s="1340"/>
      <c r="ID25" s="1340"/>
      <c r="IE25" s="1340"/>
      <c r="IF25" s="1340"/>
      <c r="IG25" s="1340"/>
      <c r="IH25" s="1340"/>
      <c r="II25" s="1340"/>
      <c r="IJ25" s="1340"/>
      <c r="IK25" s="1340"/>
      <c r="IL25" s="1340"/>
      <c r="IM25" s="1340"/>
      <c r="IN25" s="1340"/>
      <c r="IO25" s="1340"/>
      <c r="IP25" s="1340"/>
      <c r="IQ25" s="1340"/>
      <c r="IR25" s="1340"/>
      <c r="IS25" s="1340"/>
      <c r="IT25" s="1340"/>
      <c r="IU25" s="1340"/>
      <c r="IV25" s="1340"/>
      <c r="IW25" s="1340"/>
      <c r="IX25" s="1340"/>
      <c r="IY25" s="1340"/>
      <c r="IZ25" s="1340"/>
      <c r="JA25" s="1340"/>
      <c r="JB25" s="1340"/>
      <c r="JC25" s="1340"/>
      <c r="JD25" s="1340"/>
      <c r="JE25" s="1340"/>
      <c r="JF25" s="1340"/>
      <c r="JG25" s="1340"/>
      <c r="JH25" s="1340"/>
    </row>
    <row r="26" spans="1:292" ht="15.6" customHeight="1">
      <c r="A26" s="1339"/>
      <c r="B26" s="1339" t="s">
        <v>1821</v>
      </c>
      <c r="C26" s="17"/>
      <c r="D26" s="17"/>
      <c r="E26" s="17"/>
      <c r="F26" s="17"/>
      <c r="G26" s="17"/>
      <c r="H26" s="17"/>
      <c r="I26" s="17"/>
      <c r="J26" s="17"/>
      <c r="K26" s="18"/>
      <c r="L26" s="1341"/>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341"/>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341"/>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341"/>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329"/>
      <c r="JQ26" s="1329"/>
      <c r="JR26" s="1329"/>
      <c r="JS26" s="1329"/>
      <c r="JT26" s="1329"/>
      <c r="JU26" s="1329"/>
      <c r="JV26" s="1329"/>
      <c r="JW26" s="1329"/>
      <c r="JX26" s="1329"/>
      <c r="JY26" s="1329"/>
      <c r="JZ26" s="1329"/>
      <c r="KA26" s="1329"/>
      <c r="KB26" s="1329"/>
      <c r="KC26" s="1329"/>
      <c r="KD26" s="1329"/>
      <c r="KE26" s="1329"/>
    </row>
    <row r="27" spans="1:292" ht="23.25" hidden="1" customHeight="1">
      <c r="H27" s="1342"/>
      <c r="I27" s="1342"/>
      <c r="J27" s="1343" t="s">
        <v>3652</v>
      </c>
      <c r="K27" s="1344"/>
      <c r="L27" s="1344" t="s">
        <v>3653</v>
      </c>
      <c r="M27" s="1344" t="s">
        <v>3653</v>
      </c>
      <c r="N27" s="1344"/>
      <c r="O27" s="1344"/>
      <c r="P27" s="1344" t="s">
        <v>3653</v>
      </c>
      <c r="Q27" s="1344"/>
      <c r="R27" s="1344"/>
      <c r="S27" s="1344"/>
      <c r="T27" s="1344"/>
      <c r="U27" s="1344"/>
      <c r="V27" s="1344"/>
      <c r="W27" s="1344"/>
      <c r="X27" s="1344"/>
      <c r="Y27" s="1344"/>
      <c r="Z27" s="1344"/>
      <c r="AA27" s="1344"/>
      <c r="AB27" s="1344"/>
      <c r="AC27" s="1344"/>
      <c r="AD27" s="1344"/>
      <c r="AE27" s="1344"/>
      <c r="AF27" s="1344"/>
      <c r="AG27" s="1344"/>
      <c r="AH27" s="1344" t="s">
        <v>3653</v>
      </c>
      <c r="AI27" s="1344"/>
      <c r="AJ27" s="1344"/>
      <c r="AK27" s="1344"/>
      <c r="AL27" s="1344"/>
      <c r="AM27" s="1344"/>
      <c r="AN27" s="1344"/>
      <c r="AO27" s="1344"/>
      <c r="AP27" s="1344"/>
      <c r="AQ27" s="1344" t="s">
        <v>3653</v>
      </c>
      <c r="AR27" s="1344" t="s">
        <v>3653</v>
      </c>
      <c r="AS27" s="1344"/>
      <c r="AT27" s="1344"/>
      <c r="AU27" s="1344"/>
      <c r="AV27" s="1344" t="s">
        <v>3653</v>
      </c>
      <c r="AW27" s="1344"/>
      <c r="AX27" s="1344"/>
      <c r="AY27" s="1344"/>
      <c r="AZ27" s="1344"/>
      <c r="BA27" s="1344"/>
      <c r="BB27" s="1344"/>
      <c r="BC27" s="1344"/>
      <c r="BD27" s="1344"/>
      <c r="BE27" s="1344"/>
      <c r="BF27" s="1344"/>
      <c r="BG27" s="1344"/>
      <c r="BH27" s="1344"/>
      <c r="BI27" s="1344"/>
      <c r="BJ27" s="1344"/>
      <c r="BK27" s="1344"/>
      <c r="BL27" s="1344" t="s">
        <v>3653</v>
      </c>
      <c r="BM27" s="1344"/>
      <c r="BN27" s="1344"/>
      <c r="BO27" s="1344"/>
      <c r="BP27" s="1344"/>
      <c r="BQ27" s="1344"/>
      <c r="BR27" s="1344"/>
      <c r="BS27" s="1344"/>
      <c r="BT27" s="1344" t="s">
        <v>3754</v>
      </c>
      <c r="BU27" s="1344"/>
      <c r="BV27" s="1344" t="s">
        <v>3653</v>
      </c>
      <c r="BW27" s="1344"/>
      <c r="BX27" s="1344"/>
      <c r="BY27" s="1344"/>
      <c r="BZ27" s="1344" t="s">
        <v>3653</v>
      </c>
      <c r="CA27" s="1344" t="s">
        <v>3653</v>
      </c>
      <c r="CB27" s="1344" t="s">
        <v>3653</v>
      </c>
      <c r="CC27" s="1344"/>
      <c r="CD27" s="1344" t="s">
        <v>3653</v>
      </c>
      <c r="CE27" s="1344"/>
      <c r="CF27" s="1344" t="s">
        <v>3653</v>
      </c>
      <c r="CG27" s="1344" t="s">
        <v>3653</v>
      </c>
      <c r="CH27" s="1344" t="s">
        <v>3653</v>
      </c>
      <c r="CI27" s="1344" t="s">
        <v>3653</v>
      </c>
      <c r="CJ27" s="1344" t="s">
        <v>3653</v>
      </c>
      <c r="CK27" s="1344" t="s">
        <v>3653</v>
      </c>
      <c r="CL27" s="1344" t="s">
        <v>3653</v>
      </c>
      <c r="CM27" s="1344" t="s">
        <v>3653</v>
      </c>
      <c r="CN27" s="1344" t="s">
        <v>3653</v>
      </c>
      <c r="CO27" s="1344" t="s">
        <v>3653</v>
      </c>
      <c r="CP27" s="1344" t="s">
        <v>3653</v>
      </c>
      <c r="CQ27" s="1344" t="s">
        <v>3653</v>
      </c>
      <c r="CR27" s="1344" t="s">
        <v>3653</v>
      </c>
      <c r="CS27" s="1344" t="s">
        <v>3653</v>
      </c>
      <c r="CT27" s="1344" t="s">
        <v>3653</v>
      </c>
      <c r="CU27" s="1344" t="s">
        <v>3653</v>
      </c>
      <c r="CV27" s="1344"/>
      <c r="CW27" s="1344" t="s">
        <v>3653</v>
      </c>
      <c r="CX27" s="1344"/>
      <c r="CY27" s="1344" t="s">
        <v>3653</v>
      </c>
      <c r="CZ27" s="1344"/>
      <c r="DA27" s="1344"/>
      <c r="DB27" s="1344" t="s">
        <v>3754</v>
      </c>
      <c r="DC27" s="1344"/>
      <c r="DD27" s="1344" t="s">
        <v>3653</v>
      </c>
      <c r="DE27" s="1344" t="s">
        <v>3653</v>
      </c>
      <c r="DF27" s="1344" t="s">
        <v>3653</v>
      </c>
      <c r="DG27" s="1344"/>
      <c r="DH27" s="1344"/>
      <c r="DI27" s="1344"/>
      <c r="DJ27" s="1344"/>
      <c r="DK27" s="1344"/>
      <c r="DL27" s="1344" t="s">
        <v>3653</v>
      </c>
      <c r="DM27" s="1344" t="s">
        <v>3653</v>
      </c>
      <c r="DN27" s="1344" t="s">
        <v>3653</v>
      </c>
      <c r="DO27" s="1344"/>
      <c r="DP27" s="1344" t="s">
        <v>3653</v>
      </c>
      <c r="DQ27" s="1344" t="s">
        <v>3653</v>
      </c>
      <c r="DR27" s="1344"/>
      <c r="DS27" s="1344" t="s">
        <v>3653</v>
      </c>
      <c r="DT27" s="1344" t="s">
        <v>3653</v>
      </c>
      <c r="DU27" s="1344" t="s">
        <v>3653</v>
      </c>
      <c r="DV27" s="1344" t="s">
        <v>3653</v>
      </c>
      <c r="DW27" s="1344" t="s">
        <v>3653</v>
      </c>
      <c r="DX27" s="1344" t="s">
        <v>3653</v>
      </c>
      <c r="DY27" s="1344" t="s">
        <v>3653</v>
      </c>
      <c r="DZ27" s="1344" t="s">
        <v>3653</v>
      </c>
      <c r="EA27" s="1344" t="s">
        <v>3653</v>
      </c>
      <c r="EB27" s="1344"/>
      <c r="EC27" s="1344"/>
      <c r="ED27" s="1344" t="s">
        <v>3653</v>
      </c>
      <c r="EE27" s="1344"/>
      <c r="EF27" s="1344"/>
      <c r="EG27" s="1344"/>
      <c r="EH27" s="1344"/>
      <c r="EI27" s="1344"/>
      <c r="EJ27" s="1344"/>
      <c r="EK27" s="1344"/>
      <c r="EL27" s="1344"/>
      <c r="EM27" s="1344"/>
      <c r="EN27" s="1344"/>
      <c r="EO27" s="1344"/>
      <c r="EP27" s="1344"/>
      <c r="EQ27" s="1344"/>
      <c r="ER27" s="1344"/>
      <c r="ES27" s="1344"/>
      <c r="ET27" s="1344"/>
      <c r="EU27" s="1344"/>
      <c r="EV27" s="1344"/>
      <c r="EW27" s="1344"/>
      <c r="EX27" s="1344"/>
      <c r="EY27" s="1344"/>
      <c r="EZ27" s="1344"/>
      <c r="FA27" s="1344"/>
      <c r="FB27" s="1344"/>
      <c r="FC27" s="1344"/>
      <c r="FD27" s="1344"/>
      <c r="FE27" s="1344"/>
      <c r="FF27" s="1344"/>
      <c r="FG27" s="1344"/>
      <c r="FH27" s="1344"/>
      <c r="FI27" s="1344"/>
      <c r="FJ27" s="1344"/>
      <c r="FK27" s="1344"/>
      <c r="FL27" s="1344"/>
      <c r="FM27" s="1344"/>
      <c r="FN27" s="1344"/>
      <c r="FO27" s="1344"/>
      <c r="FP27" s="1344"/>
      <c r="FQ27" s="1344"/>
      <c r="FR27" s="1344"/>
      <c r="FS27" s="1344"/>
      <c r="FT27" s="1344"/>
      <c r="FU27" s="1344"/>
      <c r="FV27" s="1344"/>
      <c r="FW27" s="1344"/>
      <c r="FX27" s="1344"/>
      <c r="FY27" s="1344"/>
      <c r="FZ27" s="1344"/>
      <c r="GA27" s="1344"/>
      <c r="GB27" s="1344"/>
      <c r="GC27" s="1344"/>
      <c r="GD27" s="1344"/>
      <c r="GE27" s="1344"/>
      <c r="GF27" s="1344"/>
      <c r="GG27" s="1344"/>
      <c r="GH27" s="1344"/>
      <c r="GI27" s="1344"/>
      <c r="GJ27" s="1344"/>
      <c r="GK27" s="1344"/>
      <c r="GL27" s="1344"/>
      <c r="GM27" s="1344"/>
      <c r="GN27" s="1344"/>
      <c r="GO27" s="1344"/>
      <c r="GP27" s="1344"/>
      <c r="GQ27" s="1344"/>
      <c r="GR27" s="1344"/>
      <c r="GS27" s="1344"/>
      <c r="GT27" s="1344"/>
      <c r="GU27" s="1344"/>
      <c r="GV27" s="1344"/>
      <c r="GW27" s="1344"/>
      <c r="GX27" s="1344"/>
      <c r="GY27" s="1344"/>
      <c r="GZ27" s="1344"/>
      <c r="HA27" s="1344"/>
      <c r="HB27" s="1344"/>
      <c r="HC27" s="1344"/>
      <c r="HD27" s="1344"/>
      <c r="HE27" s="1344"/>
      <c r="HF27" s="1344"/>
      <c r="HG27" s="1344"/>
      <c r="HH27" s="1344"/>
      <c r="HI27" s="1344"/>
      <c r="HJ27" s="1344"/>
      <c r="HK27" s="1344"/>
      <c r="HL27" s="1344"/>
      <c r="HM27" s="1344"/>
      <c r="HN27" s="1344"/>
      <c r="HO27" s="1344"/>
      <c r="HP27" s="1344"/>
      <c r="HQ27" s="1344"/>
      <c r="HR27" s="1344"/>
      <c r="HS27" s="1344"/>
      <c r="HT27" s="1344"/>
      <c r="HU27" s="1344"/>
      <c r="HV27" s="1344"/>
      <c r="HW27" s="1344"/>
      <c r="HX27" s="1344"/>
      <c r="HY27" s="1344"/>
      <c r="HZ27" s="1344"/>
      <c r="IA27" s="1344"/>
      <c r="IB27" s="1344"/>
      <c r="IC27" s="1344"/>
      <c r="ID27" s="1344"/>
      <c r="IE27" s="1344"/>
      <c r="IF27" s="1344"/>
      <c r="IG27" s="1344"/>
      <c r="IH27" s="1344"/>
      <c r="II27" s="1344"/>
      <c r="IJ27" s="1344"/>
      <c r="IK27" s="1344"/>
      <c r="IL27" s="1344"/>
      <c r="IM27" s="1344"/>
      <c r="IN27" s="1344"/>
      <c r="IO27" s="1344"/>
      <c r="IP27" s="1344"/>
      <c r="IQ27" s="1344"/>
      <c r="IR27" s="1344"/>
      <c r="IS27" s="1344"/>
      <c r="IT27" s="1344"/>
      <c r="IU27" s="1344"/>
      <c r="IV27" s="1344"/>
      <c r="IW27" s="1344"/>
      <c r="IX27" s="1344"/>
      <c r="IY27" s="1344"/>
      <c r="IZ27" s="1344"/>
      <c r="JA27" s="1344"/>
      <c r="JB27" s="1344"/>
      <c r="JC27" s="1344"/>
      <c r="JD27" s="1344"/>
      <c r="JE27" s="1344"/>
      <c r="JF27" s="1344"/>
      <c r="JG27" s="1344"/>
      <c r="JH27" s="1344"/>
      <c r="JI27" s="1344"/>
      <c r="JJ27" s="1344"/>
      <c r="JK27" s="1344"/>
      <c r="JL27" s="1344"/>
      <c r="JM27" s="1344"/>
      <c r="JN27" s="1344"/>
      <c r="JO27" s="1344"/>
      <c r="JP27" s="1344"/>
      <c r="JQ27" s="1344"/>
      <c r="JR27" s="1344"/>
      <c r="JS27" s="1344"/>
      <c r="JT27" s="1344"/>
      <c r="JU27" s="1344"/>
      <c r="JV27" s="1344"/>
      <c r="JW27" s="1344"/>
      <c r="JX27" s="1345"/>
      <c r="JY27" s="1345"/>
      <c r="JZ27" s="1345"/>
      <c r="KA27" s="1345"/>
      <c r="KB27" s="1345"/>
      <c r="KC27" s="1345"/>
      <c r="KD27" s="1345"/>
      <c r="KE27" s="1345" t="s">
        <v>3653</v>
      </c>
      <c r="KF27" s="1346"/>
    </row>
    <row r="28" spans="1:292" ht="23.25" hidden="1" customHeight="1">
      <c r="J28" s="17"/>
      <c r="K28" s="18"/>
      <c r="L28" s="1340"/>
      <c r="M28" s="1340"/>
      <c r="N28" s="1340"/>
      <c r="O28" s="1340"/>
      <c r="P28" s="1340"/>
      <c r="Q28" s="1340"/>
      <c r="R28" s="1340"/>
      <c r="S28" s="1340"/>
      <c r="T28" s="1340"/>
      <c r="U28" s="1340"/>
      <c r="V28" s="1340"/>
      <c r="W28" s="1340"/>
      <c r="X28" s="1340"/>
      <c r="Y28" s="1340"/>
      <c r="Z28" s="1340"/>
      <c r="AA28" s="1340"/>
      <c r="AB28" s="1340"/>
      <c r="AC28" s="1340"/>
      <c r="AD28" s="1340"/>
      <c r="AE28" s="1340"/>
      <c r="AF28" s="1340"/>
      <c r="AG28" s="1340"/>
      <c r="AH28" s="1340"/>
      <c r="AI28" s="1340"/>
      <c r="AJ28" s="1340"/>
      <c r="AK28" s="1340"/>
      <c r="AL28" s="1340"/>
      <c r="AM28" s="1340"/>
      <c r="AN28" s="1340"/>
      <c r="AO28" s="1340"/>
      <c r="AP28" s="1340"/>
      <c r="AQ28" s="1340"/>
      <c r="AR28" s="1340"/>
      <c r="AS28" s="1340"/>
      <c r="AT28" s="1340"/>
      <c r="AU28" s="1340"/>
      <c r="AV28" s="1340"/>
      <c r="AW28" s="1340"/>
      <c r="AX28" s="1340"/>
      <c r="AY28" s="1340"/>
      <c r="AZ28" s="1340"/>
      <c r="BA28" s="1340"/>
      <c r="BB28" s="1340"/>
      <c r="BC28" s="1340"/>
      <c r="BD28" s="1340"/>
      <c r="BE28" s="1340"/>
      <c r="BF28" s="1340"/>
      <c r="BG28" s="1340"/>
      <c r="BH28" s="1340"/>
      <c r="BI28" s="1340"/>
      <c r="BJ28" s="1340"/>
      <c r="BK28" s="1340"/>
      <c r="BL28" s="1340"/>
      <c r="BM28" s="1340"/>
      <c r="BN28" s="1340"/>
      <c r="BO28" s="1340"/>
      <c r="BP28" s="1340"/>
      <c r="BQ28" s="1340"/>
      <c r="BR28" s="1340"/>
      <c r="BS28" s="1340"/>
      <c r="BT28" s="1340"/>
      <c r="BU28" s="1340"/>
      <c r="BV28" s="1340"/>
      <c r="BW28" s="1340"/>
      <c r="BX28" s="1340"/>
      <c r="BY28" s="1340"/>
      <c r="BZ28" s="1340"/>
      <c r="CA28" s="1340"/>
      <c r="CB28" s="1340"/>
      <c r="CC28" s="1340"/>
      <c r="CD28" s="1340"/>
      <c r="CE28" s="1340"/>
      <c r="CF28" s="1340"/>
      <c r="CG28" s="1340"/>
      <c r="CH28" s="1340"/>
      <c r="CI28" s="1340"/>
      <c r="CJ28" s="1340"/>
      <c r="CK28" s="1340"/>
      <c r="CL28" s="1340"/>
      <c r="CM28" s="1340"/>
      <c r="CN28" s="1340"/>
      <c r="CO28" s="1340"/>
      <c r="CP28" s="1340"/>
      <c r="CQ28" s="1340"/>
      <c r="CR28" s="1340"/>
      <c r="CS28" s="1340"/>
      <c r="CT28" s="1340"/>
      <c r="CU28" s="1340"/>
      <c r="CV28" s="1340"/>
      <c r="CW28" s="1340"/>
      <c r="CX28" s="1340"/>
      <c r="CY28" s="1340"/>
      <c r="CZ28" s="1340"/>
      <c r="DA28" s="1340"/>
      <c r="DB28" s="1340"/>
      <c r="DC28" s="1340"/>
      <c r="DD28" s="1340"/>
      <c r="DE28" s="1340"/>
      <c r="DF28" s="1340"/>
      <c r="DG28" s="1340"/>
      <c r="DH28" s="1340"/>
      <c r="DI28" s="1340"/>
      <c r="DJ28" s="1340"/>
      <c r="DK28" s="1340"/>
      <c r="DL28" s="1340"/>
      <c r="DM28" s="1340"/>
      <c r="DN28" s="1340"/>
      <c r="DO28" s="1340"/>
      <c r="DP28" s="1340"/>
      <c r="DQ28" s="1340"/>
      <c r="DR28" s="1340"/>
      <c r="DS28" s="1340"/>
      <c r="DT28" s="1340"/>
      <c r="DU28" s="1340"/>
      <c r="DV28" s="1340"/>
      <c r="DW28" s="1340"/>
      <c r="DX28" s="1340"/>
      <c r="DY28" s="1340"/>
      <c r="DZ28" s="1340"/>
      <c r="EA28" s="1340"/>
      <c r="EB28" s="1340"/>
      <c r="EC28" s="1340"/>
      <c r="ED28" s="1340"/>
      <c r="EE28" s="1340"/>
      <c r="EF28" s="1340"/>
      <c r="EG28" s="1340"/>
      <c r="EH28" s="1340"/>
      <c r="EI28" s="1340"/>
      <c r="EJ28" s="1340"/>
      <c r="EK28" s="1340"/>
      <c r="EL28" s="1340"/>
      <c r="EM28" s="1340"/>
      <c r="EN28" s="1340"/>
      <c r="EO28" s="1340"/>
      <c r="EP28" s="1340"/>
      <c r="EQ28" s="1340"/>
      <c r="ER28" s="1340"/>
      <c r="ES28" s="1340"/>
      <c r="ET28" s="1340"/>
      <c r="EU28" s="1340"/>
      <c r="EV28" s="1340"/>
      <c r="EW28" s="1340"/>
      <c r="EX28" s="1340"/>
      <c r="EY28" s="1340"/>
      <c r="EZ28" s="1340"/>
      <c r="FA28" s="1340"/>
      <c r="FB28" s="1340"/>
      <c r="FC28" s="1340"/>
      <c r="FD28" s="1340"/>
      <c r="FE28" s="1340"/>
      <c r="FF28" s="1340"/>
      <c r="FG28" s="1340"/>
      <c r="FH28" s="1340"/>
      <c r="FI28" s="1340"/>
      <c r="FJ28" s="1340"/>
      <c r="FK28" s="1340"/>
      <c r="FL28" s="1340"/>
      <c r="FM28" s="1340"/>
      <c r="FN28" s="1340"/>
      <c r="FO28" s="1340"/>
      <c r="FP28" s="1340"/>
      <c r="FQ28" s="1340"/>
      <c r="FR28" s="1340"/>
      <c r="FS28" s="1340"/>
      <c r="FT28" s="1340"/>
      <c r="FU28" s="1340"/>
      <c r="FV28" s="1340"/>
      <c r="FW28" s="1340"/>
      <c r="FX28" s="1340"/>
      <c r="FY28" s="1340"/>
      <c r="FZ28" s="1340"/>
      <c r="GA28" s="1340"/>
      <c r="GB28" s="1340"/>
      <c r="GC28" s="1340"/>
      <c r="GD28" s="1340"/>
      <c r="GE28" s="1340"/>
      <c r="GF28" s="1340"/>
      <c r="GG28" s="1340"/>
      <c r="GH28" s="1340"/>
      <c r="GI28" s="1340"/>
      <c r="GJ28" s="1340"/>
      <c r="GK28" s="1340"/>
      <c r="GL28" s="1340"/>
      <c r="GM28" s="1340"/>
      <c r="GN28" s="1340"/>
      <c r="GO28" s="1340"/>
      <c r="GP28" s="1340"/>
      <c r="GQ28" s="1340"/>
      <c r="GR28" s="1340"/>
      <c r="GS28" s="1340"/>
      <c r="GT28" s="1340"/>
      <c r="GU28" s="1340"/>
      <c r="GV28" s="1340"/>
      <c r="GW28" s="1340"/>
      <c r="GX28" s="1340"/>
      <c r="GY28" s="1340"/>
      <c r="GZ28" s="1340"/>
      <c r="HA28" s="1340"/>
      <c r="HB28" s="1340"/>
      <c r="HC28" s="1340"/>
      <c r="HD28" s="1340"/>
      <c r="HE28" s="1340"/>
      <c r="HF28" s="1340"/>
      <c r="HG28" s="1340"/>
      <c r="HH28" s="1340"/>
      <c r="HI28" s="1340"/>
      <c r="HJ28" s="1340"/>
      <c r="HK28" s="1340"/>
      <c r="HL28" s="1340"/>
      <c r="HM28" s="1340"/>
      <c r="HN28" s="1340"/>
      <c r="HO28" s="1340"/>
      <c r="HP28" s="1340"/>
      <c r="HQ28" s="1340"/>
      <c r="HR28" s="1340"/>
      <c r="HS28" s="1340"/>
      <c r="HT28" s="1340"/>
      <c r="HU28" s="1340"/>
      <c r="HV28" s="1340"/>
      <c r="HW28" s="1340"/>
      <c r="HX28" s="1340"/>
      <c r="HY28" s="1340"/>
      <c r="HZ28" s="1340"/>
      <c r="IA28" s="1340"/>
      <c r="IB28" s="1340"/>
      <c r="IC28" s="1340"/>
      <c r="ID28" s="1340"/>
      <c r="IE28" s="1340"/>
      <c r="IF28" s="1340"/>
      <c r="IG28" s="1340"/>
      <c r="IH28" s="1340"/>
      <c r="II28" s="1340"/>
      <c r="IJ28" s="1340"/>
      <c r="IK28" s="1340"/>
      <c r="IL28" s="1340"/>
      <c r="IM28" s="1340"/>
      <c r="IN28" s="1340"/>
      <c r="IO28" s="1340"/>
      <c r="IP28" s="1340"/>
      <c r="IQ28" s="1340"/>
      <c r="IR28" s="1340"/>
      <c r="IS28" s="1340"/>
      <c r="IT28" s="1340"/>
      <c r="IU28" s="1340"/>
      <c r="IV28" s="1340"/>
      <c r="IW28" s="1340"/>
      <c r="IX28" s="1340"/>
      <c r="IY28" s="1340"/>
      <c r="IZ28" s="1340"/>
      <c r="JA28" s="1340"/>
      <c r="JB28" s="1340"/>
      <c r="JC28" s="1340"/>
      <c r="JD28" s="1340"/>
      <c r="JE28" s="1340"/>
      <c r="JF28" s="1340"/>
      <c r="JG28" s="1340"/>
      <c r="JH28" s="1340"/>
      <c r="JI28" s="1340"/>
      <c r="JJ28" s="1340"/>
      <c r="JK28" s="1340"/>
      <c r="JL28" s="1340"/>
      <c r="JM28" s="1340"/>
      <c r="JN28" s="1340"/>
      <c r="JO28" s="1340"/>
      <c r="JP28" s="1340"/>
      <c r="JQ28" s="1340"/>
      <c r="JR28" s="1340"/>
      <c r="JS28" s="1340"/>
      <c r="JT28" s="1340"/>
      <c r="JU28" s="1340"/>
      <c r="JV28" s="1340"/>
      <c r="JW28" s="1340"/>
      <c r="JX28" s="1340"/>
      <c r="JY28" s="1340"/>
      <c r="JZ28" s="1340"/>
      <c r="KA28" s="1340"/>
      <c r="KB28" s="1340"/>
      <c r="KC28" s="1340"/>
      <c r="KD28" s="1340"/>
      <c r="KE28" s="1340"/>
    </row>
    <row r="29" spans="1:292" ht="23.25" hidden="1" customHeight="1">
      <c r="I29" s="1342"/>
      <c r="J29" s="1343" t="s">
        <v>3654</v>
      </c>
      <c r="K29" s="1345"/>
      <c r="L29" s="1346"/>
    </row>
    <row r="30" spans="1:292" ht="23.25" hidden="1" customHeight="1">
      <c r="I30" s="1342"/>
      <c r="J30" s="1343" t="s">
        <v>3655</v>
      </c>
      <c r="K30" s="1345"/>
      <c r="L30" s="1346"/>
    </row>
    <row r="31" spans="1:292" ht="23.25" hidden="1" customHeight="1">
      <c r="I31" s="1342"/>
      <c r="J31" s="1343" t="s">
        <v>3656</v>
      </c>
      <c r="K31" s="1345"/>
      <c r="L31" s="1346"/>
    </row>
    <row r="32" spans="1:292" ht="23.25" hidden="1" customHeight="1">
      <c r="J32" s="1347" t="s">
        <v>3657</v>
      </c>
      <c r="K32" s="1340"/>
    </row>
  </sheetData>
  <sheetProtection password="DD24" sheet="1" objects="1" scenarios="1"/>
  <phoneticPr fontId="2"/>
  <pageMargins left="0.78740157480314965" right="0.78740157480314965" top="0.98425196850393704" bottom="0.98425196850393704" header="0.51181102362204722" footer="0.51181102362204722"/>
  <pageSetup paperSize="9"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B1:N283"/>
  <sheetViews>
    <sheetView showGridLines="0" zoomScaleNormal="100" workbookViewId="0">
      <pane xSplit="3" ySplit="4" topLeftCell="D254" activePane="bottomRight" state="frozen"/>
      <selection pane="topRight"/>
      <selection pane="bottomLeft"/>
      <selection pane="bottomRight" activeCell="I269" sqref="I269"/>
    </sheetView>
  </sheetViews>
  <sheetFormatPr defaultColWidth="9" defaultRowHeight="16.350000000000001" customHeight="1"/>
  <cols>
    <col min="1" max="1" width="3.125" style="31" customWidth="1"/>
    <col min="2" max="2" width="10.875" style="40" customWidth="1"/>
    <col min="3" max="3" width="33.875" style="35" customWidth="1"/>
    <col min="4" max="5" width="15.125" style="32" customWidth="1"/>
    <col min="6" max="6" width="15.125" style="36" customWidth="1"/>
    <col min="7" max="7" width="15.125" style="31" customWidth="1"/>
    <col min="8" max="9" width="15.125" style="37" customWidth="1"/>
    <col min="10" max="10" width="31.125" style="31" customWidth="1"/>
    <col min="11" max="11" width="9" style="31" customWidth="1"/>
    <col min="12" max="12" width="9" style="31"/>
    <col min="13" max="13" width="11.5" style="31" bestFit="1" customWidth="1"/>
    <col min="14" max="14" width="10.125" style="31" bestFit="1" customWidth="1"/>
    <col min="15" max="16384" width="9" style="31"/>
  </cols>
  <sheetData>
    <row r="1" spans="2:14" ht="14.45" customHeight="1">
      <c r="B1" s="34"/>
    </row>
    <row r="2" spans="2:14" s="21" customFormat="1" ht="20.45" customHeight="1">
      <c r="B2" s="1417" t="s">
        <v>67</v>
      </c>
      <c r="C2" s="1420" t="s">
        <v>24</v>
      </c>
      <c r="D2" s="150"/>
      <c r="E2" s="1415" t="s">
        <v>23</v>
      </c>
      <c r="F2" s="1416"/>
      <c r="G2" s="1423" t="s">
        <v>22</v>
      </c>
      <c r="H2" s="1423"/>
      <c r="I2" s="1423"/>
      <c r="J2" s="1412" t="s">
        <v>25</v>
      </c>
    </row>
    <row r="3" spans="2:14" s="21" customFormat="1" ht="27" customHeight="1">
      <c r="B3" s="1418"/>
      <c r="C3" s="1421"/>
      <c r="D3" s="22" t="s">
        <v>879</v>
      </c>
      <c r="E3" s="23" t="s">
        <v>21</v>
      </c>
      <c r="F3" s="24" t="s">
        <v>59</v>
      </c>
      <c r="G3" s="25" t="s">
        <v>21</v>
      </c>
      <c r="H3" s="26" t="s">
        <v>20</v>
      </c>
      <c r="I3" s="26" t="s">
        <v>71</v>
      </c>
      <c r="J3" s="1413"/>
    </row>
    <row r="4" spans="2:14" s="21" customFormat="1" ht="16.350000000000001" customHeight="1">
      <c r="B4" s="1419"/>
      <c r="C4" s="1422"/>
      <c r="D4" s="27" t="s">
        <v>823</v>
      </c>
      <c r="E4" s="27" t="s">
        <v>823</v>
      </c>
      <c r="F4" s="28" t="s">
        <v>72</v>
      </c>
      <c r="G4" s="29" t="s">
        <v>823</v>
      </c>
      <c r="H4" s="30" t="s">
        <v>18</v>
      </c>
      <c r="I4" s="30" t="s">
        <v>73</v>
      </c>
      <c r="J4" s="1414"/>
    </row>
    <row r="5" spans="2:14" ht="16.350000000000001" customHeight="1">
      <c r="B5" s="68" t="s">
        <v>74</v>
      </c>
      <c r="C5" s="145" t="s">
        <v>789</v>
      </c>
      <c r="D5" s="83">
        <v>44900</v>
      </c>
      <c r="E5" s="196">
        <v>46200</v>
      </c>
      <c r="F5" s="96">
        <v>3.8</v>
      </c>
      <c r="G5" s="83">
        <v>44400</v>
      </c>
      <c r="H5" s="114">
        <v>4</v>
      </c>
      <c r="I5" s="96">
        <v>4</v>
      </c>
      <c r="J5" s="145" t="s">
        <v>27</v>
      </c>
      <c r="M5" s="32"/>
      <c r="N5" s="33"/>
    </row>
    <row r="6" spans="2:14" ht="16.350000000000001" customHeight="1">
      <c r="B6" s="69" t="s">
        <v>68</v>
      </c>
      <c r="C6" s="146" t="s">
        <v>127</v>
      </c>
      <c r="D6" s="197">
        <v>20500</v>
      </c>
      <c r="E6" s="198">
        <v>19800</v>
      </c>
      <c r="F6" s="97">
        <v>4.4000000000000004</v>
      </c>
      <c r="G6" s="84">
        <v>20800</v>
      </c>
      <c r="H6" s="97">
        <v>4.2</v>
      </c>
      <c r="I6" s="97">
        <v>4.5</v>
      </c>
      <c r="J6" s="146" t="s">
        <v>26</v>
      </c>
      <c r="M6" s="32"/>
      <c r="N6" s="33"/>
    </row>
    <row r="7" spans="2:14" ht="16.350000000000001" customHeight="1">
      <c r="B7" s="70" t="s">
        <v>75</v>
      </c>
      <c r="C7" s="147" t="s">
        <v>128</v>
      </c>
      <c r="D7" s="199">
        <v>26700</v>
      </c>
      <c r="E7" s="200">
        <v>27000</v>
      </c>
      <c r="F7" s="98">
        <v>4.2</v>
      </c>
      <c r="G7" s="85">
        <v>26300</v>
      </c>
      <c r="H7" s="98">
        <v>3.9</v>
      </c>
      <c r="I7" s="98">
        <v>4.4000000000000004</v>
      </c>
      <c r="J7" s="147" t="s">
        <v>28</v>
      </c>
      <c r="M7" s="32"/>
      <c r="N7" s="33"/>
    </row>
    <row r="8" spans="2:14" ht="16.350000000000001" customHeight="1">
      <c r="B8" s="69" t="s">
        <v>69</v>
      </c>
      <c r="C8" s="146" t="s">
        <v>129</v>
      </c>
      <c r="D8" s="197">
        <v>21300</v>
      </c>
      <c r="E8" s="198">
        <v>20700</v>
      </c>
      <c r="F8" s="97">
        <v>4.4000000000000004</v>
      </c>
      <c r="G8" s="84">
        <v>21600</v>
      </c>
      <c r="H8" s="97">
        <v>4.3</v>
      </c>
      <c r="I8" s="97">
        <v>4.5999999999999996</v>
      </c>
      <c r="J8" s="146" t="s">
        <v>27</v>
      </c>
      <c r="M8" s="32"/>
      <c r="N8" s="33"/>
    </row>
    <row r="9" spans="2:14" ht="16.350000000000001" customHeight="1">
      <c r="B9" s="70" t="s">
        <v>76</v>
      </c>
      <c r="C9" s="147" t="s">
        <v>130</v>
      </c>
      <c r="D9" s="199">
        <v>12000</v>
      </c>
      <c r="E9" s="200">
        <v>12300</v>
      </c>
      <c r="F9" s="98">
        <v>4.0999999999999996</v>
      </c>
      <c r="G9" s="85">
        <v>11800</v>
      </c>
      <c r="H9" s="98">
        <v>4.0999999999999996</v>
      </c>
      <c r="I9" s="98">
        <v>4.3</v>
      </c>
      <c r="J9" s="147" t="s">
        <v>27</v>
      </c>
      <c r="M9" s="32"/>
      <c r="N9" s="33"/>
    </row>
    <row r="10" spans="2:14" ht="16.350000000000001" customHeight="1">
      <c r="B10" s="69" t="s">
        <v>70</v>
      </c>
      <c r="C10" s="146" t="s">
        <v>131</v>
      </c>
      <c r="D10" s="197">
        <v>10300</v>
      </c>
      <c r="E10" s="198">
        <v>10400</v>
      </c>
      <c r="F10" s="97">
        <v>4.0999999999999996</v>
      </c>
      <c r="G10" s="84">
        <v>10100</v>
      </c>
      <c r="H10" s="97">
        <v>3.9</v>
      </c>
      <c r="I10" s="97">
        <v>4.3</v>
      </c>
      <c r="J10" s="146" t="s">
        <v>28</v>
      </c>
      <c r="M10" s="32"/>
      <c r="N10" s="33"/>
    </row>
    <row r="11" spans="2:14" ht="16.350000000000001" customHeight="1">
      <c r="B11" s="70" t="s">
        <v>77</v>
      </c>
      <c r="C11" s="147" t="s">
        <v>132</v>
      </c>
      <c r="D11" s="199">
        <v>10400</v>
      </c>
      <c r="E11" s="200">
        <v>10600</v>
      </c>
      <c r="F11" s="98">
        <v>3.9</v>
      </c>
      <c r="G11" s="85">
        <v>10300</v>
      </c>
      <c r="H11" s="98">
        <v>3.7</v>
      </c>
      <c r="I11" s="98">
        <v>4.0999999999999996</v>
      </c>
      <c r="J11" s="147" t="s">
        <v>26</v>
      </c>
      <c r="M11" s="32"/>
      <c r="N11" s="33"/>
    </row>
    <row r="12" spans="2:14" ht="16.350000000000001" customHeight="1">
      <c r="B12" s="69" t="s">
        <v>78</v>
      </c>
      <c r="C12" s="146" t="s">
        <v>133</v>
      </c>
      <c r="D12" s="197">
        <v>11100</v>
      </c>
      <c r="E12" s="198">
        <v>11300</v>
      </c>
      <c r="F12" s="97">
        <v>4.0999999999999996</v>
      </c>
      <c r="G12" s="84">
        <v>10900</v>
      </c>
      <c r="H12" s="97">
        <v>3.9</v>
      </c>
      <c r="I12" s="97">
        <v>4.3</v>
      </c>
      <c r="J12" s="146" t="s">
        <v>28</v>
      </c>
      <c r="M12" s="32"/>
      <c r="N12" s="33"/>
    </row>
    <row r="13" spans="2:14" ht="16.350000000000001" customHeight="1">
      <c r="B13" s="70" t="s">
        <v>79</v>
      </c>
      <c r="C13" s="147" t="s">
        <v>134</v>
      </c>
      <c r="D13" s="199">
        <v>7090</v>
      </c>
      <c r="E13" s="200">
        <v>7250</v>
      </c>
      <c r="F13" s="98">
        <v>4.4000000000000004</v>
      </c>
      <c r="G13" s="85">
        <v>7020</v>
      </c>
      <c r="H13" s="98">
        <v>4.2</v>
      </c>
      <c r="I13" s="98">
        <v>4.5999999999999996</v>
      </c>
      <c r="J13" s="147" t="s">
        <v>26</v>
      </c>
      <c r="M13" s="32"/>
      <c r="N13" s="33"/>
    </row>
    <row r="14" spans="2:14" ht="16.350000000000001" customHeight="1">
      <c r="B14" s="69" t="s">
        <v>80</v>
      </c>
      <c r="C14" s="146" t="s">
        <v>135</v>
      </c>
      <c r="D14" s="197">
        <v>7930</v>
      </c>
      <c r="E14" s="198">
        <v>8240</v>
      </c>
      <c r="F14" s="97">
        <v>4.5</v>
      </c>
      <c r="G14" s="84">
        <v>7930</v>
      </c>
      <c r="H14" s="97">
        <v>4.2</v>
      </c>
      <c r="I14" s="97">
        <v>4.8</v>
      </c>
      <c r="J14" s="146" t="s">
        <v>181</v>
      </c>
      <c r="M14" s="32"/>
      <c r="N14" s="33"/>
    </row>
    <row r="15" spans="2:14" ht="16.350000000000001" customHeight="1">
      <c r="B15" s="70" t="s">
        <v>81</v>
      </c>
      <c r="C15" s="147" t="s">
        <v>136</v>
      </c>
      <c r="D15" s="199">
        <v>5320</v>
      </c>
      <c r="E15" s="200">
        <v>5410</v>
      </c>
      <c r="F15" s="98">
        <v>4</v>
      </c>
      <c r="G15" s="85">
        <v>5280</v>
      </c>
      <c r="H15" s="98">
        <v>3.8</v>
      </c>
      <c r="I15" s="98">
        <v>4.2</v>
      </c>
      <c r="J15" s="147" t="s">
        <v>26</v>
      </c>
      <c r="M15" s="32"/>
      <c r="N15" s="33"/>
    </row>
    <row r="16" spans="2:14" ht="16.350000000000001" customHeight="1">
      <c r="B16" s="69" t="s">
        <v>82</v>
      </c>
      <c r="C16" s="146" t="s">
        <v>137</v>
      </c>
      <c r="D16" s="197">
        <v>4480</v>
      </c>
      <c r="E16" s="198">
        <v>4590</v>
      </c>
      <c r="F16" s="97">
        <v>4.5</v>
      </c>
      <c r="G16" s="84">
        <v>4480</v>
      </c>
      <c r="H16" s="97">
        <v>4.2</v>
      </c>
      <c r="I16" s="97">
        <v>4.8</v>
      </c>
      <c r="J16" s="146" t="s">
        <v>181</v>
      </c>
      <c r="M16" s="32"/>
      <c r="N16" s="33"/>
    </row>
    <row r="17" spans="2:14" ht="16.350000000000001" customHeight="1">
      <c r="B17" s="70" t="s">
        <v>83</v>
      </c>
      <c r="C17" s="147" t="s">
        <v>138</v>
      </c>
      <c r="D17" s="199">
        <v>4060</v>
      </c>
      <c r="E17" s="200">
        <v>4120</v>
      </c>
      <c r="F17" s="98">
        <v>4.0999999999999996</v>
      </c>
      <c r="G17" s="85">
        <v>4000</v>
      </c>
      <c r="H17" s="98">
        <v>3.9</v>
      </c>
      <c r="I17" s="98">
        <v>4.3</v>
      </c>
      <c r="J17" s="147" t="s">
        <v>28</v>
      </c>
      <c r="M17" s="32"/>
      <c r="N17" s="33"/>
    </row>
    <row r="18" spans="2:14" ht="16.350000000000001" customHeight="1">
      <c r="B18" s="69" t="s">
        <v>84</v>
      </c>
      <c r="C18" s="146" t="s">
        <v>139</v>
      </c>
      <c r="D18" s="197">
        <v>3310</v>
      </c>
      <c r="E18" s="198">
        <v>3320</v>
      </c>
      <c r="F18" s="97">
        <v>4.5999999999999996</v>
      </c>
      <c r="G18" s="84">
        <v>3300</v>
      </c>
      <c r="H18" s="97">
        <v>4.5999999999999996</v>
      </c>
      <c r="I18" s="97">
        <v>4.8</v>
      </c>
      <c r="J18" s="146" t="s">
        <v>27</v>
      </c>
      <c r="M18" s="32"/>
      <c r="N18" s="33"/>
    </row>
    <row r="19" spans="2:14" ht="16.350000000000001" customHeight="1">
      <c r="B19" s="70" t="s">
        <v>85</v>
      </c>
      <c r="C19" s="147" t="s">
        <v>140</v>
      </c>
      <c r="D19" s="199">
        <v>4700</v>
      </c>
      <c r="E19" s="200">
        <v>4850</v>
      </c>
      <c r="F19" s="98">
        <v>4.3</v>
      </c>
      <c r="G19" s="85">
        <v>4630</v>
      </c>
      <c r="H19" s="98">
        <v>4.4000000000000004</v>
      </c>
      <c r="I19" s="98">
        <v>4.5</v>
      </c>
      <c r="J19" s="147" t="s">
        <v>27</v>
      </c>
      <c r="M19" s="32"/>
      <c r="N19" s="33"/>
    </row>
    <row r="20" spans="2:14" ht="16.350000000000001" customHeight="1">
      <c r="B20" s="69" t="s">
        <v>86</v>
      </c>
      <c r="C20" s="146" t="s">
        <v>141</v>
      </c>
      <c r="D20" s="197">
        <v>4520</v>
      </c>
      <c r="E20" s="198">
        <v>4600</v>
      </c>
      <c r="F20" s="97">
        <v>3.9</v>
      </c>
      <c r="G20" s="84">
        <v>4440</v>
      </c>
      <c r="H20" s="97">
        <v>3.7</v>
      </c>
      <c r="I20" s="97">
        <v>4.0999999999999996</v>
      </c>
      <c r="J20" s="146" t="s">
        <v>28</v>
      </c>
      <c r="M20" s="32"/>
      <c r="N20" s="33"/>
    </row>
    <row r="21" spans="2:14" ht="16.350000000000001" customHeight="1">
      <c r="B21" s="70" t="s">
        <v>87</v>
      </c>
      <c r="C21" s="147" t="s">
        <v>142</v>
      </c>
      <c r="D21" s="199">
        <v>5140</v>
      </c>
      <c r="E21" s="200">
        <v>5220</v>
      </c>
      <c r="F21" s="98">
        <v>4</v>
      </c>
      <c r="G21" s="85">
        <v>5060</v>
      </c>
      <c r="H21" s="98">
        <v>3.8</v>
      </c>
      <c r="I21" s="98">
        <v>4.2</v>
      </c>
      <c r="J21" s="147" t="s">
        <v>28</v>
      </c>
      <c r="M21" s="32"/>
      <c r="N21" s="33"/>
    </row>
    <row r="22" spans="2:14" ht="16.350000000000001" customHeight="1">
      <c r="B22" s="69" t="s">
        <v>88</v>
      </c>
      <c r="C22" s="146" t="s">
        <v>143</v>
      </c>
      <c r="D22" s="197">
        <v>4670</v>
      </c>
      <c r="E22" s="198">
        <v>4820</v>
      </c>
      <c r="F22" s="97">
        <v>4.7</v>
      </c>
      <c r="G22" s="84">
        <v>4610</v>
      </c>
      <c r="H22" s="97">
        <v>4.4000000000000004</v>
      </c>
      <c r="I22" s="97">
        <v>4.9000000000000004</v>
      </c>
      <c r="J22" s="146" t="s">
        <v>26</v>
      </c>
      <c r="M22" s="32"/>
      <c r="N22" s="33"/>
    </row>
    <row r="23" spans="2:14" ht="16.350000000000001" customHeight="1">
      <c r="B23" s="70" t="s">
        <v>89</v>
      </c>
      <c r="C23" s="147" t="s">
        <v>144</v>
      </c>
      <c r="D23" s="199">
        <v>3350</v>
      </c>
      <c r="E23" s="200">
        <v>3400</v>
      </c>
      <c r="F23" s="98">
        <v>4.5</v>
      </c>
      <c r="G23" s="85">
        <v>3300</v>
      </c>
      <c r="H23" s="98">
        <v>4.3</v>
      </c>
      <c r="I23" s="98">
        <v>4.7</v>
      </c>
      <c r="J23" s="147" t="s">
        <v>28</v>
      </c>
      <c r="M23" s="32"/>
      <c r="N23" s="33"/>
    </row>
    <row r="24" spans="2:14" ht="16.350000000000001" customHeight="1">
      <c r="B24" s="69" t="s">
        <v>90</v>
      </c>
      <c r="C24" s="146" t="s">
        <v>145</v>
      </c>
      <c r="D24" s="197">
        <v>4580</v>
      </c>
      <c r="E24" s="198">
        <v>4650</v>
      </c>
      <c r="F24" s="97">
        <v>4.0999999999999996</v>
      </c>
      <c r="G24" s="84">
        <v>4500</v>
      </c>
      <c r="H24" s="97">
        <v>3.9</v>
      </c>
      <c r="I24" s="97">
        <v>4.3</v>
      </c>
      <c r="J24" s="146" t="s">
        <v>28</v>
      </c>
      <c r="M24" s="32"/>
      <c r="N24" s="33"/>
    </row>
    <row r="25" spans="2:14" ht="16.350000000000001" customHeight="1">
      <c r="B25" s="70" t="s">
        <v>91</v>
      </c>
      <c r="C25" s="147" t="s">
        <v>146</v>
      </c>
      <c r="D25" s="199">
        <v>2480</v>
      </c>
      <c r="E25" s="200">
        <v>2490</v>
      </c>
      <c r="F25" s="98">
        <v>4.3</v>
      </c>
      <c r="G25" s="85">
        <v>2470</v>
      </c>
      <c r="H25" s="98">
        <v>4.3</v>
      </c>
      <c r="I25" s="98">
        <v>4.5</v>
      </c>
      <c r="J25" s="147" t="s">
        <v>27</v>
      </c>
      <c r="M25" s="32"/>
      <c r="N25" s="33"/>
    </row>
    <row r="26" spans="2:14" ht="16.350000000000001" customHeight="1">
      <c r="B26" s="69" t="s">
        <v>92</v>
      </c>
      <c r="C26" s="146" t="s">
        <v>147</v>
      </c>
      <c r="D26" s="197">
        <v>4160</v>
      </c>
      <c r="E26" s="198">
        <v>4230</v>
      </c>
      <c r="F26" s="97">
        <v>4.2</v>
      </c>
      <c r="G26" s="84">
        <v>4090</v>
      </c>
      <c r="H26" s="97">
        <v>4</v>
      </c>
      <c r="I26" s="97">
        <v>4.4000000000000004</v>
      </c>
      <c r="J26" s="146" t="s">
        <v>28</v>
      </c>
      <c r="M26" s="32"/>
      <c r="N26" s="33"/>
    </row>
    <row r="27" spans="2:14" ht="16.350000000000001" customHeight="1">
      <c r="B27" s="70" t="s">
        <v>93</v>
      </c>
      <c r="C27" s="147" t="s">
        <v>148</v>
      </c>
      <c r="D27" s="199">
        <v>2820</v>
      </c>
      <c r="E27" s="200">
        <v>2860</v>
      </c>
      <c r="F27" s="98">
        <v>4.5</v>
      </c>
      <c r="G27" s="85">
        <v>2770</v>
      </c>
      <c r="H27" s="98">
        <v>4.3</v>
      </c>
      <c r="I27" s="98">
        <v>4.7</v>
      </c>
      <c r="J27" s="147" t="s">
        <v>28</v>
      </c>
      <c r="M27" s="32"/>
      <c r="N27" s="33"/>
    </row>
    <row r="28" spans="2:14" ht="16.350000000000001" customHeight="1">
      <c r="B28" s="69" t="s">
        <v>94</v>
      </c>
      <c r="C28" s="146" t="s">
        <v>149</v>
      </c>
      <c r="D28" s="197">
        <v>3050</v>
      </c>
      <c r="E28" s="198">
        <v>3100</v>
      </c>
      <c r="F28" s="97">
        <v>4.0999999999999996</v>
      </c>
      <c r="G28" s="84">
        <v>3000</v>
      </c>
      <c r="H28" s="97">
        <v>3.9</v>
      </c>
      <c r="I28" s="97">
        <v>4.3</v>
      </c>
      <c r="J28" s="146" t="s">
        <v>28</v>
      </c>
      <c r="M28" s="32"/>
      <c r="N28" s="33"/>
    </row>
    <row r="29" spans="2:14" ht="16.350000000000001" customHeight="1">
      <c r="B29" s="71" t="s">
        <v>95</v>
      </c>
      <c r="C29" s="148" t="s">
        <v>150</v>
      </c>
      <c r="D29" s="201">
        <v>2210</v>
      </c>
      <c r="E29" s="202">
        <v>2250</v>
      </c>
      <c r="F29" s="99">
        <v>4.4000000000000004</v>
      </c>
      <c r="G29" s="86">
        <v>2190</v>
      </c>
      <c r="H29" s="99">
        <v>4.5999999999999996</v>
      </c>
      <c r="I29" s="99">
        <v>4.5999999999999996</v>
      </c>
      <c r="J29" s="148" t="s">
        <v>27</v>
      </c>
      <c r="M29" s="32"/>
      <c r="N29" s="33"/>
    </row>
    <row r="30" spans="2:14" ht="16.350000000000001" customHeight="1">
      <c r="B30" s="69" t="s">
        <v>96</v>
      </c>
      <c r="C30" s="146" t="s">
        <v>151</v>
      </c>
      <c r="D30" s="197">
        <v>2310</v>
      </c>
      <c r="E30" s="198">
        <v>2330</v>
      </c>
      <c r="F30" s="97">
        <v>4.3</v>
      </c>
      <c r="G30" s="84">
        <v>2280</v>
      </c>
      <c r="H30" s="97">
        <v>4.0999999999999996</v>
      </c>
      <c r="I30" s="97">
        <v>4.5</v>
      </c>
      <c r="J30" s="146" t="s">
        <v>28</v>
      </c>
      <c r="M30" s="32"/>
      <c r="N30" s="33"/>
    </row>
    <row r="31" spans="2:14" ht="16.350000000000001" customHeight="1">
      <c r="B31" s="70" t="s">
        <v>97</v>
      </c>
      <c r="C31" s="147" t="s">
        <v>152</v>
      </c>
      <c r="D31" s="199">
        <v>1330</v>
      </c>
      <c r="E31" s="200">
        <v>1340</v>
      </c>
      <c r="F31" s="98">
        <v>4.7</v>
      </c>
      <c r="G31" s="85">
        <v>1320</v>
      </c>
      <c r="H31" s="98">
        <v>4.5</v>
      </c>
      <c r="I31" s="98">
        <v>4.9000000000000004</v>
      </c>
      <c r="J31" s="147" t="s">
        <v>28</v>
      </c>
      <c r="M31" s="32"/>
      <c r="N31" s="33"/>
    </row>
    <row r="32" spans="2:14" ht="16.350000000000001" customHeight="1">
      <c r="B32" s="69" t="s">
        <v>98</v>
      </c>
      <c r="C32" s="146" t="s">
        <v>153</v>
      </c>
      <c r="D32" s="197">
        <v>1810</v>
      </c>
      <c r="E32" s="198">
        <v>1830</v>
      </c>
      <c r="F32" s="97">
        <v>4.4000000000000004</v>
      </c>
      <c r="G32" s="84">
        <v>1780</v>
      </c>
      <c r="H32" s="97">
        <v>4.2</v>
      </c>
      <c r="I32" s="97">
        <v>4.5999999999999996</v>
      </c>
      <c r="J32" s="146" t="s">
        <v>28</v>
      </c>
      <c r="M32" s="32"/>
      <c r="N32" s="33"/>
    </row>
    <row r="33" spans="2:14" ht="16.350000000000001" customHeight="1">
      <c r="B33" s="70" t="s">
        <v>99</v>
      </c>
      <c r="C33" s="147" t="s">
        <v>154</v>
      </c>
      <c r="D33" s="199">
        <v>6470</v>
      </c>
      <c r="E33" s="200">
        <v>6560</v>
      </c>
      <c r="F33" s="98">
        <v>4.2</v>
      </c>
      <c r="G33" s="85">
        <v>6380</v>
      </c>
      <c r="H33" s="98">
        <v>4</v>
      </c>
      <c r="I33" s="98">
        <v>4.4000000000000004</v>
      </c>
      <c r="J33" s="147" t="s">
        <v>28</v>
      </c>
      <c r="M33" s="32"/>
      <c r="N33" s="33"/>
    </row>
    <row r="34" spans="2:14" ht="16.350000000000001" customHeight="1">
      <c r="B34" s="69" t="s">
        <v>100</v>
      </c>
      <c r="C34" s="146" t="s">
        <v>155</v>
      </c>
      <c r="D34" s="197">
        <v>4570</v>
      </c>
      <c r="E34" s="198">
        <v>4570</v>
      </c>
      <c r="F34" s="97">
        <v>5.2</v>
      </c>
      <c r="G34" s="84">
        <v>4570</v>
      </c>
      <c r="H34" s="97">
        <v>5.3</v>
      </c>
      <c r="I34" s="97">
        <v>5.4</v>
      </c>
      <c r="J34" s="146" t="s">
        <v>27</v>
      </c>
      <c r="M34" s="32"/>
      <c r="N34" s="33"/>
    </row>
    <row r="35" spans="2:14" ht="16.350000000000001" customHeight="1">
      <c r="B35" s="70" t="s">
        <v>101</v>
      </c>
      <c r="C35" s="147" t="s">
        <v>156</v>
      </c>
      <c r="D35" s="199">
        <v>5000</v>
      </c>
      <c r="E35" s="200">
        <v>5080</v>
      </c>
      <c r="F35" s="98">
        <v>4.7</v>
      </c>
      <c r="G35" s="85">
        <v>4960</v>
      </c>
      <c r="H35" s="98">
        <v>4.8</v>
      </c>
      <c r="I35" s="98">
        <v>5.2</v>
      </c>
      <c r="J35" s="147" t="s">
        <v>26</v>
      </c>
      <c r="M35" s="32"/>
      <c r="N35" s="33"/>
    </row>
    <row r="36" spans="2:14" ht="16.350000000000001" customHeight="1">
      <c r="B36" s="69" t="s">
        <v>102</v>
      </c>
      <c r="C36" s="146" t="s">
        <v>157</v>
      </c>
      <c r="D36" s="197">
        <v>1090</v>
      </c>
      <c r="E36" s="198">
        <v>1100</v>
      </c>
      <c r="F36" s="97">
        <v>4.5999999999999996</v>
      </c>
      <c r="G36" s="84">
        <v>1070</v>
      </c>
      <c r="H36" s="97">
        <v>4.4000000000000004</v>
      </c>
      <c r="I36" s="97">
        <v>4.8</v>
      </c>
      <c r="J36" s="146" t="s">
        <v>28</v>
      </c>
      <c r="M36" s="32"/>
      <c r="N36" s="33"/>
    </row>
    <row r="37" spans="2:14" ht="16.350000000000001" customHeight="1">
      <c r="B37" s="70" t="s">
        <v>103</v>
      </c>
      <c r="C37" s="147" t="s">
        <v>158</v>
      </c>
      <c r="D37" s="199">
        <v>858</v>
      </c>
      <c r="E37" s="200">
        <v>867</v>
      </c>
      <c r="F37" s="98">
        <v>4.7</v>
      </c>
      <c r="G37" s="85">
        <v>848</v>
      </c>
      <c r="H37" s="98">
        <v>4.5</v>
      </c>
      <c r="I37" s="98">
        <v>4.9000000000000004</v>
      </c>
      <c r="J37" s="147" t="s">
        <v>28</v>
      </c>
      <c r="M37" s="32"/>
      <c r="N37" s="33"/>
    </row>
    <row r="38" spans="2:14" ht="16.350000000000001" customHeight="1">
      <c r="B38" s="69" t="s">
        <v>104</v>
      </c>
      <c r="C38" s="146" t="s">
        <v>159</v>
      </c>
      <c r="D38" s="197">
        <v>3400</v>
      </c>
      <c r="E38" s="198">
        <v>3430</v>
      </c>
      <c r="F38" s="97">
        <v>4.8</v>
      </c>
      <c r="G38" s="84">
        <v>3400</v>
      </c>
      <c r="H38" s="97">
        <v>4.5</v>
      </c>
      <c r="I38" s="97">
        <v>5.0999999999999996</v>
      </c>
      <c r="J38" s="146" t="s">
        <v>181</v>
      </c>
      <c r="M38" s="32"/>
      <c r="N38" s="33"/>
    </row>
    <row r="39" spans="2:14" ht="16.350000000000001" customHeight="1">
      <c r="B39" s="70" t="s">
        <v>105</v>
      </c>
      <c r="C39" s="147" t="s">
        <v>160</v>
      </c>
      <c r="D39" s="199">
        <v>1820</v>
      </c>
      <c r="E39" s="200">
        <v>1840</v>
      </c>
      <c r="F39" s="98">
        <v>5</v>
      </c>
      <c r="G39" s="85">
        <v>1800</v>
      </c>
      <c r="H39" s="98">
        <v>4.8</v>
      </c>
      <c r="I39" s="98">
        <v>5.2</v>
      </c>
      <c r="J39" s="147" t="s">
        <v>28</v>
      </c>
      <c r="M39" s="32"/>
      <c r="N39" s="33"/>
    </row>
    <row r="40" spans="2:14" ht="16.350000000000001" customHeight="1">
      <c r="B40" s="69" t="s">
        <v>106</v>
      </c>
      <c r="C40" s="146" t="s">
        <v>161</v>
      </c>
      <c r="D40" s="197">
        <v>3950</v>
      </c>
      <c r="E40" s="198">
        <v>3880</v>
      </c>
      <c r="F40" s="97">
        <v>5</v>
      </c>
      <c r="G40" s="84">
        <v>3980</v>
      </c>
      <c r="H40" s="97">
        <v>5.2</v>
      </c>
      <c r="I40" s="97">
        <v>5.2</v>
      </c>
      <c r="J40" s="146" t="s">
        <v>27</v>
      </c>
      <c r="M40" s="32"/>
      <c r="N40" s="33"/>
    </row>
    <row r="41" spans="2:14" ht="16.350000000000001" customHeight="1">
      <c r="B41" s="70" t="s">
        <v>107</v>
      </c>
      <c r="C41" s="147" t="s">
        <v>162</v>
      </c>
      <c r="D41" s="199">
        <v>7930</v>
      </c>
      <c r="E41" s="200">
        <v>7980</v>
      </c>
      <c r="F41" s="98">
        <v>5.0999999999999996</v>
      </c>
      <c r="G41" s="85">
        <v>7870</v>
      </c>
      <c r="H41" s="98">
        <v>4.9000000000000004</v>
      </c>
      <c r="I41" s="98">
        <v>5.3</v>
      </c>
      <c r="J41" s="147" t="s">
        <v>182</v>
      </c>
      <c r="M41" s="32"/>
      <c r="N41" s="33"/>
    </row>
    <row r="42" spans="2:14" ht="16.350000000000001" customHeight="1">
      <c r="B42" s="69" t="s">
        <v>108</v>
      </c>
      <c r="C42" s="146" t="s">
        <v>163</v>
      </c>
      <c r="D42" s="197">
        <v>5720</v>
      </c>
      <c r="E42" s="198">
        <v>5790</v>
      </c>
      <c r="F42" s="97">
        <v>4.7</v>
      </c>
      <c r="G42" s="84">
        <v>5640</v>
      </c>
      <c r="H42" s="97">
        <v>4.5</v>
      </c>
      <c r="I42" s="97">
        <v>4.9000000000000004</v>
      </c>
      <c r="J42" s="146" t="s">
        <v>28</v>
      </c>
      <c r="M42" s="32"/>
      <c r="N42" s="33"/>
    </row>
    <row r="43" spans="2:14" ht="16.350000000000001" customHeight="1">
      <c r="B43" s="70" t="s">
        <v>109</v>
      </c>
      <c r="C43" s="147" t="s">
        <v>164</v>
      </c>
      <c r="D43" s="199">
        <v>2840</v>
      </c>
      <c r="E43" s="200">
        <v>2690</v>
      </c>
      <c r="F43" s="98">
        <v>5.2</v>
      </c>
      <c r="G43" s="85">
        <v>2910</v>
      </c>
      <c r="H43" s="98">
        <v>5</v>
      </c>
      <c r="I43" s="98">
        <v>5.4</v>
      </c>
      <c r="J43" s="147" t="s">
        <v>27</v>
      </c>
      <c r="M43" s="32"/>
      <c r="N43" s="33"/>
    </row>
    <row r="44" spans="2:14" ht="16.350000000000001" customHeight="1">
      <c r="B44" s="69" t="s">
        <v>110</v>
      </c>
      <c r="C44" s="146" t="s">
        <v>165</v>
      </c>
      <c r="D44" s="197">
        <v>1800</v>
      </c>
      <c r="E44" s="198">
        <v>1800</v>
      </c>
      <c r="F44" s="97">
        <v>5.4</v>
      </c>
      <c r="G44" s="84">
        <v>1800</v>
      </c>
      <c r="H44" s="97">
        <v>5.2</v>
      </c>
      <c r="I44" s="97">
        <v>5.6</v>
      </c>
      <c r="J44" s="146" t="s">
        <v>182</v>
      </c>
      <c r="M44" s="32"/>
      <c r="N44" s="33"/>
    </row>
    <row r="45" spans="2:14" ht="16.350000000000001" customHeight="1">
      <c r="B45" s="70" t="s">
        <v>111</v>
      </c>
      <c r="C45" s="147" t="s">
        <v>166</v>
      </c>
      <c r="D45" s="199">
        <v>6480</v>
      </c>
      <c r="E45" s="200">
        <v>6530</v>
      </c>
      <c r="F45" s="98">
        <v>5.2</v>
      </c>
      <c r="G45" s="85">
        <v>6430</v>
      </c>
      <c r="H45" s="98">
        <v>5</v>
      </c>
      <c r="I45" s="98">
        <v>5.4</v>
      </c>
      <c r="J45" s="147" t="s">
        <v>28</v>
      </c>
      <c r="M45" s="32"/>
      <c r="N45" s="33"/>
    </row>
    <row r="46" spans="2:14" ht="16.350000000000001" customHeight="1">
      <c r="B46" s="69" t="s">
        <v>112</v>
      </c>
      <c r="C46" s="146" t="s">
        <v>167</v>
      </c>
      <c r="D46" s="197">
        <v>4250</v>
      </c>
      <c r="E46" s="198">
        <v>4290</v>
      </c>
      <c r="F46" s="97">
        <v>5.3</v>
      </c>
      <c r="G46" s="84">
        <v>4210</v>
      </c>
      <c r="H46" s="97">
        <v>5.0999999999999996</v>
      </c>
      <c r="I46" s="97">
        <v>5.5</v>
      </c>
      <c r="J46" s="146" t="s">
        <v>28</v>
      </c>
      <c r="M46" s="32"/>
      <c r="N46" s="33"/>
    </row>
    <row r="47" spans="2:14" ht="16.350000000000001" customHeight="1">
      <c r="B47" s="70" t="s">
        <v>113</v>
      </c>
      <c r="C47" s="147" t="s">
        <v>168</v>
      </c>
      <c r="D47" s="199">
        <v>3260</v>
      </c>
      <c r="E47" s="200">
        <v>3270</v>
      </c>
      <c r="F47" s="98">
        <v>5.3</v>
      </c>
      <c r="G47" s="85">
        <v>3240</v>
      </c>
      <c r="H47" s="98">
        <v>5.4</v>
      </c>
      <c r="I47" s="98">
        <v>5.2</v>
      </c>
      <c r="J47" s="147" t="s">
        <v>28</v>
      </c>
      <c r="M47" s="32"/>
      <c r="N47" s="33"/>
    </row>
    <row r="48" spans="2:14" ht="16.350000000000001" customHeight="1">
      <c r="B48" s="69" t="s">
        <v>114</v>
      </c>
      <c r="C48" s="146" t="s">
        <v>169</v>
      </c>
      <c r="D48" s="197">
        <v>2080</v>
      </c>
      <c r="E48" s="198">
        <v>2090</v>
      </c>
      <c r="F48" s="97">
        <v>5.6</v>
      </c>
      <c r="G48" s="84">
        <v>2060</v>
      </c>
      <c r="H48" s="97">
        <v>5.4</v>
      </c>
      <c r="I48" s="97">
        <v>5.8</v>
      </c>
      <c r="J48" s="146" t="s">
        <v>183</v>
      </c>
      <c r="M48" s="32"/>
      <c r="N48" s="33"/>
    </row>
    <row r="49" spans="2:14" ht="16.350000000000001" customHeight="1">
      <c r="B49" s="70" t="s">
        <v>115</v>
      </c>
      <c r="C49" s="147" t="s">
        <v>170</v>
      </c>
      <c r="D49" s="199">
        <v>2250</v>
      </c>
      <c r="E49" s="200">
        <v>2170</v>
      </c>
      <c r="F49" s="98">
        <v>5.8</v>
      </c>
      <c r="G49" s="85">
        <v>2280</v>
      </c>
      <c r="H49" s="98">
        <v>5.8</v>
      </c>
      <c r="I49" s="98">
        <v>6</v>
      </c>
      <c r="J49" s="147" t="s">
        <v>27</v>
      </c>
      <c r="M49" s="32"/>
      <c r="N49" s="33"/>
    </row>
    <row r="50" spans="2:14" ht="16.350000000000001" customHeight="1">
      <c r="B50" s="69" t="s">
        <v>116</v>
      </c>
      <c r="C50" s="146" t="s">
        <v>171</v>
      </c>
      <c r="D50" s="197">
        <v>2160</v>
      </c>
      <c r="E50" s="198">
        <v>2180</v>
      </c>
      <c r="F50" s="97">
        <v>5</v>
      </c>
      <c r="G50" s="84">
        <v>2140</v>
      </c>
      <c r="H50" s="97">
        <v>4.8</v>
      </c>
      <c r="I50" s="97">
        <v>5.2</v>
      </c>
      <c r="J50" s="146" t="s">
        <v>28</v>
      </c>
      <c r="M50" s="32"/>
      <c r="N50" s="33"/>
    </row>
    <row r="51" spans="2:14" ht="16.350000000000001" customHeight="1">
      <c r="B51" s="70" t="s">
        <v>117</v>
      </c>
      <c r="C51" s="147" t="s">
        <v>172</v>
      </c>
      <c r="D51" s="199">
        <v>2280</v>
      </c>
      <c r="E51" s="200">
        <v>2320</v>
      </c>
      <c r="F51" s="98">
        <v>5.3</v>
      </c>
      <c r="G51" s="85">
        <v>2240</v>
      </c>
      <c r="H51" s="98">
        <v>5.0999999999999996</v>
      </c>
      <c r="I51" s="98">
        <v>5.5</v>
      </c>
      <c r="J51" s="147" t="s">
        <v>182</v>
      </c>
      <c r="M51" s="32"/>
      <c r="N51" s="33"/>
    </row>
    <row r="52" spans="2:14" ht="16.350000000000001" customHeight="1">
      <c r="B52" s="69" t="s">
        <v>118</v>
      </c>
      <c r="C52" s="146" t="s">
        <v>173</v>
      </c>
      <c r="D52" s="197">
        <v>18300</v>
      </c>
      <c r="E52" s="198">
        <v>18100</v>
      </c>
      <c r="F52" s="97">
        <v>5.3</v>
      </c>
      <c r="G52" s="84">
        <v>18500</v>
      </c>
      <c r="H52" s="97">
        <v>4.9000000000000004</v>
      </c>
      <c r="I52" s="97">
        <v>5.3</v>
      </c>
      <c r="J52" s="146" t="s">
        <v>28</v>
      </c>
      <c r="M52" s="32"/>
      <c r="N52" s="33"/>
    </row>
    <row r="53" spans="2:14" ht="16.350000000000001" customHeight="1">
      <c r="B53" s="70" t="s">
        <v>119</v>
      </c>
      <c r="C53" s="147" t="s">
        <v>174</v>
      </c>
      <c r="D53" s="199">
        <v>12100</v>
      </c>
      <c r="E53" s="200">
        <v>12200</v>
      </c>
      <c r="F53" s="98">
        <v>4.9000000000000004</v>
      </c>
      <c r="G53" s="85">
        <v>11900</v>
      </c>
      <c r="H53" s="98">
        <v>4.7</v>
      </c>
      <c r="I53" s="98">
        <v>5.0999999999999996</v>
      </c>
      <c r="J53" s="147" t="s">
        <v>182</v>
      </c>
      <c r="M53" s="32"/>
      <c r="N53" s="33"/>
    </row>
    <row r="54" spans="2:14" ht="16.350000000000001" customHeight="1">
      <c r="B54" s="69" t="s">
        <v>120</v>
      </c>
      <c r="C54" s="146" t="s">
        <v>175</v>
      </c>
      <c r="D54" s="197">
        <v>6030</v>
      </c>
      <c r="E54" s="198">
        <v>6200</v>
      </c>
      <c r="F54" s="97">
        <v>5</v>
      </c>
      <c r="G54" s="84">
        <v>5960</v>
      </c>
      <c r="H54" s="97">
        <v>5.2</v>
      </c>
      <c r="I54" s="97">
        <v>5.2</v>
      </c>
      <c r="J54" s="146" t="s">
        <v>27</v>
      </c>
      <c r="M54" s="32"/>
      <c r="N54" s="33"/>
    </row>
    <row r="55" spans="2:14" ht="16.350000000000001" customHeight="1">
      <c r="B55" s="70" t="s">
        <v>121</v>
      </c>
      <c r="C55" s="147" t="s">
        <v>176</v>
      </c>
      <c r="D55" s="199">
        <v>3450</v>
      </c>
      <c r="E55" s="200">
        <v>3540</v>
      </c>
      <c r="F55" s="98">
        <v>4.4000000000000004</v>
      </c>
      <c r="G55" s="85">
        <v>3410</v>
      </c>
      <c r="H55" s="98">
        <v>4.2</v>
      </c>
      <c r="I55" s="98">
        <v>4.5999999999999996</v>
      </c>
      <c r="J55" s="147" t="s">
        <v>26</v>
      </c>
      <c r="M55" s="32"/>
      <c r="N55" s="33"/>
    </row>
    <row r="56" spans="2:14" ht="16.350000000000001" customHeight="1">
      <c r="B56" s="69" t="s">
        <v>122</v>
      </c>
      <c r="C56" s="146" t="s">
        <v>177</v>
      </c>
      <c r="D56" s="197">
        <v>3920</v>
      </c>
      <c r="E56" s="198">
        <v>3880</v>
      </c>
      <c r="F56" s="97">
        <v>4.9000000000000004</v>
      </c>
      <c r="G56" s="84">
        <v>3930</v>
      </c>
      <c r="H56" s="97">
        <v>5.0999999999999996</v>
      </c>
      <c r="I56" s="97">
        <v>5.0999999999999996</v>
      </c>
      <c r="J56" s="146" t="s">
        <v>27</v>
      </c>
      <c r="M56" s="32"/>
      <c r="N56" s="33"/>
    </row>
    <row r="57" spans="2:14" ht="16.350000000000001" customHeight="1">
      <c r="B57" s="70" t="s">
        <v>123</v>
      </c>
      <c r="C57" s="147" t="s">
        <v>178</v>
      </c>
      <c r="D57" s="199">
        <v>2320</v>
      </c>
      <c r="E57" s="200">
        <v>2270</v>
      </c>
      <c r="F57" s="98">
        <v>6.1</v>
      </c>
      <c r="G57" s="85">
        <v>2340</v>
      </c>
      <c r="H57" s="98">
        <v>6.3</v>
      </c>
      <c r="I57" s="98">
        <v>6.3</v>
      </c>
      <c r="J57" s="147" t="s">
        <v>27</v>
      </c>
      <c r="M57" s="32"/>
      <c r="N57" s="33"/>
    </row>
    <row r="58" spans="2:14" ht="16.350000000000001" customHeight="1">
      <c r="B58" s="69" t="s">
        <v>124</v>
      </c>
      <c r="C58" s="146" t="s">
        <v>179</v>
      </c>
      <c r="D58" s="197">
        <v>4280</v>
      </c>
      <c r="E58" s="198">
        <v>4320</v>
      </c>
      <c r="F58" s="97">
        <v>5.2</v>
      </c>
      <c r="G58" s="84">
        <v>4230</v>
      </c>
      <c r="H58" s="97">
        <v>5</v>
      </c>
      <c r="I58" s="97">
        <v>5.4</v>
      </c>
      <c r="J58" s="146" t="s">
        <v>28</v>
      </c>
      <c r="M58" s="32"/>
      <c r="N58" s="33"/>
    </row>
    <row r="59" spans="2:14" ht="16.350000000000001" customHeight="1" thickBot="1">
      <c r="B59" s="72" t="s">
        <v>125</v>
      </c>
      <c r="C59" s="149" t="s">
        <v>180</v>
      </c>
      <c r="D59" s="203">
        <v>2170</v>
      </c>
      <c r="E59" s="204">
        <v>2190</v>
      </c>
      <c r="F59" s="100">
        <v>5.2</v>
      </c>
      <c r="G59" s="87">
        <v>2150</v>
      </c>
      <c r="H59" s="100">
        <v>5</v>
      </c>
      <c r="I59" s="100">
        <v>5.4</v>
      </c>
      <c r="J59" s="149" t="s">
        <v>28</v>
      </c>
      <c r="M59" s="32"/>
      <c r="N59" s="33"/>
    </row>
    <row r="60" spans="2:14" ht="16.350000000000001" customHeight="1" thickTop="1">
      <c r="B60" s="62" t="s">
        <v>184</v>
      </c>
      <c r="C60" s="65" t="s">
        <v>223</v>
      </c>
      <c r="D60" s="88">
        <v>17500</v>
      </c>
      <c r="E60" s="88">
        <v>17200</v>
      </c>
      <c r="F60" s="101">
        <v>5.2</v>
      </c>
      <c r="G60" s="88">
        <v>17600</v>
      </c>
      <c r="H60" s="110">
        <v>5</v>
      </c>
      <c r="I60" s="101">
        <v>5.4</v>
      </c>
      <c r="J60" s="65" t="s">
        <v>26</v>
      </c>
      <c r="M60" s="32"/>
      <c r="N60" s="33"/>
    </row>
    <row r="61" spans="2:14" ht="16.350000000000001" customHeight="1">
      <c r="B61" s="63" t="s">
        <v>185</v>
      </c>
      <c r="C61" s="66" t="s">
        <v>224</v>
      </c>
      <c r="D61" s="89">
        <v>15400</v>
      </c>
      <c r="E61" s="89">
        <v>15700</v>
      </c>
      <c r="F61" s="102">
        <v>5.3</v>
      </c>
      <c r="G61" s="89">
        <v>15300</v>
      </c>
      <c r="H61" s="109">
        <v>5.3</v>
      </c>
      <c r="I61" s="102">
        <v>5.5</v>
      </c>
      <c r="J61" s="66" t="s">
        <v>27</v>
      </c>
      <c r="M61" s="32"/>
      <c r="N61" s="33"/>
    </row>
    <row r="62" spans="2:14" ht="16.350000000000001" customHeight="1">
      <c r="B62" s="62" t="s">
        <v>186</v>
      </c>
      <c r="C62" s="65" t="s">
        <v>225</v>
      </c>
      <c r="D62" s="88">
        <v>10700</v>
      </c>
      <c r="E62" s="88">
        <v>10800</v>
      </c>
      <c r="F62" s="101">
        <v>4.2</v>
      </c>
      <c r="G62" s="88">
        <v>10500</v>
      </c>
      <c r="H62" s="110">
        <v>4</v>
      </c>
      <c r="I62" s="101">
        <v>4.4000000000000004</v>
      </c>
      <c r="J62" s="65" t="s">
        <v>182</v>
      </c>
      <c r="M62" s="32"/>
      <c r="N62" s="33"/>
    </row>
    <row r="63" spans="2:14" ht="16.350000000000001" customHeight="1">
      <c r="B63" s="63" t="s">
        <v>187</v>
      </c>
      <c r="C63" s="66" t="s">
        <v>226</v>
      </c>
      <c r="D63" s="89">
        <v>7370</v>
      </c>
      <c r="E63" s="89">
        <v>7470</v>
      </c>
      <c r="F63" s="102">
        <v>4.5999999999999996</v>
      </c>
      <c r="G63" s="89">
        <v>7330</v>
      </c>
      <c r="H63" s="109">
        <v>4.5999999999999996</v>
      </c>
      <c r="I63" s="102">
        <v>4.8</v>
      </c>
      <c r="J63" s="66" t="s">
        <v>27</v>
      </c>
      <c r="M63" s="32"/>
      <c r="N63" s="33"/>
    </row>
    <row r="64" spans="2:14" ht="16.350000000000001" customHeight="1">
      <c r="B64" s="62" t="s">
        <v>188</v>
      </c>
      <c r="C64" s="65" t="s">
        <v>227</v>
      </c>
      <c r="D64" s="88">
        <v>4570</v>
      </c>
      <c r="E64" s="88">
        <v>4480</v>
      </c>
      <c r="F64" s="101">
        <v>4.0999999999999996</v>
      </c>
      <c r="G64" s="88">
        <v>4610</v>
      </c>
      <c r="H64" s="110">
        <v>3.9</v>
      </c>
      <c r="I64" s="101">
        <v>4.3</v>
      </c>
      <c r="J64" s="65" t="s">
        <v>26</v>
      </c>
      <c r="M64" s="32"/>
      <c r="N64" s="33"/>
    </row>
    <row r="65" spans="2:14" ht="16.350000000000001" customHeight="1">
      <c r="B65" s="63" t="s">
        <v>189</v>
      </c>
      <c r="C65" s="66" t="s">
        <v>228</v>
      </c>
      <c r="D65" s="89">
        <v>4330</v>
      </c>
      <c r="E65" s="89">
        <v>4270</v>
      </c>
      <c r="F65" s="102">
        <v>4.4000000000000004</v>
      </c>
      <c r="G65" s="89">
        <v>4350</v>
      </c>
      <c r="H65" s="109">
        <v>4.2</v>
      </c>
      <c r="I65" s="102">
        <v>4.5999999999999996</v>
      </c>
      <c r="J65" s="66" t="s">
        <v>26</v>
      </c>
      <c r="M65" s="32"/>
      <c r="N65" s="33"/>
    </row>
    <row r="66" spans="2:14" ht="16.350000000000001" customHeight="1">
      <c r="B66" s="62" t="s">
        <v>190</v>
      </c>
      <c r="C66" s="65" t="s">
        <v>229</v>
      </c>
      <c r="D66" s="88">
        <v>4260</v>
      </c>
      <c r="E66" s="88">
        <v>4290</v>
      </c>
      <c r="F66" s="101">
        <v>5.0999999999999996</v>
      </c>
      <c r="G66" s="88">
        <v>4230</v>
      </c>
      <c r="H66" s="110">
        <v>4.5</v>
      </c>
      <c r="I66" s="101">
        <v>4.9000000000000004</v>
      </c>
      <c r="J66" s="65" t="s">
        <v>28</v>
      </c>
      <c r="M66" s="32"/>
      <c r="N66" s="33"/>
    </row>
    <row r="67" spans="2:14" ht="16.350000000000001" customHeight="1">
      <c r="B67" s="63" t="s">
        <v>191</v>
      </c>
      <c r="C67" s="66" t="s">
        <v>230</v>
      </c>
      <c r="D67" s="89">
        <v>3560</v>
      </c>
      <c r="E67" s="89">
        <v>3610</v>
      </c>
      <c r="F67" s="102">
        <v>5.3</v>
      </c>
      <c r="G67" s="89">
        <v>3500</v>
      </c>
      <c r="H67" s="109">
        <v>5.0999999999999996</v>
      </c>
      <c r="I67" s="102">
        <v>5.6</v>
      </c>
      <c r="J67" s="66" t="s">
        <v>28</v>
      </c>
      <c r="M67" s="32"/>
      <c r="N67" s="33"/>
    </row>
    <row r="68" spans="2:14" ht="16.350000000000001" customHeight="1">
      <c r="B68" s="62" t="s">
        <v>192</v>
      </c>
      <c r="C68" s="65" t="s">
        <v>231</v>
      </c>
      <c r="D68" s="88">
        <v>3240</v>
      </c>
      <c r="E68" s="88">
        <v>3250</v>
      </c>
      <c r="F68" s="101">
        <v>5.5</v>
      </c>
      <c r="G68" s="88">
        <v>3230</v>
      </c>
      <c r="H68" s="110">
        <v>5.3</v>
      </c>
      <c r="I68" s="101">
        <v>5.7</v>
      </c>
      <c r="J68" s="65" t="s">
        <v>26</v>
      </c>
      <c r="M68" s="32"/>
      <c r="N68" s="33"/>
    </row>
    <row r="69" spans="2:14" ht="16.350000000000001" customHeight="1">
      <c r="B69" s="63" t="s">
        <v>193</v>
      </c>
      <c r="C69" s="66" t="s">
        <v>232</v>
      </c>
      <c r="D69" s="89">
        <v>3010</v>
      </c>
      <c r="E69" s="89">
        <v>3030</v>
      </c>
      <c r="F69" s="102">
        <v>5.6</v>
      </c>
      <c r="G69" s="89">
        <v>2990</v>
      </c>
      <c r="H69" s="109">
        <v>5.3</v>
      </c>
      <c r="I69" s="102">
        <v>5.8</v>
      </c>
      <c r="J69" s="66" t="s">
        <v>28</v>
      </c>
      <c r="M69" s="32"/>
      <c r="N69" s="33"/>
    </row>
    <row r="70" spans="2:14" ht="16.350000000000001" customHeight="1">
      <c r="B70" s="62" t="s">
        <v>194</v>
      </c>
      <c r="C70" s="65" t="s">
        <v>233</v>
      </c>
      <c r="D70" s="88">
        <v>2640</v>
      </c>
      <c r="E70" s="88">
        <v>2640</v>
      </c>
      <c r="F70" s="101">
        <v>4.7</v>
      </c>
      <c r="G70" s="88">
        <v>2640</v>
      </c>
      <c r="H70" s="110">
        <v>4.5</v>
      </c>
      <c r="I70" s="101">
        <v>4.9000000000000004</v>
      </c>
      <c r="J70" s="65" t="s">
        <v>26</v>
      </c>
      <c r="M70" s="32"/>
      <c r="N70" s="33"/>
    </row>
    <row r="71" spans="2:14" ht="16.350000000000001" customHeight="1">
      <c r="B71" s="63" t="s">
        <v>195</v>
      </c>
      <c r="C71" s="66" t="s">
        <v>234</v>
      </c>
      <c r="D71" s="89">
        <v>1960</v>
      </c>
      <c r="E71" s="89">
        <v>1970</v>
      </c>
      <c r="F71" s="102">
        <v>5.5</v>
      </c>
      <c r="G71" s="89">
        <v>1940</v>
      </c>
      <c r="H71" s="109">
        <v>5.0999999999999996</v>
      </c>
      <c r="I71" s="102">
        <v>5.8</v>
      </c>
      <c r="J71" s="66" t="s">
        <v>28</v>
      </c>
      <c r="M71" s="32"/>
      <c r="N71" s="33"/>
    </row>
    <row r="72" spans="2:14" ht="16.350000000000001" customHeight="1">
      <c r="B72" s="62" t="s">
        <v>196</v>
      </c>
      <c r="C72" s="65" t="s">
        <v>235</v>
      </c>
      <c r="D72" s="88">
        <v>1820</v>
      </c>
      <c r="E72" s="88">
        <v>1830</v>
      </c>
      <c r="F72" s="101">
        <v>5.5</v>
      </c>
      <c r="G72" s="88">
        <v>1800</v>
      </c>
      <c r="H72" s="110">
        <v>5.3</v>
      </c>
      <c r="I72" s="101">
        <v>5.7</v>
      </c>
      <c r="J72" s="65" t="s">
        <v>28</v>
      </c>
      <c r="M72" s="32"/>
      <c r="N72" s="33"/>
    </row>
    <row r="73" spans="2:14" ht="16.350000000000001" customHeight="1">
      <c r="B73" s="63" t="s">
        <v>197</v>
      </c>
      <c r="C73" s="66" t="s">
        <v>236</v>
      </c>
      <c r="D73" s="89">
        <v>1340</v>
      </c>
      <c r="E73" s="89">
        <v>1350</v>
      </c>
      <c r="F73" s="102">
        <v>5.9</v>
      </c>
      <c r="G73" s="89">
        <v>1330</v>
      </c>
      <c r="H73" s="109">
        <v>5.7</v>
      </c>
      <c r="I73" s="102">
        <v>6.1</v>
      </c>
      <c r="J73" s="66" t="s">
        <v>28</v>
      </c>
      <c r="M73" s="32"/>
      <c r="N73" s="33"/>
    </row>
    <row r="74" spans="2:14" ht="16.350000000000001" customHeight="1">
      <c r="B74" s="62" t="s">
        <v>198</v>
      </c>
      <c r="C74" s="65" t="s">
        <v>237</v>
      </c>
      <c r="D74" s="88">
        <v>2940</v>
      </c>
      <c r="E74" s="88" t="s">
        <v>598</v>
      </c>
      <c r="F74" s="101" t="s">
        <v>600</v>
      </c>
      <c r="G74" s="88">
        <v>2940</v>
      </c>
      <c r="H74" s="110">
        <v>5.4</v>
      </c>
      <c r="I74" s="101" t="s">
        <v>598</v>
      </c>
      <c r="J74" s="65" t="s">
        <v>602</v>
      </c>
      <c r="M74" s="32"/>
      <c r="N74" s="33"/>
    </row>
    <row r="75" spans="2:14" ht="16.350000000000001" customHeight="1">
      <c r="B75" s="63" t="s">
        <v>199</v>
      </c>
      <c r="C75" s="66" t="s">
        <v>238</v>
      </c>
      <c r="D75" s="89">
        <v>1850</v>
      </c>
      <c r="E75" s="89" t="s">
        <v>599</v>
      </c>
      <c r="F75" s="102" t="s">
        <v>603</v>
      </c>
      <c r="G75" s="89">
        <v>1850</v>
      </c>
      <c r="H75" s="109">
        <v>5.2</v>
      </c>
      <c r="I75" s="102" t="s">
        <v>599</v>
      </c>
      <c r="J75" s="66" t="s">
        <v>604</v>
      </c>
      <c r="M75" s="32"/>
      <c r="N75" s="33"/>
    </row>
    <row r="76" spans="2:14" ht="16.350000000000001" customHeight="1">
      <c r="B76" s="62" t="s">
        <v>200</v>
      </c>
      <c r="C76" s="65" t="s">
        <v>239</v>
      </c>
      <c r="D76" s="88">
        <v>1760</v>
      </c>
      <c r="E76" s="88" t="s">
        <v>598</v>
      </c>
      <c r="F76" s="101" t="s">
        <v>601</v>
      </c>
      <c r="G76" s="88">
        <v>1760</v>
      </c>
      <c r="H76" s="110">
        <v>5</v>
      </c>
      <c r="I76" s="101" t="s">
        <v>598</v>
      </c>
      <c r="J76" s="65" t="s">
        <v>605</v>
      </c>
      <c r="M76" s="32"/>
      <c r="N76" s="33"/>
    </row>
    <row r="77" spans="2:14" ht="16.350000000000001" customHeight="1">
      <c r="B77" s="63" t="s">
        <v>201</v>
      </c>
      <c r="C77" s="66" t="s">
        <v>240</v>
      </c>
      <c r="D77" s="89">
        <v>1320</v>
      </c>
      <c r="E77" s="89" t="s">
        <v>599</v>
      </c>
      <c r="F77" s="102" t="s">
        <v>603</v>
      </c>
      <c r="G77" s="89">
        <v>1320</v>
      </c>
      <c r="H77" s="109">
        <v>5.5</v>
      </c>
      <c r="I77" s="102" t="s">
        <v>599</v>
      </c>
      <c r="J77" s="66" t="s">
        <v>606</v>
      </c>
      <c r="M77" s="32"/>
      <c r="N77" s="33"/>
    </row>
    <row r="78" spans="2:14" ht="16.350000000000001" customHeight="1">
      <c r="B78" s="62" t="s">
        <v>202</v>
      </c>
      <c r="C78" s="65" t="s">
        <v>241</v>
      </c>
      <c r="D78" s="88">
        <v>1050</v>
      </c>
      <c r="E78" s="88" t="s">
        <v>598</v>
      </c>
      <c r="F78" s="101" t="s">
        <v>600</v>
      </c>
      <c r="G78" s="88">
        <v>1050</v>
      </c>
      <c r="H78" s="110">
        <v>6.5</v>
      </c>
      <c r="I78" s="101">
        <v>6.9</v>
      </c>
      <c r="J78" s="65" t="s">
        <v>607</v>
      </c>
      <c r="M78" s="32"/>
      <c r="N78" s="33"/>
    </row>
    <row r="79" spans="2:14" ht="16.350000000000001" customHeight="1">
      <c r="B79" s="63" t="s">
        <v>203</v>
      </c>
      <c r="C79" s="66" t="s">
        <v>242</v>
      </c>
      <c r="D79" s="89">
        <v>906</v>
      </c>
      <c r="E79" s="89" t="s">
        <v>599</v>
      </c>
      <c r="F79" s="102" t="s">
        <v>608</v>
      </c>
      <c r="G79" s="89">
        <v>906</v>
      </c>
      <c r="H79" s="109">
        <v>5.0999999999999996</v>
      </c>
      <c r="I79" s="102" t="s">
        <v>599</v>
      </c>
      <c r="J79" s="66" t="s">
        <v>604</v>
      </c>
      <c r="M79" s="32"/>
      <c r="N79" s="33"/>
    </row>
    <row r="80" spans="2:14" ht="16.350000000000001" customHeight="1">
      <c r="B80" s="62" t="s">
        <v>204</v>
      </c>
      <c r="C80" s="65" t="s">
        <v>243</v>
      </c>
      <c r="D80" s="88">
        <v>844</v>
      </c>
      <c r="E80" s="88" t="s">
        <v>598</v>
      </c>
      <c r="F80" s="101" t="s">
        <v>601</v>
      </c>
      <c r="G80" s="88">
        <v>844</v>
      </c>
      <c r="H80" s="110">
        <v>5.4</v>
      </c>
      <c r="I80" s="101" t="s">
        <v>598</v>
      </c>
      <c r="J80" s="65" t="s">
        <v>602</v>
      </c>
      <c r="M80" s="32"/>
      <c r="N80" s="33"/>
    </row>
    <row r="81" spans="2:14" ht="16.350000000000001" customHeight="1">
      <c r="B81" s="63" t="s">
        <v>205</v>
      </c>
      <c r="C81" s="66" t="s">
        <v>244</v>
      </c>
      <c r="D81" s="89">
        <v>831</v>
      </c>
      <c r="E81" s="89" t="s">
        <v>599</v>
      </c>
      <c r="F81" s="102" t="s">
        <v>603</v>
      </c>
      <c r="G81" s="89">
        <v>831</v>
      </c>
      <c r="H81" s="109">
        <v>7</v>
      </c>
      <c r="I81" s="102" t="s">
        <v>599</v>
      </c>
      <c r="J81" s="66" t="s">
        <v>606</v>
      </c>
      <c r="M81" s="32"/>
      <c r="N81" s="33"/>
    </row>
    <row r="82" spans="2:14" ht="16.350000000000001" customHeight="1">
      <c r="B82" s="62" t="s">
        <v>206</v>
      </c>
      <c r="C82" s="65" t="s">
        <v>245</v>
      </c>
      <c r="D82" s="88">
        <v>831</v>
      </c>
      <c r="E82" s="88" t="s">
        <v>598</v>
      </c>
      <c r="F82" s="101" t="s">
        <v>601</v>
      </c>
      <c r="G82" s="88">
        <v>831</v>
      </c>
      <c r="H82" s="110">
        <v>5.5</v>
      </c>
      <c r="I82" s="101" t="s">
        <v>598</v>
      </c>
      <c r="J82" s="65" t="s">
        <v>602</v>
      </c>
      <c r="M82" s="32"/>
      <c r="N82" s="33"/>
    </row>
    <row r="83" spans="2:14" ht="16.350000000000001" customHeight="1">
      <c r="B83" s="63" t="s">
        <v>207</v>
      </c>
      <c r="C83" s="66" t="s">
        <v>246</v>
      </c>
      <c r="D83" s="89">
        <v>847</v>
      </c>
      <c r="E83" s="89" t="s">
        <v>599</v>
      </c>
      <c r="F83" s="102" t="s">
        <v>603</v>
      </c>
      <c r="G83" s="89">
        <v>847</v>
      </c>
      <c r="H83" s="109">
        <v>4.8</v>
      </c>
      <c r="I83" s="102">
        <v>5.2</v>
      </c>
      <c r="J83" s="66" t="s">
        <v>609</v>
      </c>
      <c r="M83" s="32"/>
      <c r="N83" s="33"/>
    </row>
    <row r="84" spans="2:14" ht="16.350000000000001" customHeight="1">
      <c r="B84" s="62" t="s">
        <v>208</v>
      </c>
      <c r="C84" s="65" t="s">
        <v>247</v>
      </c>
      <c r="D84" s="88">
        <v>635</v>
      </c>
      <c r="E84" s="88" t="s">
        <v>598</v>
      </c>
      <c r="F84" s="101" t="s">
        <v>601</v>
      </c>
      <c r="G84" s="88">
        <v>635</v>
      </c>
      <c r="H84" s="110">
        <v>5.5</v>
      </c>
      <c r="I84" s="101" t="s">
        <v>598</v>
      </c>
      <c r="J84" s="65" t="s">
        <v>602</v>
      </c>
      <c r="M84" s="32"/>
      <c r="N84" s="33"/>
    </row>
    <row r="85" spans="2:14" ht="16.350000000000001" customHeight="1">
      <c r="B85" s="63" t="s">
        <v>209</v>
      </c>
      <c r="C85" s="66" t="s">
        <v>248</v>
      </c>
      <c r="D85" s="89">
        <v>499</v>
      </c>
      <c r="E85" s="89" t="s">
        <v>599</v>
      </c>
      <c r="F85" s="102" t="s">
        <v>603</v>
      </c>
      <c r="G85" s="89">
        <v>499</v>
      </c>
      <c r="H85" s="109">
        <v>8</v>
      </c>
      <c r="I85" s="102">
        <v>8.4</v>
      </c>
      <c r="J85" s="66" t="s">
        <v>609</v>
      </c>
      <c r="M85" s="32"/>
      <c r="N85" s="33"/>
    </row>
    <row r="86" spans="2:14" ht="16.350000000000001" customHeight="1">
      <c r="B86" s="62" t="s">
        <v>210</v>
      </c>
      <c r="C86" s="65" t="s">
        <v>249</v>
      </c>
      <c r="D86" s="88">
        <v>378</v>
      </c>
      <c r="E86" s="88" t="s">
        <v>598</v>
      </c>
      <c r="F86" s="101" t="s">
        <v>601</v>
      </c>
      <c r="G86" s="88">
        <v>378</v>
      </c>
      <c r="H86" s="110">
        <v>6</v>
      </c>
      <c r="I86" s="101" t="s">
        <v>598</v>
      </c>
      <c r="J86" s="65" t="s">
        <v>602</v>
      </c>
      <c r="M86" s="32"/>
      <c r="N86" s="33"/>
    </row>
    <row r="87" spans="2:14" ht="16.350000000000001" customHeight="1">
      <c r="B87" s="63" t="s">
        <v>211</v>
      </c>
      <c r="C87" s="66" t="s">
        <v>250</v>
      </c>
      <c r="D87" s="89">
        <v>371</v>
      </c>
      <c r="E87" s="89" t="s">
        <v>599</v>
      </c>
      <c r="F87" s="102" t="s">
        <v>603</v>
      </c>
      <c r="G87" s="89">
        <v>371</v>
      </c>
      <c r="H87" s="109">
        <v>5.7</v>
      </c>
      <c r="I87" s="102">
        <v>6.1</v>
      </c>
      <c r="J87" s="66" t="s">
        <v>609</v>
      </c>
      <c r="M87" s="32"/>
      <c r="N87" s="33"/>
    </row>
    <row r="88" spans="2:14" ht="16.350000000000001" customHeight="1">
      <c r="B88" s="62" t="s">
        <v>212</v>
      </c>
      <c r="C88" s="65" t="s">
        <v>251</v>
      </c>
      <c r="D88" s="88">
        <v>212</v>
      </c>
      <c r="E88" s="88" t="s">
        <v>598</v>
      </c>
      <c r="F88" s="101" t="s">
        <v>601</v>
      </c>
      <c r="G88" s="88">
        <v>212</v>
      </c>
      <c r="H88" s="110">
        <v>5.5</v>
      </c>
      <c r="I88" s="101" t="s">
        <v>598</v>
      </c>
      <c r="J88" s="65" t="s">
        <v>605</v>
      </c>
      <c r="M88" s="32"/>
      <c r="N88" s="33"/>
    </row>
    <row r="89" spans="2:14" ht="16.350000000000001" customHeight="1">
      <c r="B89" s="63" t="s">
        <v>213</v>
      </c>
      <c r="C89" s="66" t="s">
        <v>252</v>
      </c>
      <c r="D89" s="89">
        <v>171</v>
      </c>
      <c r="E89" s="89" t="s">
        <v>599</v>
      </c>
      <c r="F89" s="102" t="s">
        <v>603</v>
      </c>
      <c r="G89" s="89">
        <v>171</v>
      </c>
      <c r="H89" s="109">
        <v>8.3000000000000007</v>
      </c>
      <c r="I89" s="102">
        <v>8.6999999999999993</v>
      </c>
      <c r="J89" s="66" t="s">
        <v>609</v>
      </c>
      <c r="M89" s="32"/>
      <c r="N89" s="33"/>
    </row>
    <row r="90" spans="2:14" ht="16.350000000000001" customHeight="1">
      <c r="B90" s="62" t="s">
        <v>214</v>
      </c>
      <c r="C90" s="65" t="s">
        <v>790</v>
      </c>
      <c r="D90" s="88">
        <v>5460</v>
      </c>
      <c r="E90" s="88">
        <v>5560</v>
      </c>
      <c r="F90" s="101">
        <v>4.2</v>
      </c>
      <c r="G90" s="88">
        <v>5410</v>
      </c>
      <c r="H90" s="110">
        <v>4</v>
      </c>
      <c r="I90" s="101">
        <v>4.4000000000000004</v>
      </c>
      <c r="J90" s="65" t="s">
        <v>26</v>
      </c>
      <c r="M90" s="32"/>
      <c r="N90" s="33"/>
    </row>
    <row r="91" spans="2:14" ht="16.350000000000001" customHeight="1">
      <c r="B91" s="63" t="s">
        <v>215</v>
      </c>
      <c r="C91" s="66" t="s">
        <v>254</v>
      </c>
      <c r="D91" s="89">
        <v>2130</v>
      </c>
      <c r="E91" s="89">
        <v>2150</v>
      </c>
      <c r="F91" s="102">
        <v>4.0999999999999996</v>
      </c>
      <c r="G91" s="89">
        <v>2120</v>
      </c>
      <c r="H91" s="109">
        <v>3.9</v>
      </c>
      <c r="I91" s="102">
        <v>4.3</v>
      </c>
      <c r="J91" s="66" t="s">
        <v>26</v>
      </c>
      <c r="M91" s="32"/>
      <c r="N91" s="33"/>
    </row>
    <row r="92" spans="2:14" ht="16.350000000000001" customHeight="1">
      <c r="B92" s="62" t="s">
        <v>216</v>
      </c>
      <c r="C92" s="65" t="s">
        <v>255</v>
      </c>
      <c r="D92" s="88">
        <v>16300</v>
      </c>
      <c r="E92" s="88">
        <v>16600</v>
      </c>
      <c r="F92" s="101">
        <v>4.9000000000000004</v>
      </c>
      <c r="G92" s="88">
        <v>16200</v>
      </c>
      <c r="H92" s="110">
        <v>4.7</v>
      </c>
      <c r="I92" s="101">
        <v>5.0999999999999996</v>
      </c>
      <c r="J92" s="65" t="s">
        <v>182</v>
      </c>
      <c r="M92" s="32"/>
      <c r="N92" s="33"/>
    </row>
    <row r="93" spans="2:14" ht="16.350000000000001" customHeight="1">
      <c r="B93" s="63" t="s">
        <v>217</v>
      </c>
      <c r="C93" s="66" t="s">
        <v>256</v>
      </c>
      <c r="D93" s="89">
        <v>10700</v>
      </c>
      <c r="E93" s="89">
        <v>10600</v>
      </c>
      <c r="F93" s="102">
        <v>5.4</v>
      </c>
      <c r="G93" s="89">
        <v>10700</v>
      </c>
      <c r="H93" s="120" t="s">
        <v>838</v>
      </c>
      <c r="I93" s="102">
        <v>5.6</v>
      </c>
      <c r="J93" s="66" t="s">
        <v>27</v>
      </c>
      <c r="M93" s="32"/>
      <c r="N93" s="33"/>
    </row>
    <row r="94" spans="2:14" ht="16.350000000000001" customHeight="1">
      <c r="B94" s="62" t="s">
        <v>218</v>
      </c>
      <c r="C94" s="65" t="s">
        <v>257</v>
      </c>
      <c r="D94" s="88">
        <v>7270</v>
      </c>
      <c r="E94" s="88">
        <v>7270</v>
      </c>
      <c r="F94" s="101">
        <v>6.1</v>
      </c>
      <c r="G94" s="88">
        <v>7270</v>
      </c>
      <c r="H94" s="110">
        <v>5.9</v>
      </c>
      <c r="I94" s="101">
        <v>6.3</v>
      </c>
      <c r="J94" s="65" t="s">
        <v>26</v>
      </c>
      <c r="M94" s="32"/>
      <c r="N94" s="33"/>
    </row>
    <row r="95" spans="2:14" ht="16.350000000000001" customHeight="1">
      <c r="B95" s="63" t="s">
        <v>219</v>
      </c>
      <c r="C95" s="66" t="s">
        <v>258</v>
      </c>
      <c r="D95" s="89">
        <v>5110</v>
      </c>
      <c r="E95" s="89">
        <v>5170</v>
      </c>
      <c r="F95" s="102">
        <v>5.7</v>
      </c>
      <c r="G95" s="89">
        <v>5080</v>
      </c>
      <c r="H95" s="120" t="s">
        <v>839</v>
      </c>
      <c r="I95" s="102">
        <v>5.9</v>
      </c>
      <c r="J95" s="66" t="s">
        <v>27</v>
      </c>
      <c r="M95" s="32"/>
      <c r="N95" s="33"/>
    </row>
    <row r="96" spans="2:14" ht="16.350000000000001" customHeight="1">
      <c r="B96" s="62" t="s">
        <v>220</v>
      </c>
      <c r="C96" s="65" t="s">
        <v>259</v>
      </c>
      <c r="D96" s="88">
        <v>3650</v>
      </c>
      <c r="E96" s="88">
        <v>3720</v>
      </c>
      <c r="F96" s="101">
        <v>5.7</v>
      </c>
      <c r="G96" s="88">
        <v>3620</v>
      </c>
      <c r="H96" s="111" t="s">
        <v>840</v>
      </c>
      <c r="I96" s="101">
        <v>5.9</v>
      </c>
      <c r="J96" s="65" t="s">
        <v>27</v>
      </c>
      <c r="M96" s="32"/>
      <c r="N96" s="33"/>
    </row>
    <row r="97" spans="2:14" ht="16.350000000000001" customHeight="1">
      <c r="B97" s="63" t="s">
        <v>221</v>
      </c>
      <c r="C97" s="66" t="s">
        <v>260</v>
      </c>
      <c r="D97" s="89">
        <v>5510</v>
      </c>
      <c r="E97" s="89">
        <v>5360</v>
      </c>
      <c r="F97" s="102">
        <v>4.7</v>
      </c>
      <c r="G97" s="89">
        <v>5580</v>
      </c>
      <c r="H97" s="234" t="s">
        <v>841</v>
      </c>
      <c r="I97" s="102">
        <v>4.9000000000000004</v>
      </c>
      <c r="J97" s="66" t="s">
        <v>27</v>
      </c>
      <c r="M97" s="32"/>
      <c r="N97" s="33"/>
    </row>
    <row r="98" spans="2:14" ht="16.350000000000001" customHeight="1" thickBot="1">
      <c r="B98" s="64" t="s">
        <v>222</v>
      </c>
      <c r="C98" s="67" t="s">
        <v>261</v>
      </c>
      <c r="D98" s="90">
        <v>1890</v>
      </c>
      <c r="E98" s="90">
        <v>1760</v>
      </c>
      <c r="F98" s="103">
        <v>5.3</v>
      </c>
      <c r="G98" s="90">
        <v>1940</v>
      </c>
      <c r="H98" s="115">
        <v>5.5</v>
      </c>
      <c r="I98" s="103">
        <v>5.5</v>
      </c>
      <c r="J98" s="67" t="s">
        <v>27</v>
      </c>
      <c r="M98" s="32"/>
      <c r="N98" s="33"/>
    </row>
    <row r="99" spans="2:14" ht="16.350000000000001" customHeight="1" thickTop="1">
      <c r="B99" s="73" t="s">
        <v>263</v>
      </c>
      <c r="C99" s="76" t="s">
        <v>282</v>
      </c>
      <c r="D99" s="91">
        <v>20100</v>
      </c>
      <c r="E99" s="91">
        <v>20400</v>
      </c>
      <c r="F99" s="104">
        <v>4.3</v>
      </c>
      <c r="G99" s="91">
        <v>20000</v>
      </c>
      <c r="H99" s="112" t="s">
        <v>842</v>
      </c>
      <c r="I99" s="104">
        <v>4.5</v>
      </c>
      <c r="J99" s="76" t="s">
        <v>27</v>
      </c>
      <c r="M99" s="32"/>
      <c r="N99" s="33"/>
    </row>
    <row r="100" spans="2:14" ht="16.350000000000001" customHeight="1">
      <c r="B100" s="74" t="s">
        <v>264</v>
      </c>
      <c r="C100" s="77" t="s">
        <v>283</v>
      </c>
      <c r="D100" s="92">
        <v>18000</v>
      </c>
      <c r="E100" s="92">
        <v>18400</v>
      </c>
      <c r="F100" s="105">
        <v>4.5</v>
      </c>
      <c r="G100" s="92">
        <v>17800</v>
      </c>
      <c r="H100" s="113" t="s">
        <v>843</v>
      </c>
      <c r="I100" s="105">
        <v>4.7</v>
      </c>
      <c r="J100" s="77" t="s">
        <v>27</v>
      </c>
      <c r="M100" s="32"/>
      <c r="N100" s="33"/>
    </row>
    <row r="101" spans="2:14" ht="16.350000000000001" customHeight="1">
      <c r="B101" s="63" t="s">
        <v>265</v>
      </c>
      <c r="C101" s="66" t="s">
        <v>284</v>
      </c>
      <c r="D101" s="89">
        <v>15700</v>
      </c>
      <c r="E101" s="89">
        <v>15900</v>
      </c>
      <c r="F101" s="102">
        <v>4.9000000000000004</v>
      </c>
      <c r="G101" s="89">
        <v>15500</v>
      </c>
      <c r="H101" s="109">
        <v>4.5999999999999996</v>
      </c>
      <c r="I101" s="102">
        <v>5.0999999999999996</v>
      </c>
      <c r="J101" s="66" t="s">
        <v>28</v>
      </c>
      <c r="M101" s="32"/>
      <c r="N101" s="33"/>
    </row>
    <row r="102" spans="2:14" ht="16.350000000000001" customHeight="1">
      <c r="B102" s="74" t="s">
        <v>266</v>
      </c>
      <c r="C102" s="77" t="s">
        <v>285</v>
      </c>
      <c r="D102" s="92">
        <v>11700</v>
      </c>
      <c r="E102" s="92">
        <v>11800</v>
      </c>
      <c r="F102" s="105">
        <v>4.7</v>
      </c>
      <c r="G102" s="92">
        <v>11700</v>
      </c>
      <c r="H102" s="113" t="s">
        <v>844</v>
      </c>
      <c r="I102" s="105">
        <v>4.9000000000000004</v>
      </c>
      <c r="J102" s="77" t="s">
        <v>27</v>
      </c>
      <c r="M102" s="32"/>
      <c r="N102" s="33"/>
    </row>
    <row r="103" spans="2:14" ht="16.350000000000001" customHeight="1">
      <c r="B103" s="63" t="s">
        <v>267</v>
      </c>
      <c r="C103" s="66" t="s">
        <v>286</v>
      </c>
      <c r="D103" s="89">
        <v>11900</v>
      </c>
      <c r="E103" s="89">
        <v>12000</v>
      </c>
      <c r="F103" s="102">
        <v>4.9000000000000004</v>
      </c>
      <c r="G103" s="89">
        <v>11900</v>
      </c>
      <c r="H103" s="109">
        <v>4.8</v>
      </c>
      <c r="I103" s="102">
        <v>5.2</v>
      </c>
      <c r="J103" s="66" t="s">
        <v>26</v>
      </c>
      <c r="M103" s="32"/>
      <c r="N103" s="33"/>
    </row>
    <row r="104" spans="2:14" ht="16.350000000000001" customHeight="1">
      <c r="B104" s="74" t="s">
        <v>268</v>
      </c>
      <c r="C104" s="77" t="s">
        <v>287</v>
      </c>
      <c r="D104" s="92">
        <v>10200</v>
      </c>
      <c r="E104" s="92">
        <v>10200</v>
      </c>
      <c r="F104" s="105">
        <v>5</v>
      </c>
      <c r="G104" s="92">
        <v>10100</v>
      </c>
      <c r="H104" s="116">
        <v>4.5999999999999996</v>
      </c>
      <c r="I104" s="105">
        <v>5.2</v>
      </c>
      <c r="J104" s="77" t="s">
        <v>28</v>
      </c>
      <c r="M104" s="32"/>
      <c r="N104" s="33"/>
    </row>
    <row r="105" spans="2:14" ht="16.350000000000001" customHeight="1">
      <c r="B105" s="63" t="s">
        <v>269</v>
      </c>
      <c r="C105" s="66" t="s">
        <v>288</v>
      </c>
      <c r="D105" s="89">
        <v>9350</v>
      </c>
      <c r="E105" s="89">
        <v>9340</v>
      </c>
      <c r="F105" s="102">
        <v>4.8</v>
      </c>
      <c r="G105" s="89">
        <v>9350</v>
      </c>
      <c r="H105" s="109">
        <v>4.5</v>
      </c>
      <c r="I105" s="102">
        <v>4.9000000000000004</v>
      </c>
      <c r="J105" s="66" t="s">
        <v>28</v>
      </c>
      <c r="M105" s="32"/>
      <c r="N105" s="33"/>
    </row>
    <row r="106" spans="2:14" ht="16.350000000000001" customHeight="1">
      <c r="B106" s="74" t="s">
        <v>270</v>
      </c>
      <c r="C106" s="77" t="s">
        <v>289</v>
      </c>
      <c r="D106" s="92">
        <v>8550</v>
      </c>
      <c r="E106" s="92">
        <v>8630</v>
      </c>
      <c r="F106" s="105">
        <v>4.8</v>
      </c>
      <c r="G106" s="92">
        <v>8460</v>
      </c>
      <c r="H106" s="116">
        <v>4.4000000000000004</v>
      </c>
      <c r="I106" s="105">
        <v>5.0999999999999996</v>
      </c>
      <c r="J106" s="77" t="s">
        <v>28</v>
      </c>
      <c r="M106" s="32"/>
      <c r="N106" s="33"/>
    </row>
    <row r="107" spans="2:14" ht="16.350000000000001" customHeight="1">
      <c r="B107" s="63" t="s">
        <v>271</v>
      </c>
      <c r="C107" s="66" t="s">
        <v>290</v>
      </c>
      <c r="D107" s="89">
        <v>5440</v>
      </c>
      <c r="E107" s="89">
        <v>5510</v>
      </c>
      <c r="F107" s="102">
        <v>4.9000000000000004</v>
      </c>
      <c r="G107" s="89">
        <v>5370</v>
      </c>
      <c r="H107" s="109">
        <v>4.5999999999999996</v>
      </c>
      <c r="I107" s="102">
        <v>5.2</v>
      </c>
      <c r="J107" s="66" t="s">
        <v>28</v>
      </c>
      <c r="M107" s="32"/>
      <c r="N107" s="33"/>
    </row>
    <row r="108" spans="2:14" ht="16.350000000000001" customHeight="1">
      <c r="B108" s="74" t="s">
        <v>272</v>
      </c>
      <c r="C108" s="77" t="s">
        <v>291</v>
      </c>
      <c r="D108" s="92">
        <v>5260</v>
      </c>
      <c r="E108" s="92">
        <v>5250</v>
      </c>
      <c r="F108" s="105">
        <v>4.8</v>
      </c>
      <c r="G108" s="92">
        <v>5270</v>
      </c>
      <c r="H108" s="113" t="s">
        <v>845</v>
      </c>
      <c r="I108" s="105">
        <v>5</v>
      </c>
      <c r="J108" s="77" t="s">
        <v>27</v>
      </c>
      <c r="M108" s="32"/>
      <c r="N108" s="33"/>
    </row>
    <row r="109" spans="2:14" ht="16.350000000000001" customHeight="1">
      <c r="B109" s="63" t="s">
        <v>273</v>
      </c>
      <c r="C109" s="66" t="s">
        <v>292</v>
      </c>
      <c r="D109" s="89">
        <v>4210</v>
      </c>
      <c r="E109" s="89">
        <v>4290</v>
      </c>
      <c r="F109" s="102">
        <v>5.4</v>
      </c>
      <c r="G109" s="89">
        <v>4170</v>
      </c>
      <c r="H109" s="109">
        <v>5.2</v>
      </c>
      <c r="I109" s="102">
        <v>5.6</v>
      </c>
      <c r="J109" s="66" t="s">
        <v>26</v>
      </c>
      <c r="M109" s="32"/>
      <c r="N109" s="33"/>
    </row>
    <row r="110" spans="2:14" ht="16.350000000000001" customHeight="1">
      <c r="B110" s="74" t="s">
        <v>274</v>
      </c>
      <c r="C110" s="77" t="s">
        <v>293</v>
      </c>
      <c r="D110" s="92">
        <v>4410</v>
      </c>
      <c r="E110" s="92">
        <v>4440</v>
      </c>
      <c r="F110" s="105">
        <v>4.9000000000000004</v>
      </c>
      <c r="G110" s="92">
        <v>4390</v>
      </c>
      <c r="H110" s="116">
        <v>4.7</v>
      </c>
      <c r="I110" s="105">
        <v>5.0999999999999996</v>
      </c>
      <c r="J110" s="77" t="s">
        <v>26</v>
      </c>
      <c r="M110" s="32"/>
      <c r="N110" s="33"/>
    </row>
    <row r="111" spans="2:14" ht="16.350000000000001" customHeight="1">
      <c r="B111" s="63" t="s">
        <v>275</v>
      </c>
      <c r="C111" s="66" t="s">
        <v>294</v>
      </c>
      <c r="D111" s="89">
        <v>3330</v>
      </c>
      <c r="E111" s="89">
        <v>3350</v>
      </c>
      <c r="F111" s="102">
        <v>5.2</v>
      </c>
      <c r="G111" s="89">
        <v>3320</v>
      </c>
      <c r="H111" s="109">
        <v>5</v>
      </c>
      <c r="I111" s="102">
        <v>5.4</v>
      </c>
      <c r="J111" s="66" t="s">
        <v>26</v>
      </c>
      <c r="M111" s="32"/>
      <c r="N111" s="33"/>
    </row>
    <row r="112" spans="2:14" ht="16.350000000000001" customHeight="1">
      <c r="B112" s="74" t="s">
        <v>276</v>
      </c>
      <c r="C112" s="77" t="s">
        <v>295</v>
      </c>
      <c r="D112" s="92">
        <v>3220</v>
      </c>
      <c r="E112" s="92">
        <v>3250</v>
      </c>
      <c r="F112" s="105">
        <v>4.8</v>
      </c>
      <c r="G112" s="92">
        <v>3200</v>
      </c>
      <c r="H112" s="144" t="s">
        <v>846</v>
      </c>
      <c r="I112" s="105">
        <v>5</v>
      </c>
      <c r="J112" s="77" t="s">
        <v>27</v>
      </c>
      <c r="M112" s="32"/>
      <c r="N112" s="33"/>
    </row>
    <row r="113" spans="2:14" ht="16.350000000000001" customHeight="1">
      <c r="B113" s="63" t="s">
        <v>277</v>
      </c>
      <c r="C113" s="66" t="s">
        <v>296</v>
      </c>
      <c r="D113" s="89">
        <v>11900</v>
      </c>
      <c r="E113" s="89">
        <v>12100</v>
      </c>
      <c r="F113" s="102">
        <v>4.7</v>
      </c>
      <c r="G113" s="89">
        <v>11700</v>
      </c>
      <c r="H113" s="109">
        <v>4.5</v>
      </c>
      <c r="I113" s="102">
        <v>4.9000000000000004</v>
      </c>
      <c r="J113" s="66" t="s">
        <v>183</v>
      </c>
      <c r="M113" s="32"/>
      <c r="N113" s="33"/>
    </row>
    <row r="114" spans="2:14" ht="16.350000000000001" customHeight="1">
      <c r="B114" s="74" t="s">
        <v>278</v>
      </c>
      <c r="C114" s="77" t="s">
        <v>297</v>
      </c>
      <c r="D114" s="92">
        <v>3760</v>
      </c>
      <c r="E114" s="92">
        <v>3780</v>
      </c>
      <c r="F114" s="105">
        <v>6.2</v>
      </c>
      <c r="G114" s="92">
        <v>3750</v>
      </c>
      <c r="H114" s="116">
        <v>6</v>
      </c>
      <c r="I114" s="105">
        <v>6.4</v>
      </c>
      <c r="J114" s="77" t="s">
        <v>26</v>
      </c>
      <c r="M114" s="32"/>
      <c r="N114" s="33"/>
    </row>
    <row r="115" spans="2:14" ht="16.350000000000001" customHeight="1">
      <c r="B115" s="63" t="s">
        <v>279</v>
      </c>
      <c r="C115" s="66" t="s">
        <v>298</v>
      </c>
      <c r="D115" s="89">
        <v>2460</v>
      </c>
      <c r="E115" s="89">
        <v>2480</v>
      </c>
      <c r="F115" s="102">
        <v>6.1</v>
      </c>
      <c r="G115" s="89">
        <v>2450</v>
      </c>
      <c r="H115" s="109">
        <v>5.9</v>
      </c>
      <c r="I115" s="102">
        <v>6.3</v>
      </c>
      <c r="J115" s="66" t="s">
        <v>26</v>
      </c>
      <c r="M115" s="32"/>
      <c r="N115" s="33"/>
    </row>
    <row r="116" spans="2:14" ht="16.350000000000001" customHeight="1">
      <c r="B116" s="74" t="s">
        <v>280</v>
      </c>
      <c r="C116" s="77" t="s">
        <v>299</v>
      </c>
      <c r="D116" s="92">
        <v>728</v>
      </c>
      <c r="E116" s="92">
        <v>730</v>
      </c>
      <c r="F116" s="105">
        <v>6.1</v>
      </c>
      <c r="G116" s="92">
        <v>727</v>
      </c>
      <c r="H116" s="116">
        <v>5.9</v>
      </c>
      <c r="I116" s="105">
        <v>6.3</v>
      </c>
      <c r="J116" s="77" t="s">
        <v>26</v>
      </c>
      <c r="M116" s="32"/>
      <c r="N116" s="33"/>
    </row>
    <row r="117" spans="2:14" ht="16.350000000000001" customHeight="1" thickBot="1">
      <c r="B117" s="75" t="s">
        <v>281</v>
      </c>
      <c r="C117" s="78" t="s">
        <v>300</v>
      </c>
      <c r="D117" s="93">
        <v>368</v>
      </c>
      <c r="E117" s="93">
        <v>369</v>
      </c>
      <c r="F117" s="106">
        <v>6</v>
      </c>
      <c r="G117" s="93">
        <v>368</v>
      </c>
      <c r="H117" s="117">
        <v>5.8</v>
      </c>
      <c r="I117" s="106">
        <v>6.2</v>
      </c>
      <c r="J117" s="78" t="s">
        <v>26</v>
      </c>
      <c r="M117" s="32"/>
      <c r="N117" s="33"/>
    </row>
    <row r="118" spans="2:14" ht="16.350000000000001" customHeight="1" thickTop="1">
      <c r="B118" s="79" t="s">
        <v>301</v>
      </c>
      <c r="C118" s="81" t="s">
        <v>449</v>
      </c>
      <c r="D118" s="94">
        <v>3480</v>
      </c>
      <c r="E118" s="94">
        <v>3540</v>
      </c>
      <c r="F118" s="107">
        <v>4.3</v>
      </c>
      <c r="G118" s="94">
        <v>3450</v>
      </c>
      <c r="H118" s="118">
        <v>4.0999999999999996</v>
      </c>
      <c r="I118" s="107">
        <v>4.5</v>
      </c>
      <c r="J118" s="81" t="s">
        <v>26</v>
      </c>
      <c r="M118" s="32"/>
      <c r="N118" s="33"/>
    </row>
    <row r="119" spans="2:14" ht="16.350000000000001" customHeight="1">
      <c r="B119" s="63" t="s">
        <v>302</v>
      </c>
      <c r="C119" s="66" t="s">
        <v>450</v>
      </c>
      <c r="D119" s="89">
        <v>1010</v>
      </c>
      <c r="E119" s="89">
        <v>1020</v>
      </c>
      <c r="F119" s="102">
        <v>4.4000000000000004</v>
      </c>
      <c r="G119" s="89">
        <v>1000</v>
      </c>
      <c r="H119" s="109">
        <v>4.2</v>
      </c>
      <c r="I119" s="102">
        <v>4.5999999999999996</v>
      </c>
      <c r="J119" s="66" t="s">
        <v>26</v>
      </c>
      <c r="M119" s="32"/>
      <c r="N119" s="33"/>
    </row>
    <row r="120" spans="2:14" ht="16.350000000000001" customHeight="1">
      <c r="B120" s="79" t="s">
        <v>303</v>
      </c>
      <c r="C120" s="81" t="s">
        <v>451</v>
      </c>
      <c r="D120" s="94">
        <v>729</v>
      </c>
      <c r="E120" s="94">
        <v>739</v>
      </c>
      <c r="F120" s="107">
        <v>4.5</v>
      </c>
      <c r="G120" s="94">
        <v>725</v>
      </c>
      <c r="H120" s="118">
        <v>4.3</v>
      </c>
      <c r="I120" s="107">
        <v>4.7</v>
      </c>
      <c r="J120" s="81" t="s">
        <v>26</v>
      </c>
      <c r="M120" s="32"/>
      <c r="N120" s="33"/>
    </row>
    <row r="121" spans="2:14" ht="16.350000000000001" customHeight="1">
      <c r="B121" s="63" t="s">
        <v>304</v>
      </c>
      <c r="C121" s="66" t="s">
        <v>452</v>
      </c>
      <c r="D121" s="89">
        <v>750</v>
      </c>
      <c r="E121" s="89">
        <v>763</v>
      </c>
      <c r="F121" s="102">
        <v>4.4000000000000004</v>
      </c>
      <c r="G121" s="89">
        <v>744</v>
      </c>
      <c r="H121" s="109">
        <v>4.2</v>
      </c>
      <c r="I121" s="102">
        <v>4.5999999999999996</v>
      </c>
      <c r="J121" s="66" t="s">
        <v>26</v>
      </c>
      <c r="M121" s="32"/>
      <c r="N121" s="33"/>
    </row>
    <row r="122" spans="2:14" ht="16.350000000000001" customHeight="1">
      <c r="B122" s="79" t="s">
        <v>305</v>
      </c>
      <c r="C122" s="81" t="s">
        <v>453</v>
      </c>
      <c r="D122" s="94">
        <v>762</v>
      </c>
      <c r="E122" s="94">
        <v>772</v>
      </c>
      <c r="F122" s="107">
        <v>4.4000000000000004</v>
      </c>
      <c r="G122" s="94">
        <v>757</v>
      </c>
      <c r="H122" s="118">
        <v>4.2</v>
      </c>
      <c r="I122" s="107">
        <v>4.5999999999999996</v>
      </c>
      <c r="J122" s="81" t="s">
        <v>26</v>
      </c>
      <c r="M122" s="32"/>
      <c r="N122" s="33"/>
    </row>
    <row r="123" spans="2:14" ht="16.350000000000001" customHeight="1">
      <c r="B123" s="63" t="s">
        <v>306</v>
      </c>
      <c r="C123" s="66" t="s">
        <v>454</v>
      </c>
      <c r="D123" s="89">
        <v>964</v>
      </c>
      <c r="E123" s="89">
        <v>977</v>
      </c>
      <c r="F123" s="102">
        <v>4.4000000000000004</v>
      </c>
      <c r="G123" s="89">
        <v>958</v>
      </c>
      <c r="H123" s="109">
        <v>4.2</v>
      </c>
      <c r="I123" s="102">
        <v>4.5999999999999996</v>
      </c>
      <c r="J123" s="66" t="s">
        <v>26</v>
      </c>
      <c r="M123" s="32"/>
      <c r="N123" s="33"/>
    </row>
    <row r="124" spans="2:14" ht="16.350000000000001" customHeight="1">
      <c r="B124" s="79" t="s">
        <v>307</v>
      </c>
      <c r="C124" s="81" t="s">
        <v>455</v>
      </c>
      <c r="D124" s="94">
        <v>2360</v>
      </c>
      <c r="E124" s="94">
        <v>2400</v>
      </c>
      <c r="F124" s="107">
        <v>4.4000000000000004</v>
      </c>
      <c r="G124" s="94">
        <v>2340</v>
      </c>
      <c r="H124" s="118">
        <v>4.2</v>
      </c>
      <c r="I124" s="107">
        <v>4.5999999999999996</v>
      </c>
      <c r="J124" s="81" t="s">
        <v>26</v>
      </c>
      <c r="M124" s="32"/>
      <c r="N124" s="33"/>
    </row>
    <row r="125" spans="2:14" ht="16.350000000000001" customHeight="1">
      <c r="B125" s="63" t="s">
        <v>308</v>
      </c>
      <c r="C125" s="66" t="s">
        <v>456</v>
      </c>
      <c r="D125" s="89">
        <v>1650</v>
      </c>
      <c r="E125" s="89">
        <v>1670</v>
      </c>
      <c r="F125" s="102">
        <v>4.4000000000000004</v>
      </c>
      <c r="G125" s="89">
        <v>1640</v>
      </c>
      <c r="H125" s="109">
        <v>4.2</v>
      </c>
      <c r="I125" s="102">
        <v>4.5999999999999996</v>
      </c>
      <c r="J125" s="66" t="s">
        <v>26</v>
      </c>
      <c r="M125" s="32"/>
      <c r="N125" s="33"/>
    </row>
    <row r="126" spans="2:14" ht="16.350000000000001" customHeight="1">
      <c r="B126" s="79" t="s">
        <v>309</v>
      </c>
      <c r="C126" s="81" t="s">
        <v>457</v>
      </c>
      <c r="D126" s="94">
        <v>1140</v>
      </c>
      <c r="E126" s="94">
        <v>1150</v>
      </c>
      <c r="F126" s="107">
        <v>4.4000000000000004</v>
      </c>
      <c r="G126" s="94">
        <v>1130</v>
      </c>
      <c r="H126" s="118">
        <v>4.2</v>
      </c>
      <c r="I126" s="107">
        <v>4.5999999999999996</v>
      </c>
      <c r="J126" s="81" t="s">
        <v>26</v>
      </c>
      <c r="M126" s="32"/>
      <c r="N126" s="33"/>
    </row>
    <row r="127" spans="2:14" ht="16.350000000000001" customHeight="1">
      <c r="B127" s="63" t="s">
        <v>310</v>
      </c>
      <c r="C127" s="66" t="s">
        <v>458</v>
      </c>
      <c r="D127" s="89">
        <v>888</v>
      </c>
      <c r="E127" s="89">
        <v>901</v>
      </c>
      <c r="F127" s="102">
        <v>4.4000000000000004</v>
      </c>
      <c r="G127" s="89">
        <v>882</v>
      </c>
      <c r="H127" s="109">
        <v>4.2</v>
      </c>
      <c r="I127" s="102">
        <v>4.5999999999999996</v>
      </c>
      <c r="J127" s="66" t="s">
        <v>26</v>
      </c>
      <c r="M127" s="32"/>
      <c r="N127" s="33"/>
    </row>
    <row r="128" spans="2:14" ht="16.350000000000001" customHeight="1">
      <c r="B128" s="79" t="s">
        <v>311</v>
      </c>
      <c r="C128" s="81" t="s">
        <v>459</v>
      </c>
      <c r="D128" s="94">
        <v>1200</v>
      </c>
      <c r="E128" s="94">
        <v>1220</v>
      </c>
      <c r="F128" s="107">
        <v>4.5</v>
      </c>
      <c r="G128" s="94">
        <v>1190</v>
      </c>
      <c r="H128" s="118">
        <v>4.3</v>
      </c>
      <c r="I128" s="107">
        <v>4.7</v>
      </c>
      <c r="J128" s="81" t="s">
        <v>26</v>
      </c>
      <c r="M128" s="32"/>
      <c r="N128" s="33"/>
    </row>
    <row r="129" spans="2:14" ht="16.350000000000001" customHeight="1">
      <c r="B129" s="63" t="s">
        <v>312</v>
      </c>
      <c r="C129" s="66" t="s">
        <v>460</v>
      </c>
      <c r="D129" s="89">
        <v>1180</v>
      </c>
      <c r="E129" s="89">
        <v>1190</v>
      </c>
      <c r="F129" s="102">
        <v>4.5999999999999996</v>
      </c>
      <c r="G129" s="89">
        <v>1170</v>
      </c>
      <c r="H129" s="109">
        <v>4.4000000000000004</v>
      </c>
      <c r="I129" s="102">
        <v>4.8</v>
      </c>
      <c r="J129" s="66" t="s">
        <v>26</v>
      </c>
      <c r="M129" s="32"/>
      <c r="N129" s="33"/>
    </row>
    <row r="130" spans="2:14" ht="16.350000000000001" customHeight="1">
      <c r="B130" s="79" t="s">
        <v>313</v>
      </c>
      <c r="C130" s="81" t="s">
        <v>461</v>
      </c>
      <c r="D130" s="94">
        <v>3390</v>
      </c>
      <c r="E130" s="94">
        <v>3420</v>
      </c>
      <c r="F130" s="107">
        <v>4.7</v>
      </c>
      <c r="G130" s="94">
        <v>3380</v>
      </c>
      <c r="H130" s="118">
        <v>4.7</v>
      </c>
      <c r="I130" s="107">
        <v>4.9000000000000004</v>
      </c>
      <c r="J130" s="81" t="s">
        <v>27</v>
      </c>
      <c r="M130" s="32"/>
      <c r="N130" s="33"/>
    </row>
    <row r="131" spans="2:14" ht="16.350000000000001" customHeight="1">
      <c r="B131" s="63" t="s">
        <v>314</v>
      </c>
      <c r="C131" s="66" t="s">
        <v>462</v>
      </c>
      <c r="D131" s="89">
        <v>621</v>
      </c>
      <c r="E131" s="89">
        <v>630</v>
      </c>
      <c r="F131" s="102">
        <v>4.5999999999999996</v>
      </c>
      <c r="G131" s="89">
        <v>617</v>
      </c>
      <c r="H131" s="109">
        <v>4.4000000000000004</v>
      </c>
      <c r="I131" s="102">
        <v>4.8</v>
      </c>
      <c r="J131" s="66" t="s">
        <v>26</v>
      </c>
      <c r="M131" s="32"/>
      <c r="N131" s="33"/>
    </row>
    <row r="132" spans="2:14" ht="16.350000000000001" customHeight="1">
      <c r="B132" s="79" t="s">
        <v>315</v>
      </c>
      <c r="C132" s="81" t="s">
        <v>463</v>
      </c>
      <c r="D132" s="94">
        <v>947</v>
      </c>
      <c r="E132" s="94">
        <v>959</v>
      </c>
      <c r="F132" s="107">
        <v>4.5999999999999996</v>
      </c>
      <c r="G132" s="94">
        <v>942</v>
      </c>
      <c r="H132" s="118">
        <v>4.4000000000000004</v>
      </c>
      <c r="I132" s="107">
        <v>4.8</v>
      </c>
      <c r="J132" s="81" t="s">
        <v>26</v>
      </c>
      <c r="M132" s="32"/>
      <c r="N132" s="33"/>
    </row>
    <row r="133" spans="2:14" ht="16.350000000000001" customHeight="1">
      <c r="B133" s="63" t="s">
        <v>316</v>
      </c>
      <c r="C133" s="66" t="s">
        <v>464</v>
      </c>
      <c r="D133" s="89">
        <v>652</v>
      </c>
      <c r="E133" s="89">
        <v>660</v>
      </c>
      <c r="F133" s="102">
        <v>4.5999999999999996</v>
      </c>
      <c r="G133" s="89">
        <v>648</v>
      </c>
      <c r="H133" s="109">
        <v>4.4000000000000004</v>
      </c>
      <c r="I133" s="102">
        <v>4.8</v>
      </c>
      <c r="J133" s="66" t="s">
        <v>26</v>
      </c>
      <c r="M133" s="32"/>
      <c r="N133" s="33"/>
    </row>
    <row r="134" spans="2:14" ht="16.350000000000001" customHeight="1">
      <c r="B134" s="79" t="s">
        <v>317</v>
      </c>
      <c r="C134" s="81" t="s">
        <v>465</v>
      </c>
      <c r="D134" s="94">
        <v>1040</v>
      </c>
      <c r="E134" s="94">
        <v>1050</v>
      </c>
      <c r="F134" s="107">
        <v>4.5999999999999996</v>
      </c>
      <c r="G134" s="94">
        <v>1030</v>
      </c>
      <c r="H134" s="118">
        <v>4.4000000000000004</v>
      </c>
      <c r="I134" s="107">
        <v>4.8</v>
      </c>
      <c r="J134" s="81" t="s">
        <v>26</v>
      </c>
      <c r="M134" s="32"/>
      <c r="N134" s="33"/>
    </row>
    <row r="135" spans="2:14" ht="16.350000000000001" customHeight="1">
      <c r="B135" s="63" t="s">
        <v>318</v>
      </c>
      <c r="C135" s="66" t="s">
        <v>466</v>
      </c>
      <c r="D135" s="89">
        <v>1530</v>
      </c>
      <c r="E135" s="89">
        <v>1550</v>
      </c>
      <c r="F135" s="102">
        <v>5</v>
      </c>
      <c r="G135" s="89">
        <v>1500</v>
      </c>
      <c r="H135" s="109">
        <v>4.8</v>
      </c>
      <c r="I135" s="102">
        <v>5.2</v>
      </c>
      <c r="J135" s="66" t="s">
        <v>28</v>
      </c>
      <c r="M135" s="32"/>
      <c r="N135" s="33"/>
    </row>
    <row r="136" spans="2:14" ht="16.350000000000001" customHeight="1">
      <c r="B136" s="79" t="s">
        <v>319</v>
      </c>
      <c r="C136" s="81" t="s">
        <v>467</v>
      </c>
      <c r="D136" s="94">
        <v>1970</v>
      </c>
      <c r="E136" s="94">
        <v>1980</v>
      </c>
      <c r="F136" s="107">
        <v>4.7</v>
      </c>
      <c r="G136" s="94">
        <v>1960</v>
      </c>
      <c r="H136" s="118">
        <v>4.7</v>
      </c>
      <c r="I136" s="107">
        <v>4.9000000000000004</v>
      </c>
      <c r="J136" s="81" t="s">
        <v>27</v>
      </c>
      <c r="M136" s="32"/>
      <c r="N136" s="33"/>
    </row>
    <row r="137" spans="2:14" ht="16.350000000000001" customHeight="1">
      <c r="B137" s="63" t="s">
        <v>320</v>
      </c>
      <c r="C137" s="66" t="s">
        <v>468</v>
      </c>
      <c r="D137" s="89">
        <v>2090</v>
      </c>
      <c r="E137" s="89">
        <v>2110</v>
      </c>
      <c r="F137" s="102">
        <v>4.8</v>
      </c>
      <c r="G137" s="89">
        <v>2080</v>
      </c>
      <c r="H137" s="109">
        <v>4.5999999999999996</v>
      </c>
      <c r="I137" s="102">
        <v>5</v>
      </c>
      <c r="J137" s="66" t="s">
        <v>26</v>
      </c>
      <c r="M137" s="32"/>
      <c r="N137" s="33"/>
    </row>
    <row r="138" spans="2:14" ht="16.350000000000001" customHeight="1">
      <c r="B138" s="79" t="s">
        <v>321</v>
      </c>
      <c r="C138" s="81" t="s">
        <v>469</v>
      </c>
      <c r="D138" s="94">
        <v>2710</v>
      </c>
      <c r="E138" s="94">
        <v>2840</v>
      </c>
      <c r="F138" s="107">
        <v>5</v>
      </c>
      <c r="G138" s="94">
        <v>2660</v>
      </c>
      <c r="H138" s="118">
        <v>4.9000000000000004</v>
      </c>
      <c r="I138" s="107">
        <v>5.2</v>
      </c>
      <c r="J138" s="81" t="s">
        <v>26</v>
      </c>
      <c r="M138" s="32"/>
      <c r="N138" s="33"/>
    </row>
    <row r="139" spans="2:14" ht="16.350000000000001" customHeight="1">
      <c r="B139" s="63" t="s">
        <v>322</v>
      </c>
      <c r="C139" s="66" t="s">
        <v>470</v>
      </c>
      <c r="D139" s="89">
        <v>1690</v>
      </c>
      <c r="E139" s="89">
        <v>1700</v>
      </c>
      <c r="F139" s="102">
        <v>4.8</v>
      </c>
      <c r="G139" s="89">
        <v>1670</v>
      </c>
      <c r="H139" s="109">
        <v>4.5999999999999996</v>
      </c>
      <c r="I139" s="102">
        <v>5</v>
      </c>
      <c r="J139" s="66" t="s">
        <v>28</v>
      </c>
      <c r="M139" s="32"/>
      <c r="N139" s="33"/>
    </row>
    <row r="140" spans="2:14" ht="16.350000000000001" customHeight="1">
      <c r="B140" s="79" t="s">
        <v>323</v>
      </c>
      <c r="C140" s="81" t="s">
        <v>471</v>
      </c>
      <c r="D140" s="94">
        <v>1110</v>
      </c>
      <c r="E140" s="94">
        <v>1130</v>
      </c>
      <c r="F140" s="107">
        <v>4.4000000000000004</v>
      </c>
      <c r="G140" s="94">
        <v>1110</v>
      </c>
      <c r="H140" s="118">
        <v>4.2</v>
      </c>
      <c r="I140" s="107">
        <v>4.5999999999999996</v>
      </c>
      <c r="J140" s="81" t="s">
        <v>597</v>
      </c>
      <c r="M140" s="32"/>
      <c r="N140" s="33"/>
    </row>
    <row r="141" spans="2:14" ht="16.350000000000001" customHeight="1">
      <c r="B141" s="63" t="s">
        <v>324</v>
      </c>
      <c r="C141" s="66" t="s">
        <v>472</v>
      </c>
      <c r="D141" s="89">
        <v>939</v>
      </c>
      <c r="E141" s="89">
        <v>949</v>
      </c>
      <c r="F141" s="102">
        <v>4.3</v>
      </c>
      <c r="G141" s="89">
        <v>939</v>
      </c>
      <c r="H141" s="109">
        <v>4.0999999999999996</v>
      </c>
      <c r="I141" s="102">
        <v>4.5</v>
      </c>
      <c r="J141" s="66" t="s">
        <v>597</v>
      </c>
      <c r="M141" s="32"/>
      <c r="N141" s="33"/>
    </row>
    <row r="142" spans="2:14" ht="16.350000000000001" customHeight="1">
      <c r="B142" s="79" t="s">
        <v>325</v>
      </c>
      <c r="C142" s="81" t="s">
        <v>473</v>
      </c>
      <c r="D142" s="94">
        <v>994</v>
      </c>
      <c r="E142" s="94">
        <v>1010</v>
      </c>
      <c r="F142" s="107">
        <v>4.5999999999999996</v>
      </c>
      <c r="G142" s="94">
        <v>994</v>
      </c>
      <c r="H142" s="118">
        <v>4.4000000000000004</v>
      </c>
      <c r="I142" s="107">
        <v>4.8</v>
      </c>
      <c r="J142" s="81" t="s">
        <v>597</v>
      </c>
      <c r="M142" s="32"/>
      <c r="N142" s="33"/>
    </row>
    <row r="143" spans="2:14" ht="16.350000000000001" customHeight="1">
      <c r="B143" s="63" t="s">
        <v>326</v>
      </c>
      <c r="C143" s="66" t="s">
        <v>474</v>
      </c>
      <c r="D143" s="89">
        <v>1890</v>
      </c>
      <c r="E143" s="89">
        <v>1910</v>
      </c>
      <c r="F143" s="102">
        <v>4.5</v>
      </c>
      <c r="G143" s="89">
        <v>1860</v>
      </c>
      <c r="H143" s="109">
        <v>4.3</v>
      </c>
      <c r="I143" s="102">
        <v>4.7</v>
      </c>
      <c r="J143" s="66" t="s">
        <v>182</v>
      </c>
      <c r="M143" s="32"/>
      <c r="N143" s="33"/>
    </row>
    <row r="144" spans="2:14" ht="16.350000000000001" customHeight="1">
      <c r="B144" s="79" t="s">
        <v>327</v>
      </c>
      <c r="C144" s="81" t="s">
        <v>475</v>
      </c>
      <c r="D144" s="94">
        <v>472</v>
      </c>
      <c r="E144" s="94">
        <v>482</v>
      </c>
      <c r="F144" s="107">
        <v>4.8</v>
      </c>
      <c r="G144" s="94">
        <v>472</v>
      </c>
      <c r="H144" s="118">
        <v>4.5999999999999996</v>
      </c>
      <c r="I144" s="107">
        <v>5</v>
      </c>
      <c r="J144" s="81" t="s">
        <v>597</v>
      </c>
      <c r="M144" s="32"/>
      <c r="N144" s="33"/>
    </row>
    <row r="145" spans="2:14" ht="16.350000000000001" customHeight="1">
      <c r="B145" s="63" t="s">
        <v>328</v>
      </c>
      <c r="C145" s="66" t="s">
        <v>476</v>
      </c>
      <c r="D145" s="89">
        <v>362</v>
      </c>
      <c r="E145" s="89">
        <v>364</v>
      </c>
      <c r="F145" s="102">
        <v>4.5</v>
      </c>
      <c r="G145" s="89">
        <v>362</v>
      </c>
      <c r="H145" s="109">
        <v>4.3</v>
      </c>
      <c r="I145" s="102">
        <v>4.7</v>
      </c>
      <c r="J145" s="66" t="s">
        <v>597</v>
      </c>
      <c r="M145" s="32"/>
      <c r="N145" s="33"/>
    </row>
    <row r="146" spans="2:14" ht="16.350000000000001" customHeight="1">
      <c r="B146" s="79" t="s">
        <v>329</v>
      </c>
      <c r="C146" s="81" t="s">
        <v>477</v>
      </c>
      <c r="D146" s="94">
        <v>1200</v>
      </c>
      <c r="E146" s="94">
        <v>1210</v>
      </c>
      <c r="F146" s="107">
        <v>4.3</v>
      </c>
      <c r="G146" s="94">
        <v>1180</v>
      </c>
      <c r="H146" s="118">
        <v>4.0999999999999996</v>
      </c>
      <c r="I146" s="107">
        <v>4.5</v>
      </c>
      <c r="J146" s="81" t="s">
        <v>28</v>
      </c>
      <c r="M146" s="32"/>
      <c r="N146" s="33"/>
    </row>
    <row r="147" spans="2:14" ht="16.350000000000001" customHeight="1">
      <c r="B147" s="63" t="s">
        <v>330</v>
      </c>
      <c r="C147" s="66" t="s">
        <v>478</v>
      </c>
      <c r="D147" s="89">
        <v>1100</v>
      </c>
      <c r="E147" s="89">
        <v>1110</v>
      </c>
      <c r="F147" s="102">
        <v>4.5</v>
      </c>
      <c r="G147" s="89">
        <v>1100</v>
      </c>
      <c r="H147" s="109">
        <v>4.3</v>
      </c>
      <c r="I147" s="102">
        <v>4.7</v>
      </c>
      <c r="J147" s="66" t="s">
        <v>597</v>
      </c>
      <c r="M147" s="32"/>
      <c r="N147" s="33"/>
    </row>
    <row r="148" spans="2:14" ht="16.350000000000001" customHeight="1">
      <c r="B148" s="79" t="s">
        <v>331</v>
      </c>
      <c r="C148" s="81" t="s">
        <v>479</v>
      </c>
      <c r="D148" s="94">
        <v>685</v>
      </c>
      <c r="E148" s="94">
        <v>691</v>
      </c>
      <c r="F148" s="107">
        <v>4.5</v>
      </c>
      <c r="G148" s="94">
        <v>685</v>
      </c>
      <c r="H148" s="118">
        <v>4.3</v>
      </c>
      <c r="I148" s="107">
        <v>4.7</v>
      </c>
      <c r="J148" s="81" t="s">
        <v>597</v>
      </c>
      <c r="M148" s="32"/>
      <c r="N148" s="33"/>
    </row>
    <row r="149" spans="2:14" ht="16.350000000000001" customHeight="1">
      <c r="B149" s="63" t="s">
        <v>332</v>
      </c>
      <c r="C149" s="66" t="s">
        <v>480</v>
      </c>
      <c r="D149" s="89">
        <v>2090</v>
      </c>
      <c r="E149" s="89">
        <v>2100</v>
      </c>
      <c r="F149" s="102">
        <v>4.5</v>
      </c>
      <c r="G149" s="89">
        <v>2090</v>
      </c>
      <c r="H149" s="109">
        <v>4.3</v>
      </c>
      <c r="I149" s="102">
        <v>4.7</v>
      </c>
      <c r="J149" s="66" t="s">
        <v>597</v>
      </c>
      <c r="M149" s="32"/>
      <c r="N149" s="33"/>
    </row>
    <row r="150" spans="2:14" ht="16.350000000000001" customHeight="1">
      <c r="B150" s="79" t="s">
        <v>333</v>
      </c>
      <c r="C150" s="81" t="s">
        <v>481</v>
      </c>
      <c r="D150" s="94">
        <v>1270</v>
      </c>
      <c r="E150" s="94">
        <v>1290</v>
      </c>
      <c r="F150" s="107">
        <v>4.5999999999999996</v>
      </c>
      <c r="G150" s="94">
        <v>1270</v>
      </c>
      <c r="H150" s="118">
        <v>4.4000000000000004</v>
      </c>
      <c r="I150" s="107">
        <v>4.8</v>
      </c>
      <c r="J150" s="81" t="s">
        <v>597</v>
      </c>
      <c r="M150" s="32"/>
      <c r="N150" s="33"/>
    </row>
    <row r="151" spans="2:14" ht="16.350000000000001" customHeight="1">
      <c r="B151" s="63" t="s">
        <v>334</v>
      </c>
      <c r="C151" s="66" t="s">
        <v>482</v>
      </c>
      <c r="D151" s="89">
        <v>1420</v>
      </c>
      <c r="E151" s="89">
        <v>1440</v>
      </c>
      <c r="F151" s="102">
        <v>4.4000000000000004</v>
      </c>
      <c r="G151" s="89">
        <v>1420</v>
      </c>
      <c r="H151" s="109">
        <v>4.2</v>
      </c>
      <c r="I151" s="102">
        <v>4.5999999999999996</v>
      </c>
      <c r="J151" s="66" t="s">
        <v>597</v>
      </c>
      <c r="M151" s="32"/>
      <c r="N151" s="33"/>
    </row>
    <row r="152" spans="2:14" ht="16.350000000000001" customHeight="1">
      <c r="B152" s="79" t="s">
        <v>335</v>
      </c>
      <c r="C152" s="81" t="s">
        <v>483</v>
      </c>
      <c r="D152" s="94">
        <v>789</v>
      </c>
      <c r="E152" s="94">
        <v>800</v>
      </c>
      <c r="F152" s="107">
        <v>4.4000000000000004</v>
      </c>
      <c r="G152" s="94">
        <v>784</v>
      </c>
      <c r="H152" s="118">
        <v>4.2</v>
      </c>
      <c r="I152" s="107">
        <v>4.5999999999999996</v>
      </c>
      <c r="J152" s="81" t="s">
        <v>26</v>
      </c>
      <c r="M152" s="32"/>
      <c r="N152" s="33"/>
    </row>
    <row r="153" spans="2:14" ht="16.350000000000001" customHeight="1">
      <c r="B153" s="63" t="s">
        <v>336</v>
      </c>
      <c r="C153" s="66" t="s">
        <v>484</v>
      </c>
      <c r="D153" s="89">
        <v>475</v>
      </c>
      <c r="E153" s="89">
        <v>481</v>
      </c>
      <c r="F153" s="102">
        <v>4.5</v>
      </c>
      <c r="G153" s="89">
        <v>472</v>
      </c>
      <c r="H153" s="109">
        <v>4.3</v>
      </c>
      <c r="I153" s="102">
        <v>4.7</v>
      </c>
      <c r="J153" s="66" t="s">
        <v>26</v>
      </c>
      <c r="M153" s="32"/>
      <c r="N153" s="33"/>
    </row>
    <row r="154" spans="2:14" ht="16.350000000000001" customHeight="1">
      <c r="B154" s="79" t="s">
        <v>337</v>
      </c>
      <c r="C154" s="81" t="s">
        <v>485</v>
      </c>
      <c r="D154" s="94">
        <v>423</v>
      </c>
      <c r="E154" s="94">
        <v>429</v>
      </c>
      <c r="F154" s="107">
        <v>4.4000000000000004</v>
      </c>
      <c r="G154" s="94">
        <v>421</v>
      </c>
      <c r="H154" s="118">
        <v>4.2</v>
      </c>
      <c r="I154" s="107">
        <v>4.5999999999999996</v>
      </c>
      <c r="J154" s="81" t="s">
        <v>26</v>
      </c>
      <c r="M154" s="32"/>
      <c r="N154" s="33"/>
    </row>
    <row r="155" spans="2:14" ht="16.350000000000001" customHeight="1">
      <c r="B155" s="63" t="s">
        <v>338</v>
      </c>
      <c r="C155" s="66" t="s">
        <v>486</v>
      </c>
      <c r="D155" s="89">
        <v>2870</v>
      </c>
      <c r="E155" s="89">
        <v>2910</v>
      </c>
      <c r="F155" s="102">
        <v>4.4000000000000004</v>
      </c>
      <c r="G155" s="89">
        <v>2830</v>
      </c>
      <c r="H155" s="109">
        <v>4.2</v>
      </c>
      <c r="I155" s="102">
        <v>4.5999999999999996</v>
      </c>
      <c r="J155" s="66" t="s">
        <v>182</v>
      </c>
      <c r="M155" s="32"/>
      <c r="N155" s="33"/>
    </row>
    <row r="156" spans="2:14" ht="16.350000000000001" customHeight="1">
      <c r="B156" s="79" t="s">
        <v>339</v>
      </c>
      <c r="C156" s="81" t="s">
        <v>487</v>
      </c>
      <c r="D156" s="94">
        <v>1360</v>
      </c>
      <c r="E156" s="94">
        <v>1380</v>
      </c>
      <c r="F156" s="107">
        <v>4.3</v>
      </c>
      <c r="G156" s="94">
        <v>1340</v>
      </c>
      <c r="H156" s="118">
        <v>4.0999999999999996</v>
      </c>
      <c r="I156" s="107">
        <v>4.5</v>
      </c>
      <c r="J156" s="81" t="s">
        <v>28</v>
      </c>
      <c r="M156" s="32"/>
      <c r="N156" s="33"/>
    </row>
    <row r="157" spans="2:14" ht="16.350000000000001" customHeight="1">
      <c r="B157" s="63" t="s">
        <v>340</v>
      </c>
      <c r="C157" s="66" t="s">
        <v>488</v>
      </c>
      <c r="D157" s="89">
        <v>1110</v>
      </c>
      <c r="E157" s="89">
        <v>1120</v>
      </c>
      <c r="F157" s="102">
        <v>4.3</v>
      </c>
      <c r="G157" s="89">
        <v>1090</v>
      </c>
      <c r="H157" s="109">
        <v>4.0999999999999996</v>
      </c>
      <c r="I157" s="102">
        <v>4.5</v>
      </c>
      <c r="J157" s="66" t="s">
        <v>28</v>
      </c>
      <c r="M157" s="32"/>
      <c r="N157" s="33"/>
    </row>
    <row r="158" spans="2:14" ht="16.350000000000001" customHeight="1">
      <c r="B158" s="79" t="s">
        <v>341</v>
      </c>
      <c r="C158" s="81" t="s">
        <v>489</v>
      </c>
      <c r="D158" s="94">
        <v>2880</v>
      </c>
      <c r="E158" s="94">
        <v>2930</v>
      </c>
      <c r="F158" s="107">
        <v>4.4000000000000004</v>
      </c>
      <c r="G158" s="94">
        <v>2820</v>
      </c>
      <c r="H158" s="118">
        <v>4.2</v>
      </c>
      <c r="I158" s="107">
        <v>4.5999999999999996</v>
      </c>
      <c r="J158" s="81" t="s">
        <v>28</v>
      </c>
      <c r="M158" s="32"/>
      <c r="N158" s="33"/>
    </row>
    <row r="159" spans="2:14" ht="16.350000000000001" customHeight="1">
      <c r="B159" s="63" t="s">
        <v>342</v>
      </c>
      <c r="C159" s="66" t="s">
        <v>490</v>
      </c>
      <c r="D159" s="89">
        <v>2580</v>
      </c>
      <c r="E159" s="89">
        <v>2610</v>
      </c>
      <c r="F159" s="102">
        <v>4.9000000000000004</v>
      </c>
      <c r="G159" s="89">
        <v>2580</v>
      </c>
      <c r="H159" s="109">
        <v>4.7</v>
      </c>
      <c r="I159" s="102">
        <v>5.0999999999999996</v>
      </c>
      <c r="J159" s="66" t="s">
        <v>597</v>
      </c>
      <c r="M159" s="32"/>
      <c r="N159" s="33"/>
    </row>
    <row r="160" spans="2:14" ht="16.350000000000001" customHeight="1">
      <c r="B160" s="79" t="s">
        <v>343</v>
      </c>
      <c r="C160" s="81" t="s">
        <v>491</v>
      </c>
      <c r="D160" s="94">
        <v>2150</v>
      </c>
      <c r="E160" s="94">
        <v>2170</v>
      </c>
      <c r="F160" s="107">
        <v>4.7</v>
      </c>
      <c r="G160" s="94">
        <v>2120</v>
      </c>
      <c r="H160" s="118">
        <v>4.5</v>
      </c>
      <c r="I160" s="107">
        <v>4.9000000000000004</v>
      </c>
      <c r="J160" s="81" t="s">
        <v>182</v>
      </c>
      <c r="M160" s="32"/>
      <c r="N160" s="33"/>
    </row>
    <row r="161" spans="2:14" ht="16.350000000000001" customHeight="1">
      <c r="B161" s="63" t="s">
        <v>344</v>
      </c>
      <c r="C161" s="66" t="s">
        <v>492</v>
      </c>
      <c r="D161" s="89">
        <v>4280</v>
      </c>
      <c r="E161" s="89">
        <v>4330</v>
      </c>
      <c r="F161" s="102">
        <v>4.5</v>
      </c>
      <c r="G161" s="89">
        <v>4220</v>
      </c>
      <c r="H161" s="109">
        <v>4.3</v>
      </c>
      <c r="I161" s="102">
        <v>4.7</v>
      </c>
      <c r="J161" s="66" t="s">
        <v>182</v>
      </c>
      <c r="M161" s="32"/>
      <c r="N161" s="33"/>
    </row>
    <row r="162" spans="2:14" ht="16.350000000000001" customHeight="1">
      <c r="B162" s="79" t="s">
        <v>345</v>
      </c>
      <c r="C162" s="81" t="s">
        <v>493</v>
      </c>
      <c r="D162" s="94">
        <v>1600</v>
      </c>
      <c r="E162" s="94">
        <v>1620</v>
      </c>
      <c r="F162" s="107">
        <v>4.4000000000000004</v>
      </c>
      <c r="G162" s="94">
        <v>1580</v>
      </c>
      <c r="H162" s="118">
        <v>4.2</v>
      </c>
      <c r="I162" s="107">
        <v>4.5999999999999996</v>
      </c>
      <c r="J162" s="81" t="s">
        <v>28</v>
      </c>
      <c r="M162" s="32"/>
      <c r="N162" s="33"/>
    </row>
    <row r="163" spans="2:14" ht="16.350000000000001" customHeight="1">
      <c r="B163" s="63" t="s">
        <v>346</v>
      </c>
      <c r="C163" s="66" t="s">
        <v>494</v>
      </c>
      <c r="D163" s="89">
        <v>563</v>
      </c>
      <c r="E163" s="89">
        <v>570</v>
      </c>
      <c r="F163" s="102">
        <v>4.5</v>
      </c>
      <c r="G163" s="89">
        <v>555</v>
      </c>
      <c r="H163" s="109">
        <v>4.3</v>
      </c>
      <c r="I163" s="102">
        <v>4.7</v>
      </c>
      <c r="J163" s="66" t="s">
        <v>182</v>
      </c>
      <c r="M163" s="32"/>
      <c r="N163" s="33"/>
    </row>
    <row r="164" spans="2:14" ht="16.350000000000001" customHeight="1">
      <c r="B164" s="79" t="s">
        <v>347</v>
      </c>
      <c r="C164" s="81" t="s">
        <v>495</v>
      </c>
      <c r="D164" s="94">
        <v>889</v>
      </c>
      <c r="E164" s="94">
        <v>901</v>
      </c>
      <c r="F164" s="107">
        <v>4.4000000000000004</v>
      </c>
      <c r="G164" s="94">
        <v>876</v>
      </c>
      <c r="H164" s="118">
        <v>4.2</v>
      </c>
      <c r="I164" s="107">
        <v>4.5999999999999996</v>
      </c>
      <c r="J164" s="81" t="s">
        <v>182</v>
      </c>
      <c r="M164" s="32"/>
      <c r="N164" s="33"/>
    </row>
    <row r="165" spans="2:14" ht="16.350000000000001" customHeight="1">
      <c r="B165" s="63" t="s">
        <v>348</v>
      </c>
      <c r="C165" s="66" t="s">
        <v>496</v>
      </c>
      <c r="D165" s="89">
        <v>1520</v>
      </c>
      <c r="E165" s="89">
        <v>1540</v>
      </c>
      <c r="F165" s="102">
        <v>4.4000000000000004</v>
      </c>
      <c r="G165" s="89">
        <v>1510</v>
      </c>
      <c r="H165" s="109">
        <v>4.2</v>
      </c>
      <c r="I165" s="102">
        <v>4.5999999999999996</v>
      </c>
      <c r="J165" s="66" t="s">
        <v>26</v>
      </c>
      <c r="M165" s="32"/>
      <c r="N165" s="33"/>
    </row>
    <row r="166" spans="2:14" ht="16.350000000000001" customHeight="1">
      <c r="B166" s="79" t="s">
        <v>349</v>
      </c>
      <c r="C166" s="81" t="s">
        <v>497</v>
      </c>
      <c r="D166" s="94">
        <v>340</v>
      </c>
      <c r="E166" s="94">
        <v>345</v>
      </c>
      <c r="F166" s="107">
        <v>4.8</v>
      </c>
      <c r="G166" s="94">
        <v>338</v>
      </c>
      <c r="H166" s="118">
        <v>4.5999999999999996</v>
      </c>
      <c r="I166" s="107">
        <v>5</v>
      </c>
      <c r="J166" s="81" t="s">
        <v>26</v>
      </c>
      <c r="M166" s="32"/>
      <c r="N166" s="33"/>
    </row>
    <row r="167" spans="2:14" ht="16.350000000000001" customHeight="1">
      <c r="B167" s="63" t="s">
        <v>350</v>
      </c>
      <c r="C167" s="66" t="s">
        <v>498</v>
      </c>
      <c r="D167" s="89">
        <v>1110</v>
      </c>
      <c r="E167" s="89">
        <v>1120</v>
      </c>
      <c r="F167" s="102">
        <v>4.5</v>
      </c>
      <c r="G167" s="89">
        <v>1100</v>
      </c>
      <c r="H167" s="109">
        <v>4.3</v>
      </c>
      <c r="I167" s="102">
        <v>4.7</v>
      </c>
      <c r="J167" s="66" t="s">
        <v>26</v>
      </c>
      <c r="M167" s="32"/>
      <c r="N167" s="33"/>
    </row>
    <row r="168" spans="2:14" ht="16.350000000000001" customHeight="1">
      <c r="B168" s="79" t="s">
        <v>351</v>
      </c>
      <c r="C168" s="81" t="s">
        <v>499</v>
      </c>
      <c r="D168" s="94">
        <v>905</v>
      </c>
      <c r="E168" s="94">
        <v>913</v>
      </c>
      <c r="F168" s="107">
        <v>4.5</v>
      </c>
      <c r="G168" s="94">
        <v>901</v>
      </c>
      <c r="H168" s="118">
        <v>4.5</v>
      </c>
      <c r="I168" s="107">
        <v>4.7</v>
      </c>
      <c r="J168" s="81" t="s">
        <v>27</v>
      </c>
      <c r="M168" s="32"/>
      <c r="N168" s="33"/>
    </row>
    <row r="169" spans="2:14" ht="16.350000000000001" customHeight="1">
      <c r="B169" s="63" t="s">
        <v>352</v>
      </c>
      <c r="C169" s="66" t="s">
        <v>500</v>
      </c>
      <c r="D169" s="89">
        <v>438</v>
      </c>
      <c r="E169" s="89">
        <v>446</v>
      </c>
      <c r="F169" s="102">
        <v>4.4000000000000004</v>
      </c>
      <c r="G169" s="89">
        <v>435</v>
      </c>
      <c r="H169" s="109">
        <v>4.2</v>
      </c>
      <c r="I169" s="102">
        <v>4.5999999999999996</v>
      </c>
      <c r="J169" s="66" t="s">
        <v>26</v>
      </c>
      <c r="M169" s="32"/>
      <c r="N169" s="33"/>
    </row>
    <row r="170" spans="2:14" ht="16.350000000000001" customHeight="1">
      <c r="B170" s="79" t="s">
        <v>353</v>
      </c>
      <c r="C170" s="81" t="s">
        <v>501</v>
      </c>
      <c r="D170" s="94">
        <v>431</v>
      </c>
      <c r="E170" s="94">
        <v>438</v>
      </c>
      <c r="F170" s="107">
        <v>4.4000000000000004</v>
      </c>
      <c r="G170" s="94">
        <v>428</v>
      </c>
      <c r="H170" s="118">
        <v>4.2</v>
      </c>
      <c r="I170" s="107">
        <v>4.5999999999999996</v>
      </c>
      <c r="J170" s="81" t="s">
        <v>26</v>
      </c>
      <c r="M170" s="32"/>
      <c r="N170" s="33"/>
    </row>
    <row r="171" spans="2:14" ht="16.350000000000001" customHeight="1">
      <c r="B171" s="63" t="s">
        <v>354</v>
      </c>
      <c r="C171" s="66" t="s">
        <v>502</v>
      </c>
      <c r="D171" s="89">
        <v>604</v>
      </c>
      <c r="E171" s="89">
        <v>607</v>
      </c>
      <c r="F171" s="102">
        <v>4.9000000000000004</v>
      </c>
      <c r="G171" s="89">
        <v>601</v>
      </c>
      <c r="H171" s="109">
        <v>4.7</v>
      </c>
      <c r="I171" s="102">
        <v>5.0999999999999996</v>
      </c>
      <c r="J171" s="66" t="s">
        <v>182</v>
      </c>
      <c r="M171" s="32"/>
      <c r="N171" s="33"/>
    </row>
    <row r="172" spans="2:14" ht="16.350000000000001" customHeight="1">
      <c r="B172" s="79" t="s">
        <v>355</v>
      </c>
      <c r="C172" s="81" t="s">
        <v>503</v>
      </c>
      <c r="D172" s="94">
        <v>1460</v>
      </c>
      <c r="E172" s="94">
        <v>1480</v>
      </c>
      <c r="F172" s="107">
        <v>4.5</v>
      </c>
      <c r="G172" s="94">
        <v>1440</v>
      </c>
      <c r="H172" s="118">
        <v>4.3</v>
      </c>
      <c r="I172" s="107">
        <v>4.7</v>
      </c>
      <c r="J172" s="81" t="s">
        <v>28</v>
      </c>
      <c r="M172" s="32"/>
      <c r="N172" s="33"/>
    </row>
    <row r="173" spans="2:14" ht="16.350000000000001" customHeight="1">
      <c r="B173" s="63" t="s">
        <v>356</v>
      </c>
      <c r="C173" s="66" t="s">
        <v>504</v>
      </c>
      <c r="D173" s="89">
        <v>2920</v>
      </c>
      <c r="E173" s="89">
        <v>2960</v>
      </c>
      <c r="F173" s="102">
        <v>4.3</v>
      </c>
      <c r="G173" s="89">
        <v>2880</v>
      </c>
      <c r="H173" s="109">
        <v>4.0999999999999996</v>
      </c>
      <c r="I173" s="102">
        <v>4.5</v>
      </c>
      <c r="J173" s="66" t="s">
        <v>28</v>
      </c>
      <c r="M173" s="32"/>
      <c r="N173" s="33"/>
    </row>
    <row r="174" spans="2:14" ht="16.350000000000001" customHeight="1">
      <c r="B174" s="79" t="s">
        <v>357</v>
      </c>
      <c r="C174" s="81" t="s">
        <v>505</v>
      </c>
      <c r="D174" s="94">
        <v>733</v>
      </c>
      <c r="E174" s="94">
        <v>741</v>
      </c>
      <c r="F174" s="107">
        <v>4.9000000000000004</v>
      </c>
      <c r="G174" s="94">
        <v>729</v>
      </c>
      <c r="H174" s="118">
        <v>4.7</v>
      </c>
      <c r="I174" s="107">
        <v>5.0999999999999996</v>
      </c>
      <c r="J174" s="81" t="s">
        <v>26</v>
      </c>
      <c r="M174" s="32"/>
      <c r="N174" s="33"/>
    </row>
    <row r="175" spans="2:14" ht="16.350000000000001" customHeight="1">
      <c r="B175" s="63" t="s">
        <v>358</v>
      </c>
      <c r="C175" s="66" t="s">
        <v>506</v>
      </c>
      <c r="D175" s="89">
        <v>731</v>
      </c>
      <c r="E175" s="89">
        <v>738</v>
      </c>
      <c r="F175" s="102">
        <v>4.9000000000000004</v>
      </c>
      <c r="G175" s="89">
        <v>728</v>
      </c>
      <c r="H175" s="109">
        <v>4.7</v>
      </c>
      <c r="I175" s="102">
        <v>5.0999999999999996</v>
      </c>
      <c r="J175" s="66" t="s">
        <v>26</v>
      </c>
      <c r="M175" s="32"/>
      <c r="N175" s="33"/>
    </row>
    <row r="176" spans="2:14" ht="16.350000000000001" customHeight="1">
      <c r="B176" s="79" t="s">
        <v>359</v>
      </c>
      <c r="C176" s="81" t="s">
        <v>507</v>
      </c>
      <c r="D176" s="94">
        <v>488</v>
      </c>
      <c r="E176" s="94">
        <v>494</v>
      </c>
      <c r="F176" s="107">
        <v>4.8</v>
      </c>
      <c r="G176" s="94">
        <v>486</v>
      </c>
      <c r="H176" s="118">
        <v>4.5999999999999996</v>
      </c>
      <c r="I176" s="107">
        <v>5</v>
      </c>
      <c r="J176" s="81" t="s">
        <v>26</v>
      </c>
      <c r="M176" s="32"/>
      <c r="N176" s="33"/>
    </row>
    <row r="177" spans="2:14" ht="16.350000000000001" customHeight="1">
      <c r="B177" s="63" t="s">
        <v>360</v>
      </c>
      <c r="C177" s="66" t="s">
        <v>508</v>
      </c>
      <c r="D177" s="89">
        <v>740</v>
      </c>
      <c r="E177" s="89">
        <v>750</v>
      </c>
      <c r="F177" s="102">
        <v>4.5</v>
      </c>
      <c r="G177" s="89">
        <v>735</v>
      </c>
      <c r="H177" s="109">
        <v>4.3</v>
      </c>
      <c r="I177" s="102">
        <v>4.7</v>
      </c>
      <c r="J177" s="66" t="s">
        <v>26</v>
      </c>
      <c r="M177" s="32"/>
      <c r="N177" s="33"/>
    </row>
    <row r="178" spans="2:14" ht="16.350000000000001" customHeight="1">
      <c r="B178" s="79" t="s">
        <v>361</v>
      </c>
      <c r="C178" s="81" t="s">
        <v>509</v>
      </c>
      <c r="D178" s="94">
        <v>678</v>
      </c>
      <c r="E178" s="94">
        <v>686</v>
      </c>
      <c r="F178" s="107">
        <v>4.7</v>
      </c>
      <c r="G178" s="94">
        <v>670</v>
      </c>
      <c r="H178" s="118">
        <v>4.5</v>
      </c>
      <c r="I178" s="107">
        <v>4.9000000000000004</v>
      </c>
      <c r="J178" s="81" t="s">
        <v>182</v>
      </c>
      <c r="M178" s="32"/>
      <c r="N178" s="33"/>
    </row>
    <row r="179" spans="2:14" ht="16.350000000000001" customHeight="1">
      <c r="B179" s="63" t="s">
        <v>362</v>
      </c>
      <c r="C179" s="66" t="s">
        <v>510</v>
      </c>
      <c r="D179" s="89">
        <v>551</v>
      </c>
      <c r="E179" s="89">
        <v>559</v>
      </c>
      <c r="F179" s="102">
        <v>4.5999999999999996</v>
      </c>
      <c r="G179" s="89">
        <v>548</v>
      </c>
      <c r="H179" s="109">
        <v>4.4000000000000004</v>
      </c>
      <c r="I179" s="102">
        <v>4.8</v>
      </c>
      <c r="J179" s="66" t="s">
        <v>26</v>
      </c>
      <c r="M179" s="32"/>
      <c r="N179" s="33"/>
    </row>
    <row r="180" spans="2:14" ht="16.350000000000001" customHeight="1">
      <c r="B180" s="79" t="s">
        <v>363</v>
      </c>
      <c r="C180" s="81" t="s">
        <v>511</v>
      </c>
      <c r="D180" s="94">
        <v>343</v>
      </c>
      <c r="E180" s="94">
        <v>348</v>
      </c>
      <c r="F180" s="107">
        <v>4.5999999999999996</v>
      </c>
      <c r="G180" s="94">
        <v>341</v>
      </c>
      <c r="H180" s="118">
        <v>4.4000000000000004</v>
      </c>
      <c r="I180" s="107">
        <v>4.8</v>
      </c>
      <c r="J180" s="81" t="s">
        <v>26</v>
      </c>
      <c r="M180" s="32"/>
      <c r="N180" s="33"/>
    </row>
    <row r="181" spans="2:14" ht="16.350000000000001" customHeight="1">
      <c r="B181" s="63" t="s">
        <v>364</v>
      </c>
      <c r="C181" s="66" t="s">
        <v>512</v>
      </c>
      <c r="D181" s="89">
        <v>601</v>
      </c>
      <c r="E181" s="89">
        <v>608</v>
      </c>
      <c r="F181" s="102">
        <v>4.9000000000000004</v>
      </c>
      <c r="G181" s="89">
        <v>594</v>
      </c>
      <c r="H181" s="109">
        <v>4.7</v>
      </c>
      <c r="I181" s="102">
        <v>5.0999999999999996</v>
      </c>
      <c r="J181" s="66" t="s">
        <v>182</v>
      </c>
      <c r="M181" s="32"/>
      <c r="N181" s="33"/>
    </row>
    <row r="182" spans="2:14" ht="16.350000000000001" customHeight="1">
      <c r="B182" s="79" t="s">
        <v>365</v>
      </c>
      <c r="C182" s="81" t="s">
        <v>513</v>
      </c>
      <c r="D182" s="94">
        <v>756</v>
      </c>
      <c r="E182" s="94">
        <v>765</v>
      </c>
      <c r="F182" s="107">
        <v>4.5999999999999996</v>
      </c>
      <c r="G182" s="94">
        <v>746</v>
      </c>
      <c r="H182" s="118">
        <v>4.4000000000000004</v>
      </c>
      <c r="I182" s="107">
        <v>4.8</v>
      </c>
      <c r="J182" s="81" t="s">
        <v>182</v>
      </c>
      <c r="M182" s="32"/>
      <c r="N182" s="33"/>
    </row>
    <row r="183" spans="2:14" ht="16.350000000000001" customHeight="1">
      <c r="B183" s="63" t="s">
        <v>366</v>
      </c>
      <c r="C183" s="66" t="s">
        <v>514</v>
      </c>
      <c r="D183" s="89">
        <v>1450</v>
      </c>
      <c r="E183" s="89">
        <v>1470</v>
      </c>
      <c r="F183" s="102">
        <v>4.3</v>
      </c>
      <c r="G183" s="89">
        <v>1430</v>
      </c>
      <c r="H183" s="109">
        <v>4.0999999999999996</v>
      </c>
      <c r="I183" s="102">
        <v>4.5</v>
      </c>
      <c r="J183" s="66" t="s">
        <v>28</v>
      </c>
      <c r="M183" s="32"/>
      <c r="N183" s="33"/>
    </row>
    <row r="184" spans="2:14" ht="16.350000000000001" customHeight="1">
      <c r="B184" s="79" t="s">
        <v>367</v>
      </c>
      <c r="C184" s="81" t="s">
        <v>515</v>
      </c>
      <c r="D184" s="94">
        <v>504</v>
      </c>
      <c r="E184" s="94">
        <v>509</v>
      </c>
      <c r="F184" s="107">
        <v>4.9000000000000004</v>
      </c>
      <c r="G184" s="94">
        <v>502</v>
      </c>
      <c r="H184" s="118">
        <v>4.7</v>
      </c>
      <c r="I184" s="107">
        <v>5.0999999999999996</v>
      </c>
      <c r="J184" s="81" t="s">
        <v>26</v>
      </c>
      <c r="M184" s="32"/>
      <c r="N184" s="33"/>
    </row>
    <row r="185" spans="2:14" ht="16.350000000000001" customHeight="1">
      <c r="B185" s="63" t="s">
        <v>368</v>
      </c>
      <c r="C185" s="66" t="s">
        <v>516</v>
      </c>
      <c r="D185" s="89">
        <v>1900</v>
      </c>
      <c r="E185" s="89">
        <v>1920</v>
      </c>
      <c r="F185" s="102">
        <v>4.4000000000000004</v>
      </c>
      <c r="G185" s="89">
        <v>1890</v>
      </c>
      <c r="H185" s="109">
        <v>4.2</v>
      </c>
      <c r="I185" s="102">
        <v>4.5999999999999996</v>
      </c>
      <c r="J185" s="66" t="s">
        <v>26</v>
      </c>
      <c r="M185" s="32"/>
      <c r="N185" s="33"/>
    </row>
    <row r="186" spans="2:14" ht="16.350000000000001" customHeight="1">
      <c r="B186" s="79" t="s">
        <v>369</v>
      </c>
      <c r="C186" s="81" t="s">
        <v>517</v>
      </c>
      <c r="D186" s="94">
        <v>1060</v>
      </c>
      <c r="E186" s="94">
        <v>1070</v>
      </c>
      <c r="F186" s="107">
        <v>4.8</v>
      </c>
      <c r="G186" s="94">
        <v>1060</v>
      </c>
      <c r="H186" s="118">
        <v>4.5999999999999996</v>
      </c>
      <c r="I186" s="107">
        <v>5</v>
      </c>
      <c r="J186" s="81" t="s">
        <v>26</v>
      </c>
      <c r="M186" s="32"/>
      <c r="N186" s="33"/>
    </row>
    <row r="187" spans="2:14" ht="16.350000000000001" customHeight="1">
      <c r="B187" s="63" t="s">
        <v>370</v>
      </c>
      <c r="C187" s="66" t="s">
        <v>518</v>
      </c>
      <c r="D187" s="89">
        <v>959</v>
      </c>
      <c r="E187" s="89">
        <v>968</v>
      </c>
      <c r="F187" s="102">
        <v>4.9000000000000004</v>
      </c>
      <c r="G187" s="89">
        <v>955</v>
      </c>
      <c r="H187" s="109">
        <v>4.7</v>
      </c>
      <c r="I187" s="102">
        <v>5.0999999999999996</v>
      </c>
      <c r="J187" s="66" t="s">
        <v>26</v>
      </c>
      <c r="M187" s="32"/>
      <c r="N187" s="33"/>
    </row>
    <row r="188" spans="2:14" ht="16.350000000000001" customHeight="1">
      <c r="B188" s="79" t="s">
        <v>371</v>
      </c>
      <c r="C188" s="81" t="s">
        <v>519</v>
      </c>
      <c r="D188" s="94">
        <v>922</v>
      </c>
      <c r="E188" s="94">
        <v>936</v>
      </c>
      <c r="F188" s="107">
        <v>4.5</v>
      </c>
      <c r="G188" s="94">
        <v>916</v>
      </c>
      <c r="H188" s="118">
        <v>4.3</v>
      </c>
      <c r="I188" s="107">
        <v>4.7</v>
      </c>
      <c r="J188" s="81" t="s">
        <v>26</v>
      </c>
      <c r="M188" s="32"/>
      <c r="N188" s="33"/>
    </row>
    <row r="189" spans="2:14" ht="16.350000000000001" customHeight="1">
      <c r="B189" s="63" t="s">
        <v>372</v>
      </c>
      <c r="C189" s="66" t="s">
        <v>520</v>
      </c>
      <c r="D189" s="89">
        <v>781</v>
      </c>
      <c r="E189" s="89">
        <v>790</v>
      </c>
      <c r="F189" s="102">
        <v>4.7</v>
      </c>
      <c r="G189" s="89">
        <v>772</v>
      </c>
      <c r="H189" s="109">
        <v>4.5</v>
      </c>
      <c r="I189" s="102">
        <v>4.9000000000000004</v>
      </c>
      <c r="J189" s="66" t="s">
        <v>182</v>
      </c>
      <c r="M189" s="32"/>
      <c r="N189" s="33"/>
    </row>
    <row r="190" spans="2:14" ht="16.350000000000001" customHeight="1">
      <c r="B190" s="79" t="s">
        <v>373</v>
      </c>
      <c r="C190" s="81" t="s">
        <v>521</v>
      </c>
      <c r="D190" s="94">
        <v>1730</v>
      </c>
      <c r="E190" s="94">
        <v>1750</v>
      </c>
      <c r="F190" s="107">
        <v>4.4000000000000004</v>
      </c>
      <c r="G190" s="94">
        <v>1700</v>
      </c>
      <c r="H190" s="118">
        <v>4.2</v>
      </c>
      <c r="I190" s="107">
        <v>4.5999999999999996</v>
      </c>
      <c r="J190" s="81" t="s">
        <v>28</v>
      </c>
      <c r="M190" s="32"/>
      <c r="N190" s="33"/>
    </row>
    <row r="191" spans="2:14" ht="16.350000000000001" customHeight="1">
      <c r="B191" s="63" t="s">
        <v>374</v>
      </c>
      <c r="C191" s="66" t="s">
        <v>522</v>
      </c>
      <c r="D191" s="89">
        <v>489</v>
      </c>
      <c r="E191" s="89">
        <v>494</v>
      </c>
      <c r="F191" s="102">
        <v>5.0999999999999996</v>
      </c>
      <c r="G191" s="89">
        <v>487</v>
      </c>
      <c r="H191" s="109">
        <v>4.8</v>
      </c>
      <c r="I191" s="102">
        <v>5.2</v>
      </c>
      <c r="J191" s="66" t="s">
        <v>26</v>
      </c>
      <c r="M191" s="32"/>
      <c r="N191" s="33"/>
    </row>
    <row r="192" spans="2:14" ht="16.350000000000001" customHeight="1">
      <c r="B192" s="79" t="s">
        <v>375</v>
      </c>
      <c r="C192" s="81" t="s">
        <v>523</v>
      </c>
      <c r="D192" s="94">
        <v>508</v>
      </c>
      <c r="E192" s="94">
        <v>513</v>
      </c>
      <c r="F192" s="107">
        <v>4.8</v>
      </c>
      <c r="G192" s="94">
        <v>502</v>
      </c>
      <c r="H192" s="118">
        <v>4.9000000000000004</v>
      </c>
      <c r="I192" s="107">
        <v>5.3</v>
      </c>
      <c r="J192" s="81" t="s">
        <v>182</v>
      </c>
      <c r="M192" s="32"/>
      <c r="N192" s="33"/>
    </row>
    <row r="193" spans="2:14" ht="16.350000000000001" customHeight="1">
      <c r="B193" s="63" t="s">
        <v>376</v>
      </c>
      <c r="C193" s="66" t="s">
        <v>524</v>
      </c>
      <c r="D193" s="89">
        <v>1080</v>
      </c>
      <c r="E193" s="89">
        <v>1090</v>
      </c>
      <c r="F193" s="102">
        <v>5</v>
      </c>
      <c r="G193" s="89">
        <v>1080</v>
      </c>
      <c r="H193" s="109">
        <v>4.8</v>
      </c>
      <c r="I193" s="102">
        <v>5.2</v>
      </c>
      <c r="J193" s="66" t="s">
        <v>26</v>
      </c>
      <c r="M193" s="32"/>
      <c r="N193" s="33"/>
    </row>
    <row r="194" spans="2:14" ht="16.350000000000001" customHeight="1">
      <c r="B194" s="79" t="s">
        <v>377</v>
      </c>
      <c r="C194" s="81" t="s">
        <v>525</v>
      </c>
      <c r="D194" s="94">
        <v>423</v>
      </c>
      <c r="E194" s="94">
        <v>429</v>
      </c>
      <c r="F194" s="107">
        <v>4.5999999999999996</v>
      </c>
      <c r="G194" s="94">
        <v>421</v>
      </c>
      <c r="H194" s="118">
        <v>4.4000000000000004</v>
      </c>
      <c r="I194" s="107">
        <v>4.8</v>
      </c>
      <c r="J194" s="81" t="s">
        <v>26</v>
      </c>
      <c r="M194" s="32"/>
      <c r="N194" s="33"/>
    </row>
    <row r="195" spans="2:14" ht="16.350000000000001" customHeight="1">
      <c r="B195" s="63" t="s">
        <v>378</v>
      </c>
      <c r="C195" s="66" t="s">
        <v>526</v>
      </c>
      <c r="D195" s="89">
        <v>1810</v>
      </c>
      <c r="E195" s="89">
        <v>1840</v>
      </c>
      <c r="F195" s="102">
        <v>4.3</v>
      </c>
      <c r="G195" s="89">
        <v>1780</v>
      </c>
      <c r="H195" s="109">
        <v>4.0999999999999996</v>
      </c>
      <c r="I195" s="102">
        <v>4.5</v>
      </c>
      <c r="J195" s="66" t="s">
        <v>28</v>
      </c>
      <c r="M195" s="32"/>
      <c r="N195" s="33"/>
    </row>
    <row r="196" spans="2:14" ht="16.350000000000001" customHeight="1">
      <c r="B196" s="79" t="s">
        <v>379</v>
      </c>
      <c r="C196" s="81" t="s">
        <v>527</v>
      </c>
      <c r="D196" s="94">
        <v>745</v>
      </c>
      <c r="E196" s="94">
        <v>754</v>
      </c>
      <c r="F196" s="107">
        <v>4.5999999999999996</v>
      </c>
      <c r="G196" s="94">
        <v>741</v>
      </c>
      <c r="H196" s="118">
        <v>4.4000000000000004</v>
      </c>
      <c r="I196" s="107">
        <v>4.8</v>
      </c>
      <c r="J196" s="81" t="s">
        <v>26</v>
      </c>
      <c r="M196" s="32"/>
      <c r="N196" s="33"/>
    </row>
    <row r="197" spans="2:14" ht="16.350000000000001" customHeight="1">
      <c r="B197" s="63" t="s">
        <v>380</v>
      </c>
      <c r="C197" s="66" t="s">
        <v>528</v>
      </c>
      <c r="D197" s="89">
        <v>442</v>
      </c>
      <c r="E197" s="89">
        <v>446</v>
      </c>
      <c r="F197" s="102">
        <v>5.0999999999999996</v>
      </c>
      <c r="G197" s="89">
        <v>442</v>
      </c>
      <c r="H197" s="109">
        <v>4.9000000000000004</v>
      </c>
      <c r="I197" s="102">
        <v>5.3</v>
      </c>
      <c r="J197" s="66" t="s">
        <v>597</v>
      </c>
      <c r="M197" s="32"/>
      <c r="N197" s="33"/>
    </row>
    <row r="198" spans="2:14" ht="16.350000000000001" customHeight="1">
      <c r="B198" s="79" t="s">
        <v>381</v>
      </c>
      <c r="C198" s="81" t="s">
        <v>529</v>
      </c>
      <c r="D198" s="94">
        <v>3850</v>
      </c>
      <c r="E198" s="94">
        <v>3900</v>
      </c>
      <c r="F198" s="107">
        <v>4.5</v>
      </c>
      <c r="G198" s="94">
        <v>3790</v>
      </c>
      <c r="H198" s="118">
        <v>4.3</v>
      </c>
      <c r="I198" s="107">
        <v>4.7</v>
      </c>
      <c r="J198" s="81" t="s">
        <v>28</v>
      </c>
      <c r="M198" s="32"/>
      <c r="N198" s="33"/>
    </row>
    <row r="199" spans="2:14" ht="16.350000000000001" customHeight="1">
      <c r="B199" s="63" t="s">
        <v>382</v>
      </c>
      <c r="C199" s="66" t="s">
        <v>530</v>
      </c>
      <c r="D199" s="89">
        <v>2470</v>
      </c>
      <c r="E199" s="89">
        <v>2490</v>
      </c>
      <c r="F199" s="102">
        <v>4.5999999999999996</v>
      </c>
      <c r="G199" s="89">
        <v>2470</v>
      </c>
      <c r="H199" s="109">
        <v>4.4000000000000004</v>
      </c>
      <c r="I199" s="102">
        <v>4.8</v>
      </c>
      <c r="J199" s="66" t="s">
        <v>597</v>
      </c>
      <c r="M199" s="32"/>
      <c r="N199" s="33"/>
    </row>
    <row r="200" spans="2:14" ht="16.350000000000001" customHeight="1">
      <c r="B200" s="79" t="s">
        <v>383</v>
      </c>
      <c r="C200" s="81" t="s">
        <v>531</v>
      </c>
      <c r="D200" s="94">
        <v>794</v>
      </c>
      <c r="E200" s="94">
        <v>799</v>
      </c>
      <c r="F200" s="107">
        <v>4.9000000000000004</v>
      </c>
      <c r="G200" s="94">
        <v>794</v>
      </c>
      <c r="H200" s="118">
        <v>4.7</v>
      </c>
      <c r="I200" s="107">
        <v>5.0999999999999996</v>
      </c>
      <c r="J200" s="81" t="s">
        <v>597</v>
      </c>
      <c r="M200" s="32"/>
      <c r="N200" s="33"/>
    </row>
    <row r="201" spans="2:14" ht="16.350000000000001" customHeight="1">
      <c r="B201" s="63" t="s">
        <v>384</v>
      </c>
      <c r="C201" s="66" t="s">
        <v>532</v>
      </c>
      <c r="D201" s="89">
        <v>639</v>
      </c>
      <c r="E201" s="89">
        <v>641</v>
      </c>
      <c r="F201" s="102">
        <v>4.8</v>
      </c>
      <c r="G201" s="89">
        <v>639</v>
      </c>
      <c r="H201" s="109">
        <v>4.5999999999999996</v>
      </c>
      <c r="I201" s="102">
        <v>5</v>
      </c>
      <c r="J201" s="66" t="s">
        <v>597</v>
      </c>
      <c r="M201" s="32"/>
      <c r="N201" s="33"/>
    </row>
    <row r="202" spans="2:14" ht="16.350000000000001" customHeight="1">
      <c r="B202" s="79" t="s">
        <v>385</v>
      </c>
      <c r="C202" s="81" t="s">
        <v>533</v>
      </c>
      <c r="D202" s="94">
        <v>530</v>
      </c>
      <c r="E202" s="94">
        <v>535</v>
      </c>
      <c r="F202" s="107">
        <v>5.0999999999999996</v>
      </c>
      <c r="G202" s="94">
        <v>530</v>
      </c>
      <c r="H202" s="118">
        <v>4.9000000000000004</v>
      </c>
      <c r="I202" s="107">
        <v>5.3</v>
      </c>
      <c r="J202" s="81" t="s">
        <v>597</v>
      </c>
      <c r="M202" s="32"/>
      <c r="N202" s="33"/>
    </row>
    <row r="203" spans="2:14" ht="16.350000000000001" customHeight="1">
      <c r="B203" s="63" t="s">
        <v>386</v>
      </c>
      <c r="C203" s="66" t="s">
        <v>534</v>
      </c>
      <c r="D203" s="89">
        <v>1310</v>
      </c>
      <c r="E203" s="89">
        <v>1320</v>
      </c>
      <c r="F203" s="102">
        <v>4.8</v>
      </c>
      <c r="G203" s="89">
        <v>1310</v>
      </c>
      <c r="H203" s="109">
        <v>4.5999999999999996</v>
      </c>
      <c r="I203" s="102">
        <v>5</v>
      </c>
      <c r="J203" s="66" t="s">
        <v>597</v>
      </c>
      <c r="M203" s="32"/>
      <c r="N203" s="33"/>
    </row>
    <row r="204" spans="2:14" ht="16.350000000000001" customHeight="1">
      <c r="B204" s="79" t="s">
        <v>387</v>
      </c>
      <c r="C204" s="81" t="s">
        <v>535</v>
      </c>
      <c r="D204" s="94">
        <v>773</v>
      </c>
      <c r="E204" s="94">
        <v>779</v>
      </c>
      <c r="F204" s="107">
        <v>5.0999999999999996</v>
      </c>
      <c r="G204" s="94">
        <v>773</v>
      </c>
      <c r="H204" s="118">
        <v>4.9000000000000004</v>
      </c>
      <c r="I204" s="107">
        <v>5.3</v>
      </c>
      <c r="J204" s="81" t="s">
        <v>597</v>
      </c>
      <c r="M204" s="32"/>
      <c r="N204" s="33"/>
    </row>
    <row r="205" spans="2:14" ht="16.350000000000001" customHeight="1">
      <c r="B205" s="63" t="s">
        <v>388</v>
      </c>
      <c r="C205" s="66" t="s">
        <v>536</v>
      </c>
      <c r="D205" s="89">
        <v>737</v>
      </c>
      <c r="E205" s="89">
        <v>742</v>
      </c>
      <c r="F205" s="102">
        <v>4.9000000000000004</v>
      </c>
      <c r="G205" s="89">
        <v>737</v>
      </c>
      <c r="H205" s="109">
        <v>4.7</v>
      </c>
      <c r="I205" s="102">
        <v>5.0999999999999996</v>
      </c>
      <c r="J205" s="66" t="s">
        <v>597</v>
      </c>
      <c r="M205" s="32"/>
      <c r="N205" s="33"/>
    </row>
    <row r="206" spans="2:14" ht="16.350000000000001" customHeight="1">
      <c r="B206" s="79" t="s">
        <v>389</v>
      </c>
      <c r="C206" s="81" t="s">
        <v>537</v>
      </c>
      <c r="D206" s="94">
        <v>641</v>
      </c>
      <c r="E206" s="94">
        <v>646</v>
      </c>
      <c r="F206" s="107">
        <v>4.9000000000000004</v>
      </c>
      <c r="G206" s="94">
        <v>641</v>
      </c>
      <c r="H206" s="118">
        <v>4.7</v>
      </c>
      <c r="I206" s="107">
        <v>5.0999999999999996</v>
      </c>
      <c r="J206" s="81" t="s">
        <v>597</v>
      </c>
      <c r="M206" s="32"/>
      <c r="N206" s="33"/>
    </row>
    <row r="207" spans="2:14" ht="16.350000000000001" customHeight="1">
      <c r="B207" s="63" t="s">
        <v>390</v>
      </c>
      <c r="C207" s="66" t="s">
        <v>538</v>
      </c>
      <c r="D207" s="89">
        <v>989</v>
      </c>
      <c r="E207" s="89">
        <v>1000</v>
      </c>
      <c r="F207" s="102">
        <v>4.9000000000000004</v>
      </c>
      <c r="G207" s="89">
        <v>989</v>
      </c>
      <c r="H207" s="109">
        <v>4.7</v>
      </c>
      <c r="I207" s="102">
        <v>5.0999999999999996</v>
      </c>
      <c r="J207" s="66" t="s">
        <v>597</v>
      </c>
      <c r="M207" s="32"/>
      <c r="N207" s="33"/>
    </row>
    <row r="208" spans="2:14" ht="16.350000000000001" customHeight="1">
      <c r="B208" s="79" t="s">
        <v>391</v>
      </c>
      <c r="C208" s="81" t="s">
        <v>539</v>
      </c>
      <c r="D208" s="94">
        <v>1160</v>
      </c>
      <c r="E208" s="94">
        <v>1170</v>
      </c>
      <c r="F208" s="107">
        <v>4.8</v>
      </c>
      <c r="G208" s="94">
        <v>1160</v>
      </c>
      <c r="H208" s="118">
        <v>4.7</v>
      </c>
      <c r="I208" s="107">
        <v>5.0999999999999996</v>
      </c>
      <c r="J208" s="81" t="s">
        <v>26</v>
      </c>
      <c r="M208" s="32"/>
      <c r="N208" s="33"/>
    </row>
    <row r="209" spans="2:14" ht="16.350000000000001" customHeight="1">
      <c r="B209" s="63" t="s">
        <v>392</v>
      </c>
      <c r="C209" s="66" t="s">
        <v>540</v>
      </c>
      <c r="D209" s="89">
        <v>409</v>
      </c>
      <c r="E209" s="89">
        <v>399</v>
      </c>
      <c r="F209" s="102">
        <v>5.3</v>
      </c>
      <c r="G209" s="89">
        <v>409</v>
      </c>
      <c r="H209" s="109">
        <v>5.0999999999999996</v>
      </c>
      <c r="I209" s="102">
        <v>5.5</v>
      </c>
      <c r="J209" s="66" t="s">
        <v>597</v>
      </c>
      <c r="M209" s="32"/>
      <c r="N209" s="33"/>
    </row>
    <row r="210" spans="2:14" ht="16.350000000000001" customHeight="1">
      <c r="B210" s="79" t="s">
        <v>393</v>
      </c>
      <c r="C210" s="81" t="s">
        <v>541</v>
      </c>
      <c r="D210" s="94">
        <v>1100</v>
      </c>
      <c r="E210" s="94">
        <v>1110</v>
      </c>
      <c r="F210" s="107">
        <v>4.9000000000000004</v>
      </c>
      <c r="G210" s="94">
        <v>1090</v>
      </c>
      <c r="H210" s="118">
        <v>4.7</v>
      </c>
      <c r="I210" s="107">
        <v>5.0999999999999996</v>
      </c>
      <c r="J210" s="81" t="s">
        <v>182</v>
      </c>
      <c r="M210" s="32"/>
      <c r="N210" s="33"/>
    </row>
    <row r="211" spans="2:14" ht="16.350000000000001" customHeight="1">
      <c r="B211" s="63" t="s">
        <v>394</v>
      </c>
      <c r="C211" s="66" t="s">
        <v>542</v>
      </c>
      <c r="D211" s="89">
        <v>393</v>
      </c>
      <c r="E211" s="89">
        <v>387</v>
      </c>
      <c r="F211" s="102">
        <v>5.0999999999999996</v>
      </c>
      <c r="G211" s="89">
        <v>393</v>
      </c>
      <c r="H211" s="109">
        <v>4.9000000000000004</v>
      </c>
      <c r="I211" s="102">
        <v>5.3</v>
      </c>
      <c r="J211" s="66" t="s">
        <v>597</v>
      </c>
      <c r="M211" s="32"/>
      <c r="N211" s="33"/>
    </row>
    <row r="212" spans="2:14" ht="16.350000000000001" customHeight="1">
      <c r="B212" s="79" t="s">
        <v>395</v>
      </c>
      <c r="C212" s="81" t="s">
        <v>543</v>
      </c>
      <c r="D212" s="94">
        <v>1980</v>
      </c>
      <c r="E212" s="94">
        <v>2000</v>
      </c>
      <c r="F212" s="107">
        <v>5.3</v>
      </c>
      <c r="G212" s="94">
        <v>1950</v>
      </c>
      <c r="H212" s="118">
        <v>5.0999999999999996</v>
      </c>
      <c r="I212" s="107">
        <v>5.5</v>
      </c>
      <c r="J212" s="81" t="s">
        <v>28</v>
      </c>
      <c r="M212" s="32"/>
      <c r="N212" s="33"/>
    </row>
    <row r="213" spans="2:14" ht="16.350000000000001" customHeight="1">
      <c r="B213" s="63" t="s">
        <v>396</v>
      </c>
      <c r="C213" s="66" t="s">
        <v>544</v>
      </c>
      <c r="D213" s="89">
        <v>1910</v>
      </c>
      <c r="E213" s="89">
        <v>1920</v>
      </c>
      <c r="F213" s="102">
        <v>5.3</v>
      </c>
      <c r="G213" s="89">
        <v>1890</v>
      </c>
      <c r="H213" s="109">
        <v>5.0999999999999996</v>
      </c>
      <c r="I213" s="102">
        <v>5.5</v>
      </c>
      <c r="J213" s="66" t="s">
        <v>182</v>
      </c>
      <c r="M213" s="32"/>
      <c r="N213" s="33"/>
    </row>
    <row r="214" spans="2:14" ht="16.350000000000001" customHeight="1">
      <c r="B214" s="79" t="s">
        <v>397</v>
      </c>
      <c r="C214" s="81" t="s">
        <v>545</v>
      </c>
      <c r="D214" s="94">
        <v>1280</v>
      </c>
      <c r="E214" s="94">
        <v>1300</v>
      </c>
      <c r="F214" s="107">
        <v>5.2</v>
      </c>
      <c r="G214" s="94">
        <v>1260</v>
      </c>
      <c r="H214" s="118">
        <v>5</v>
      </c>
      <c r="I214" s="107">
        <v>5.4</v>
      </c>
      <c r="J214" s="81" t="s">
        <v>182</v>
      </c>
      <c r="M214" s="32"/>
      <c r="N214" s="33"/>
    </row>
    <row r="215" spans="2:14" ht="16.350000000000001" customHeight="1">
      <c r="B215" s="63" t="s">
        <v>398</v>
      </c>
      <c r="C215" s="66" t="s">
        <v>546</v>
      </c>
      <c r="D215" s="89">
        <v>807</v>
      </c>
      <c r="E215" s="89">
        <v>814</v>
      </c>
      <c r="F215" s="102">
        <v>5.0999999999999996</v>
      </c>
      <c r="G215" s="89">
        <v>799</v>
      </c>
      <c r="H215" s="109">
        <v>4.9000000000000004</v>
      </c>
      <c r="I215" s="102">
        <v>5.3</v>
      </c>
      <c r="J215" s="66" t="s">
        <v>182</v>
      </c>
      <c r="M215" s="32"/>
      <c r="N215" s="33"/>
    </row>
    <row r="216" spans="2:14" ht="16.350000000000001" customHeight="1">
      <c r="B216" s="79" t="s">
        <v>399</v>
      </c>
      <c r="C216" s="81" t="s">
        <v>547</v>
      </c>
      <c r="D216" s="94">
        <v>1530</v>
      </c>
      <c r="E216" s="94">
        <v>1540</v>
      </c>
      <c r="F216" s="107">
        <v>5.4</v>
      </c>
      <c r="G216" s="94">
        <v>1520</v>
      </c>
      <c r="H216" s="118">
        <v>5.2</v>
      </c>
      <c r="I216" s="107">
        <v>5.6</v>
      </c>
      <c r="J216" s="81" t="s">
        <v>28</v>
      </c>
      <c r="M216" s="32"/>
      <c r="N216" s="33"/>
    </row>
    <row r="217" spans="2:14" ht="16.350000000000001" customHeight="1">
      <c r="B217" s="63" t="s">
        <v>400</v>
      </c>
      <c r="C217" s="66" t="s">
        <v>548</v>
      </c>
      <c r="D217" s="89">
        <v>2000</v>
      </c>
      <c r="E217" s="89">
        <v>2020</v>
      </c>
      <c r="F217" s="102">
        <v>5.0999999999999996</v>
      </c>
      <c r="G217" s="89">
        <v>1970</v>
      </c>
      <c r="H217" s="109">
        <v>4.9000000000000004</v>
      </c>
      <c r="I217" s="102">
        <v>5.3</v>
      </c>
      <c r="J217" s="66" t="s">
        <v>182</v>
      </c>
      <c r="M217" s="32"/>
      <c r="N217" s="33"/>
    </row>
    <row r="218" spans="2:14" ht="16.350000000000001" customHeight="1">
      <c r="B218" s="79" t="s">
        <v>401</v>
      </c>
      <c r="C218" s="81" t="s">
        <v>549</v>
      </c>
      <c r="D218" s="94">
        <v>986</v>
      </c>
      <c r="E218" s="94">
        <v>995</v>
      </c>
      <c r="F218" s="107">
        <v>5.0999999999999996</v>
      </c>
      <c r="G218" s="94">
        <v>976</v>
      </c>
      <c r="H218" s="118">
        <v>4.9000000000000004</v>
      </c>
      <c r="I218" s="107">
        <v>5.3</v>
      </c>
      <c r="J218" s="81" t="s">
        <v>182</v>
      </c>
      <c r="M218" s="32"/>
      <c r="N218" s="33"/>
    </row>
    <row r="219" spans="2:14" ht="16.350000000000001" customHeight="1">
      <c r="B219" s="63" t="s">
        <v>402</v>
      </c>
      <c r="C219" s="66" t="s">
        <v>550</v>
      </c>
      <c r="D219" s="89">
        <v>1040</v>
      </c>
      <c r="E219" s="89">
        <v>1060</v>
      </c>
      <c r="F219" s="102">
        <v>5</v>
      </c>
      <c r="G219" s="89">
        <v>1020</v>
      </c>
      <c r="H219" s="109">
        <v>4.8</v>
      </c>
      <c r="I219" s="102">
        <v>5.2</v>
      </c>
      <c r="J219" s="66" t="s">
        <v>182</v>
      </c>
      <c r="M219" s="32"/>
      <c r="N219" s="33"/>
    </row>
    <row r="220" spans="2:14" ht="16.350000000000001" customHeight="1">
      <c r="B220" s="79" t="s">
        <v>403</v>
      </c>
      <c r="C220" s="81" t="s">
        <v>551</v>
      </c>
      <c r="D220" s="94">
        <v>495</v>
      </c>
      <c r="E220" s="94">
        <v>500</v>
      </c>
      <c r="F220" s="107">
        <v>5.4</v>
      </c>
      <c r="G220" s="94">
        <v>490</v>
      </c>
      <c r="H220" s="118">
        <v>5.2</v>
      </c>
      <c r="I220" s="107">
        <v>5.6</v>
      </c>
      <c r="J220" s="81" t="s">
        <v>28</v>
      </c>
      <c r="M220" s="32"/>
      <c r="N220" s="33"/>
    </row>
    <row r="221" spans="2:14" ht="16.350000000000001" customHeight="1">
      <c r="B221" s="63" t="s">
        <v>404</v>
      </c>
      <c r="C221" s="66" t="s">
        <v>552</v>
      </c>
      <c r="D221" s="89">
        <v>229</v>
      </c>
      <c r="E221" s="89">
        <v>231</v>
      </c>
      <c r="F221" s="102">
        <v>5.3</v>
      </c>
      <c r="G221" s="89">
        <v>226</v>
      </c>
      <c r="H221" s="109">
        <v>5.0999999999999996</v>
      </c>
      <c r="I221" s="102">
        <v>5.5</v>
      </c>
      <c r="J221" s="66" t="s">
        <v>28</v>
      </c>
      <c r="M221" s="32"/>
      <c r="N221" s="33"/>
    </row>
    <row r="222" spans="2:14" ht="16.350000000000001" customHeight="1">
      <c r="B222" s="79" t="s">
        <v>405</v>
      </c>
      <c r="C222" s="81" t="s">
        <v>553</v>
      </c>
      <c r="D222" s="94">
        <v>826</v>
      </c>
      <c r="E222" s="94">
        <v>836</v>
      </c>
      <c r="F222" s="107">
        <v>4.9000000000000004</v>
      </c>
      <c r="G222" s="94">
        <v>815</v>
      </c>
      <c r="H222" s="118">
        <v>4.7</v>
      </c>
      <c r="I222" s="107">
        <v>5.2</v>
      </c>
      <c r="J222" s="81" t="s">
        <v>28</v>
      </c>
      <c r="M222" s="32"/>
      <c r="N222" s="33"/>
    </row>
    <row r="223" spans="2:14" ht="16.350000000000001" customHeight="1">
      <c r="B223" s="63" t="s">
        <v>406</v>
      </c>
      <c r="C223" s="66" t="s">
        <v>554</v>
      </c>
      <c r="D223" s="89">
        <v>643</v>
      </c>
      <c r="E223" s="89">
        <v>649</v>
      </c>
      <c r="F223" s="102">
        <v>5.0999999999999996</v>
      </c>
      <c r="G223" s="89">
        <v>636</v>
      </c>
      <c r="H223" s="109">
        <v>4.9000000000000004</v>
      </c>
      <c r="I223" s="102">
        <v>5.3</v>
      </c>
      <c r="J223" s="66" t="s">
        <v>28</v>
      </c>
      <c r="M223" s="32"/>
      <c r="N223" s="33"/>
    </row>
    <row r="224" spans="2:14" ht="16.350000000000001" customHeight="1">
      <c r="B224" s="79" t="s">
        <v>407</v>
      </c>
      <c r="C224" s="81" t="s">
        <v>555</v>
      </c>
      <c r="D224" s="94">
        <v>750</v>
      </c>
      <c r="E224" s="94">
        <v>757</v>
      </c>
      <c r="F224" s="107">
        <v>5</v>
      </c>
      <c r="G224" s="94">
        <v>743</v>
      </c>
      <c r="H224" s="118">
        <v>4.8</v>
      </c>
      <c r="I224" s="107">
        <v>5.2</v>
      </c>
      <c r="J224" s="81" t="s">
        <v>28</v>
      </c>
      <c r="M224" s="32"/>
      <c r="N224" s="33"/>
    </row>
    <row r="225" spans="2:14" ht="16.350000000000001" customHeight="1">
      <c r="B225" s="63" t="s">
        <v>408</v>
      </c>
      <c r="C225" s="66" t="s">
        <v>556</v>
      </c>
      <c r="D225" s="89">
        <v>490</v>
      </c>
      <c r="E225" s="89">
        <v>495</v>
      </c>
      <c r="F225" s="102">
        <v>5</v>
      </c>
      <c r="G225" s="89">
        <v>484</v>
      </c>
      <c r="H225" s="109">
        <v>4.8</v>
      </c>
      <c r="I225" s="102">
        <v>5.2</v>
      </c>
      <c r="J225" s="66" t="s">
        <v>28</v>
      </c>
      <c r="M225" s="32"/>
      <c r="N225" s="33"/>
    </row>
    <row r="226" spans="2:14" ht="16.350000000000001" customHeight="1">
      <c r="B226" s="79" t="s">
        <v>409</v>
      </c>
      <c r="C226" s="81" t="s">
        <v>557</v>
      </c>
      <c r="D226" s="94">
        <v>470</v>
      </c>
      <c r="E226" s="94">
        <v>474</v>
      </c>
      <c r="F226" s="107">
        <v>5.0999999999999996</v>
      </c>
      <c r="G226" s="94">
        <v>466</v>
      </c>
      <c r="H226" s="118">
        <v>4.9000000000000004</v>
      </c>
      <c r="I226" s="107">
        <v>5.3</v>
      </c>
      <c r="J226" s="81" t="s">
        <v>28</v>
      </c>
      <c r="M226" s="32"/>
      <c r="N226" s="33"/>
    </row>
    <row r="227" spans="2:14" ht="16.350000000000001" customHeight="1">
      <c r="B227" s="63" t="s">
        <v>410</v>
      </c>
      <c r="C227" s="66" t="s">
        <v>558</v>
      </c>
      <c r="D227" s="89">
        <v>749</v>
      </c>
      <c r="E227" s="89">
        <v>757</v>
      </c>
      <c r="F227" s="102">
        <v>5.0999999999999996</v>
      </c>
      <c r="G227" s="89">
        <v>740</v>
      </c>
      <c r="H227" s="109">
        <v>4.9000000000000004</v>
      </c>
      <c r="I227" s="102">
        <v>5.3</v>
      </c>
      <c r="J227" s="66" t="s">
        <v>28</v>
      </c>
      <c r="M227" s="32"/>
      <c r="N227" s="33"/>
    </row>
    <row r="228" spans="2:14" ht="16.350000000000001" customHeight="1">
      <c r="B228" s="79" t="s">
        <v>411</v>
      </c>
      <c r="C228" s="81" t="s">
        <v>559</v>
      </c>
      <c r="D228" s="94">
        <v>772</v>
      </c>
      <c r="E228" s="94">
        <v>779</v>
      </c>
      <c r="F228" s="107">
        <v>5.0999999999999996</v>
      </c>
      <c r="G228" s="94">
        <v>765</v>
      </c>
      <c r="H228" s="118">
        <v>4.9000000000000004</v>
      </c>
      <c r="I228" s="107">
        <v>5.3</v>
      </c>
      <c r="J228" s="81" t="s">
        <v>28</v>
      </c>
      <c r="M228" s="32"/>
      <c r="N228" s="33"/>
    </row>
    <row r="229" spans="2:14" ht="16.350000000000001" customHeight="1">
      <c r="B229" s="63" t="s">
        <v>412</v>
      </c>
      <c r="C229" s="66" t="s">
        <v>560</v>
      </c>
      <c r="D229" s="89">
        <v>1610</v>
      </c>
      <c r="E229" s="89">
        <v>1620</v>
      </c>
      <c r="F229" s="102">
        <v>5.4</v>
      </c>
      <c r="G229" s="89">
        <v>1590</v>
      </c>
      <c r="H229" s="109">
        <v>5.2</v>
      </c>
      <c r="I229" s="102">
        <v>5.6</v>
      </c>
      <c r="J229" s="66" t="s">
        <v>182</v>
      </c>
      <c r="M229" s="32"/>
      <c r="N229" s="33"/>
    </row>
    <row r="230" spans="2:14" ht="16.350000000000001" customHeight="1">
      <c r="B230" s="79" t="s">
        <v>413</v>
      </c>
      <c r="C230" s="81" t="s">
        <v>561</v>
      </c>
      <c r="D230" s="94">
        <v>952</v>
      </c>
      <c r="E230" s="94">
        <v>964</v>
      </c>
      <c r="F230" s="107">
        <v>4.3</v>
      </c>
      <c r="G230" s="94">
        <v>939</v>
      </c>
      <c r="H230" s="118">
        <v>4.0999999999999996</v>
      </c>
      <c r="I230" s="107">
        <v>4.5</v>
      </c>
      <c r="J230" s="81" t="s">
        <v>28</v>
      </c>
      <c r="M230" s="32"/>
      <c r="N230" s="33"/>
    </row>
    <row r="231" spans="2:14" ht="16.350000000000001" customHeight="1">
      <c r="B231" s="63" t="s">
        <v>414</v>
      </c>
      <c r="C231" s="66" t="s">
        <v>562</v>
      </c>
      <c r="D231" s="89">
        <v>756</v>
      </c>
      <c r="E231" s="89">
        <v>763</v>
      </c>
      <c r="F231" s="102">
        <v>4.5999999999999996</v>
      </c>
      <c r="G231" s="89">
        <v>749</v>
      </c>
      <c r="H231" s="109">
        <v>4.4000000000000004</v>
      </c>
      <c r="I231" s="102">
        <v>4.8</v>
      </c>
      <c r="J231" s="66" t="s">
        <v>28</v>
      </c>
      <c r="M231" s="32"/>
      <c r="N231" s="33"/>
    </row>
    <row r="232" spans="2:14" ht="16.350000000000001" customHeight="1">
      <c r="B232" s="79" t="s">
        <v>415</v>
      </c>
      <c r="C232" s="81" t="s">
        <v>563</v>
      </c>
      <c r="D232" s="94">
        <v>664</v>
      </c>
      <c r="E232" s="94">
        <v>665</v>
      </c>
      <c r="F232" s="107">
        <v>5.5</v>
      </c>
      <c r="G232" s="94">
        <v>663</v>
      </c>
      <c r="H232" s="118">
        <v>5.3</v>
      </c>
      <c r="I232" s="107">
        <v>5.7</v>
      </c>
      <c r="J232" s="81" t="s">
        <v>26</v>
      </c>
      <c r="M232" s="32"/>
      <c r="N232" s="33"/>
    </row>
    <row r="233" spans="2:14" ht="16.350000000000001" customHeight="1">
      <c r="B233" s="63" t="s">
        <v>416</v>
      </c>
      <c r="C233" s="66" t="s">
        <v>564</v>
      </c>
      <c r="D233" s="89">
        <v>650</v>
      </c>
      <c r="E233" s="89">
        <v>657</v>
      </c>
      <c r="F233" s="102">
        <v>5.5</v>
      </c>
      <c r="G233" s="89">
        <v>643</v>
      </c>
      <c r="H233" s="109">
        <v>5.3</v>
      </c>
      <c r="I233" s="102">
        <v>5.7</v>
      </c>
      <c r="J233" s="66" t="s">
        <v>28</v>
      </c>
      <c r="M233" s="32"/>
      <c r="N233" s="33"/>
    </row>
    <row r="234" spans="2:14" ht="16.350000000000001" customHeight="1">
      <c r="B234" s="79" t="s">
        <v>417</v>
      </c>
      <c r="C234" s="81" t="s">
        <v>565</v>
      </c>
      <c r="D234" s="94">
        <v>1630</v>
      </c>
      <c r="E234" s="94">
        <v>1640</v>
      </c>
      <c r="F234" s="107">
        <v>5.0999999999999996</v>
      </c>
      <c r="G234" s="94">
        <v>1610</v>
      </c>
      <c r="H234" s="118">
        <v>4.9000000000000004</v>
      </c>
      <c r="I234" s="107">
        <v>5.3</v>
      </c>
      <c r="J234" s="81" t="s">
        <v>28</v>
      </c>
      <c r="M234" s="32"/>
      <c r="N234" s="33"/>
    </row>
    <row r="235" spans="2:14" ht="16.350000000000001" customHeight="1">
      <c r="B235" s="63" t="s">
        <v>418</v>
      </c>
      <c r="C235" s="66" t="s">
        <v>566</v>
      </c>
      <c r="D235" s="89">
        <v>274</v>
      </c>
      <c r="E235" s="89">
        <v>272</v>
      </c>
      <c r="F235" s="102">
        <v>5.5</v>
      </c>
      <c r="G235" s="89">
        <v>275</v>
      </c>
      <c r="H235" s="109">
        <v>5.4</v>
      </c>
      <c r="I235" s="102">
        <v>5.7</v>
      </c>
      <c r="J235" s="66" t="s">
        <v>27</v>
      </c>
      <c r="M235" s="32"/>
      <c r="N235" s="33"/>
    </row>
    <row r="236" spans="2:14" ht="16.350000000000001" customHeight="1">
      <c r="B236" s="79" t="s">
        <v>419</v>
      </c>
      <c r="C236" s="81" t="s">
        <v>567</v>
      </c>
      <c r="D236" s="94">
        <v>277</v>
      </c>
      <c r="E236" s="94">
        <v>273</v>
      </c>
      <c r="F236" s="107">
        <v>5.5</v>
      </c>
      <c r="G236" s="94">
        <v>278</v>
      </c>
      <c r="H236" s="118">
        <v>5.3</v>
      </c>
      <c r="I236" s="107">
        <v>5.7</v>
      </c>
      <c r="J236" s="81" t="s">
        <v>27</v>
      </c>
      <c r="M236" s="32"/>
      <c r="N236" s="33"/>
    </row>
    <row r="237" spans="2:14" ht="16.350000000000001" customHeight="1">
      <c r="B237" s="63" t="s">
        <v>420</v>
      </c>
      <c r="C237" s="66" t="s">
        <v>568</v>
      </c>
      <c r="D237" s="89">
        <v>511</v>
      </c>
      <c r="E237" s="89">
        <v>515</v>
      </c>
      <c r="F237" s="102">
        <v>5.4</v>
      </c>
      <c r="G237" s="89">
        <v>506</v>
      </c>
      <c r="H237" s="109">
        <v>5.2</v>
      </c>
      <c r="I237" s="102">
        <v>5.6</v>
      </c>
      <c r="J237" s="66" t="s">
        <v>28</v>
      </c>
      <c r="M237" s="32"/>
      <c r="N237" s="33"/>
    </row>
    <row r="238" spans="2:14" ht="16.350000000000001" customHeight="1">
      <c r="B238" s="79" t="s">
        <v>421</v>
      </c>
      <c r="C238" s="81" t="s">
        <v>569</v>
      </c>
      <c r="D238" s="94">
        <v>340</v>
      </c>
      <c r="E238" s="94">
        <v>343</v>
      </c>
      <c r="F238" s="107">
        <v>5.4</v>
      </c>
      <c r="G238" s="94">
        <v>337</v>
      </c>
      <c r="H238" s="118">
        <v>5.2</v>
      </c>
      <c r="I238" s="107">
        <v>5.6</v>
      </c>
      <c r="J238" s="81" t="s">
        <v>28</v>
      </c>
      <c r="M238" s="32"/>
      <c r="N238" s="33"/>
    </row>
    <row r="239" spans="2:14" ht="16.350000000000001" customHeight="1">
      <c r="B239" s="63" t="s">
        <v>422</v>
      </c>
      <c r="C239" s="66" t="s">
        <v>570</v>
      </c>
      <c r="D239" s="89">
        <v>557</v>
      </c>
      <c r="E239" s="89">
        <v>560</v>
      </c>
      <c r="F239" s="102">
        <v>5.6</v>
      </c>
      <c r="G239" s="89">
        <v>553</v>
      </c>
      <c r="H239" s="109">
        <v>5.4</v>
      </c>
      <c r="I239" s="102">
        <v>5.8</v>
      </c>
      <c r="J239" s="66" t="s">
        <v>182</v>
      </c>
      <c r="M239" s="32"/>
      <c r="N239" s="33"/>
    </row>
    <row r="240" spans="2:14" ht="16.350000000000001" customHeight="1">
      <c r="B240" s="79" t="s">
        <v>423</v>
      </c>
      <c r="C240" s="81" t="s">
        <v>571</v>
      </c>
      <c r="D240" s="94">
        <v>487</v>
      </c>
      <c r="E240" s="94">
        <v>490</v>
      </c>
      <c r="F240" s="107">
        <v>5.7</v>
      </c>
      <c r="G240" s="94">
        <v>484</v>
      </c>
      <c r="H240" s="118">
        <v>5.5</v>
      </c>
      <c r="I240" s="107">
        <v>5.9</v>
      </c>
      <c r="J240" s="81" t="s">
        <v>182</v>
      </c>
      <c r="M240" s="32"/>
      <c r="N240" s="33"/>
    </row>
    <row r="241" spans="2:14" ht="16.350000000000001" customHeight="1">
      <c r="B241" s="63" t="s">
        <v>424</v>
      </c>
      <c r="C241" s="66" t="s">
        <v>572</v>
      </c>
      <c r="D241" s="89">
        <v>398</v>
      </c>
      <c r="E241" s="89">
        <v>400</v>
      </c>
      <c r="F241" s="102">
        <v>5.7</v>
      </c>
      <c r="G241" s="89">
        <v>396</v>
      </c>
      <c r="H241" s="109">
        <v>5.5</v>
      </c>
      <c r="I241" s="102">
        <v>5.9</v>
      </c>
      <c r="J241" s="66" t="s">
        <v>182</v>
      </c>
      <c r="M241" s="32"/>
      <c r="N241" s="33"/>
    </row>
    <row r="242" spans="2:14" ht="16.350000000000001" customHeight="1">
      <c r="B242" s="79" t="s">
        <v>425</v>
      </c>
      <c r="C242" s="81" t="s">
        <v>573</v>
      </c>
      <c r="D242" s="94">
        <v>254</v>
      </c>
      <c r="E242" s="94">
        <v>255</v>
      </c>
      <c r="F242" s="107">
        <v>5.6</v>
      </c>
      <c r="G242" s="94">
        <v>253</v>
      </c>
      <c r="H242" s="118">
        <v>5.4</v>
      </c>
      <c r="I242" s="107">
        <v>5.8</v>
      </c>
      <c r="J242" s="81" t="s">
        <v>182</v>
      </c>
      <c r="M242" s="32"/>
      <c r="N242" s="33"/>
    </row>
    <row r="243" spans="2:14" ht="16.350000000000001" customHeight="1">
      <c r="B243" s="63" t="s">
        <v>426</v>
      </c>
      <c r="C243" s="66" t="s">
        <v>574</v>
      </c>
      <c r="D243" s="89">
        <v>232</v>
      </c>
      <c r="E243" s="89">
        <v>233</v>
      </c>
      <c r="F243" s="102">
        <v>5.6</v>
      </c>
      <c r="G243" s="89">
        <v>230</v>
      </c>
      <c r="H243" s="109">
        <v>5.4</v>
      </c>
      <c r="I243" s="102">
        <v>5.8</v>
      </c>
      <c r="J243" s="66" t="s">
        <v>182</v>
      </c>
      <c r="M243" s="32"/>
      <c r="N243" s="33"/>
    </row>
    <row r="244" spans="2:14" ht="16.350000000000001" customHeight="1">
      <c r="B244" s="79" t="s">
        <v>427</v>
      </c>
      <c r="C244" s="81" t="s">
        <v>575</v>
      </c>
      <c r="D244" s="94">
        <v>445</v>
      </c>
      <c r="E244" s="94">
        <v>447</v>
      </c>
      <c r="F244" s="107">
        <v>5.7</v>
      </c>
      <c r="G244" s="94">
        <v>442</v>
      </c>
      <c r="H244" s="118">
        <v>5.5</v>
      </c>
      <c r="I244" s="107">
        <v>5.9</v>
      </c>
      <c r="J244" s="81" t="s">
        <v>182</v>
      </c>
      <c r="M244" s="32"/>
      <c r="N244" s="33"/>
    </row>
    <row r="245" spans="2:14" ht="16.350000000000001" customHeight="1">
      <c r="B245" s="63" t="s">
        <v>428</v>
      </c>
      <c r="C245" s="66" t="s">
        <v>576</v>
      </c>
      <c r="D245" s="89">
        <v>625</v>
      </c>
      <c r="E245" s="89">
        <v>629</v>
      </c>
      <c r="F245" s="102">
        <v>5.6</v>
      </c>
      <c r="G245" s="89">
        <v>621</v>
      </c>
      <c r="H245" s="109">
        <v>5.4</v>
      </c>
      <c r="I245" s="102">
        <v>5.8</v>
      </c>
      <c r="J245" s="66" t="s">
        <v>182</v>
      </c>
      <c r="M245" s="32"/>
      <c r="N245" s="33"/>
    </row>
    <row r="246" spans="2:14" ht="16.350000000000001" customHeight="1">
      <c r="B246" s="79" t="s">
        <v>429</v>
      </c>
      <c r="C246" s="81" t="s">
        <v>577</v>
      </c>
      <c r="D246" s="94">
        <v>4560</v>
      </c>
      <c r="E246" s="94">
        <v>4570</v>
      </c>
      <c r="F246" s="107">
        <v>5.7</v>
      </c>
      <c r="G246" s="94">
        <v>4540</v>
      </c>
      <c r="H246" s="118">
        <v>5.5</v>
      </c>
      <c r="I246" s="107">
        <v>5.9</v>
      </c>
      <c r="J246" s="81" t="s">
        <v>182</v>
      </c>
      <c r="M246" s="32"/>
      <c r="N246" s="33"/>
    </row>
    <row r="247" spans="2:14" ht="16.350000000000001" customHeight="1">
      <c r="B247" s="63" t="s">
        <v>430</v>
      </c>
      <c r="C247" s="66" t="s">
        <v>578</v>
      </c>
      <c r="D247" s="89">
        <v>1780</v>
      </c>
      <c r="E247" s="89">
        <v>1790</v>
      </c>
      <c r="F247" s="102">
        <v>5.6</v>
      </c>
      <c r="G247" s="89">
        <v>1760</v>
      </c>
      <c r="H247" s="109">
        <v>5.4</v>
      </c>
      <c r="I247" s="102">
        <v>5.8</v>
      </c>
      <c r="J247" s="66" t="s">
        <v>182</v>
      </c>
      <c r="M247" s="32"/>
      <c r="N247" s="33"/>
    </row>
    <row r="248" spans="2:14" ht="16.350000000000001" customHeight="1">
      <c r="B248" s="79" t="s">
        <v>431</v>
      </c>
      <c r="C248" s="81" t="s">
        <v>579</v>
      </c>
      <c r="D248" s="94">
        <v>1010</v>
      </c>
      <c r="E248" s="94">
        <v>1010</v>
      </c>
      <c r="F248" s="107">
        <v>5.7</v>
      </c>
      <c r="G248" s="94">
        <v>1000</v>
      </c>
      <c r="H248" s="118">
        <v>5.5</v>
      </c>
      <c r="I248" s="107">
        <v>5.9</v>
      </c>
      <c r="J248" s="81" t="s">
        <v>182</v>
      </c>
      <c r="M248" s="32"/>
      <c r="N248" s="33"/>
    </row>
    <row r="249" spans="2:14" ht="16.350000000000001" customHeight="1">
      <c r="B249" s="63" t="s">
        <v>432</v>
      </c>
      <c r="C249" s="66" t="s">
        <v>580</v>
      </c>
      <c r="D249" s="89">
        <v>417</v>
      </c>
      <c r="E249" s="89">
        <v>418</v>
      </c>
      <c r="F249" s="102">
        <v>5.8</v>
      </c>
      <c r="G249" s="89">
        <v>415</v>
      </c>
      <c r="H249" s="109">
        <v>5.6</v>
      </c>
      <c r="I249" s="102">
        <v>6</v>
      </c>
      <c r="J249" s="66" t="s">
        <v>182</v>
      </c>
      <c r="M249" s="32"/>
      <c r="N249" s="33"/>
    </row>
    <row r="250" spans="2:14" ht="16.350000000000001" customHeight="1">
      <c r="B250" s="79" t="s">
        <v>433</v>
      </c>
      <c r="C250" s="81" t="s">
        <v>581</v>
      </c>
      <c r="D250" s="94">
        <v>843</v>
      </c>
      <c r="E250" s="94">
        <v>850</v>
      </c>
      <c r="F250" s="107">
        <v>5.6</v>
      </c>
      <c r="G250" s="94">
        <v>835</v>
      </c>
      <c r="H250" s="118">
        <v>5.4</v>
      </c>
      <c r="I250" s="107">
        <v>5.8</v>
      </c>
      <c r="J250" s="81" t="s">
        <v>28</v>
      </c>
      <c r="M250" s="32"/>
      <c r="N250" s="33"/>
    </row>
    <row r="251" spans="2:14" ht="16.350000000000001" customHeight="1">
      <c r="B251" s="63" t="s">
        <v>434</v>
      </c>
      <c r="C251" s="66" t="s">
        <v>582</v>
      </c>
      <c r="D251" s="89">
        <v>724</v>
      </c>
      <c r="E251" s="89">
        <v>729</v>
      </c>
      <c r="F251" s="102">
        <v>5.2</v>
      </c>
      <c r="G251" s="89">
        <v>724</v>
      </c>
      <c r="H251" s="109">
        <v>5</v>
      </c>
      <c r="I251" s="102">
        <v>5.4</v>
      </c>
      <c r="J251" s="66" t="s">
        <v>597</v>
      </c>
      <c r="M251" s="32"/>
      <c r="N251" s="33"/>
    </row>
    <row r="252" spans="2:14" ht="16.350000000000001" customHeight="1">
      <c r="B252" s="79" t="s">
        <v>435</v>
      </c>
      <c r="C252" s="81" t="s">
        <v>583</v>
      </c>
      <c r="D252" s="94">
        <v>571</v>
      </c>
      <c r="E252" s="94">
        <v>576</v>
      </c>
      <c r="F252" s="107">
        <v>5.3</v>
      </c>
      <c r="G252" s="94">
        <v>565</v>
      </c>
      <c r="H252" s="118">
        <v>5.0999999999999996</v>
      </c>
      <c r="I252" s="107">
        <v>5.5</v>
      </c>
      <c r="J252" s="81" t="s">
        <v>182</v>
      </c>
      <c r="M252" s="32"/>
      <c r="N252" s="33"/>
    </row>
    <row r="253" spans="2:14" ht="16.350000000000001" customHeight="1">
      <c r="B253" s="63" t="s">
        <v>436</v>
      </c>
      <c r="C253" s="66" t="s">
        <v>584</v>
      </c>
      <c r="D253" s="89">
        <v>1050</v>
      </c>
      <c r="E253" s="89">
        <v>1050</v>
      </c>
      <c r="F253" s="102">
        <v>5.3</v>
      </c>
      <c r="G253" s="89">
        <v>1040</v>
      </c>
      <c r="H253" s="109">
        <v>5.0999999999999996</v>
      </c>
      <c r="I253" s="102">
        <v>5.5</v>
      </c>
      <c r="J253" s="66" t="s">
        <v>182</v>
      </c>
      <c r="M253" s="32"/>
      <c r="N253" s="33"/>
    </row>
    <row r="254" spans="2:14" ht="16.350000000000001" customHeight="1">
      <c r="B254" s="79" t="s">
        <v>437</v>
      </c>
      <c r="C254" s="81" t="s">
        <v>585</v>
      </c>
      <c r="D254" s="94">
        <v>1610</v>
      </c>
      <c r="E254" s="94">
        <v>1630</v>
      </c>
      <c r="F254" s="107">
        <v>5.3</v>
      </c>
      <c r="G254" s="94">
        <v>1590</v>
      </c>
      <c r="H254" s="118">
        <v>5.0999999999999996</v>
      </c>
      <c r="I254" s="107">
        <v>5.5</v>
      </c>
      <c r="J254" s="81" t="s">
        <v>182</v>
      </c>
      <c r="M254" s="32"/>
      <c r="N254" s="33"/>
    </row>
    <row r="255" spans="2:14" ht="16.350000000000001" customHeight="1">
      <c r="B255" s="63" t="s">
        <v>438</v>
      </c>
      <c r="C255" s="66" t="s">
        <v>586</v>
      </c>
      <c r="D255" s="89">
        <v>3870</v>
      </c>
      <c r="E255" s="89">
        <v>3910</v>
      </c>
      <c r="F255" s="102">
        <v>5.2</v>
      </c>
      <c r="G255" s="89">
        <v>3830</v>
      </c>
      <c r="H255" s="109">
        <v>5</v>
      </c>
      <c r="I255" s="102">
        <v>5.4</v>
      </c>
      <c r="J255" s="66" t="s">
        <v>182</v>
      </c>
      <c r="M255" s="32"/>
      <c r="N255" s="33"/>
    </row>
    <row r="256" spans="2:14" ht="16.350000000000001" customHeight="1">
      <c r="B256" s="79" t="s">
        <v>439</v>
      </c>
      <c r="C256" s="81" t="s">
        <v>587</v>
      </c>
      <c r="D256" s="94">
        <v>657</v>
      </c>
      <c r="E256" s="94">
        <v>666</v>
      </c>
      <c r="F256" s="107">
        <v>5.0999999999999996</v>
      </c>
      <c r="G256" s="94">
        <v>653</v>
      </c>
      <c r="H256" s="118">
        <v>4.9000000000000004</v>
      </c>
      <c r="I256" s="107">
        <v>5.3</v>
      </c>
      <c r="J256" s="81" t="s">
        <v>26</v>
      </c>
      <c r="M256" s="32"/>
      <c r="N256" s="33"/>
    </row>
    <row r="257" spans="2:14" ht="16.350000000000001" customHeight="1">
      <c r="B257" s="63" t="s">
        <v>440</v>
      </c>
      <c r="C257" s="66" t="s">
        <v>588</v>
      </c>
      <c r="D257" s="89">
        <v>809</v>
      </c>
      <c r="E257" s="89">
        <v>818</v>
      </c>
      <c r="F257" s="102">
        <v>5.0999999999999996</v>
      </c>
      <c r="G257" s="89">
        <v>805</v>
      </c>
      <c r="H257" s="109">
        <v>4.9000000000000004</v>
      </c>
      <c r="I257" s="102">
        <v>5.3</v>
      </c>
      <c r="J257" s="66" t="s">
        <v>26</v>
      </c>
      <c r="M257" s="32"/>
      <c r="N257" s="33"/>
    </row>
    <row r="258" spans="2:14" ht="16.350000000000001" customHeight="1">
      <c r="B258" s="79" t="s">
        <v>441</v>
      </c>
      <c r="C258" s="81" t="s">
        <v>589</v>
      </c>
      <c r="D258" s="94">
        <v>1200</v>
      </c>
      <c r="E258" s="94">
        <v>1200</v>
      </c>
      <c r="F258" s="107">
        <v>5.2</v>
      </c>
      <c r="G258" s="94">
        <v>1200</v>
      </c>
      <c r="H258" s="118">
        <v>5</v>
      </c>
      <c r="I258" s="107">
        <v>5.4</v>
      </c>
      <c r="J258" s="81" t="s">
        <v>182</v>
      </c>
      <c r="M258" s="32"/>
      <c r="N258" s="33"/>
    </row>
    <row r="259" spans="2:14" ht="16.350000000000001" customHeight="1">
      <c r="B259" s="63" t="s">
        <v>442</v>
      </c>
      <c r="C259" s="66" t="s">
        <v>590</v>
      </c>
      <c r="D259" s="89">
        <v>1040</v>
      </c>
      <c r="E259" s="89">
        <v>1050</v>
      </c>
      <c r="F259" s="102">
        <v>5.2</v>
      </c>
      <c r="G259" s="89">
        <v>1030</v>
      </c>
      <c r="H259" s="109">
        <v>5</v>
      </c>
      <c r="I259" s="102">
        <v>5.4</v>
      </c>
      <c r="J259" s="66" t="s">
        <v>182</v>
      </c>
      <c r="M259" s="32"/>
      <c r="N259" s="33"/>
    </row>
    <row r="260" spans="2:14" ht="16.350000000000001" customHeight="1">
      <c r="B260" s="79" t="s">
        <v>443</v>
      </c>
      <c r="C260" s="81" t="s">
        <v>591</v>
      </c>
      <c r="D260" s="94">
        <v>1820</v>
      </c>
      <c r="E260" s="94">
        <v>1840</v>
      </c>
      <c r="F260" s="107">
        <v>5</v>
      </c>
      <c r="G260" s="94">
        <v>1800</v>
      </c>
      <c r="H260" s="118">
        <v>4.8</v>
      </c>
      <c r="I260" s="107">
        <v>5.2</v>
      </c>
      <c r="J260" s="81" t="s">
        <v>28</v>
      </c>
      <c r="M260" s="32"/>
      <c r="N260" s="33"/>
    </row>
    <row r="261" spans="2:14" ht="16.350000000000001" customHeight="1">
      <c r="B261" s="63" t="s">
        <v>444</v>
      </c>
      <c r="C261" s="66" t="s">
        <v>592</v>
      </c>
      <c r="D261" s="89">
        <v>589</v>
      </c>
      <c r="E261" s="89">
        <v>595</v>
      </c>
      <c r="F261" s="102">
        <v>5.4</v>
      </c>
      <c r="G261" s="89">
        <v>587</v>
      </c>
      <c r="H261" s="109">
        <v>5.2</v>
      </c>
      <c r="I261" s="102">
        <v>5.6</v>
      </c>
      <c r="J261" s="66" t="s">
        <v>26</v>
      </c>
      <c r="M261" s="32"/>
      <c r="N261" s="33"/>
    </row>
    <row r="262" spans="2:14" ht="16.350000000000001" customHeight="1">
      <c r="B262" s="79" t="s">
        <v>445</v>
      </c>
      <c r="C262" s="81" t="s">
        <v>593</v>
      </c>
      <c r="D262" s="94">
        <v>269</v>
      </c>
      <c r="E262" s="94">
        <v>272</v>
      </c>
      <c r="F262" s="107">
        <v>5.3</v>
      </c>
      <c r="G262" s="94">
        <v>268</v>
      </c>
      <c r="H262" s="118">
        <v>5.0999999999999996</v>
      </c>
      <c r="I262" s="107">
        <v>5.5</v>
      </c>
      <c r="J262" s="81" t="s">
        <v>26</v>
      </c>
      <c r="M262" s="32"/>
      <c r="N262" s="33"/>
    </row>
    <row r="263" spans="2:14" ht="16.350000000000001" customHeight="1">
      <c r="B263" s="63" t="s">
        <v>446</v>
      </c>
      <c r="C263" s="66" t="s">
        <v>594</v>
      </c>
      <c r="D263" s="89">
        <v>326</v>
      </c>
      <c r="E263" s="89">
        <v>329</v>
      </c>
      <c r="F263" s="102">
        <v>5.6</v>
      </c>
      <c r="G263" s="89">
        <v>325</v>
      </c>
      <c r="H263" s="109">
        <v>5.4</v>
      </c>
      <c r="I263" s="102">
        <v>5.8</v>
      </c>
      <c r="J263" s="66" t="s">
        <v>26</v>
      </c>
      <c r="M263" s="32"/>
      <c r="N263" s="33"/>
    </row>
    <row r="264" spans="2:14" ht="16.350000000000001" customHeight="1">
      <c r="B264" s="79" t="s">
        <v>447</v>
      </c>
      <c r="C264" s="81" t="s">
        <v>595</v>
      </c>
      <c r="D264" s="94">
        <v>515</v>
      </c>
      <c r="E264" s="94">
        <v>518</v>
      </c>
      <c r="F264" s="107">
        <v>5.5</v>
      </c>
      <c r="G264" s="94">
        <v>513</v>
      </c>
      <c r="H264" s="118">
        <v>5.3</v>
      </c>
      <c r="I264" s="107">
        <v>5.7</v>
      </c>
      <c r="J264" s="81" t="s">
        <v>26</v>
      </c>
      <c r="M264" s="32"/>
      <c r="N264" s="33"/>
    </row>
    <row r="265" spans="2:14" ht="16.350000000000001" customHeight="1">
      <c r="B265" s="80" t="s">
        <v>448</v>
      </c>
      <c r="C265" s="82" t="s">
        <v>596</v>
      </c>
      <c r="D265" s="95">
        <v>543</v>
      </c>
      <c r="E265" s="95">
        <v>546</v>
      </c>
      <c r="F265" s="108">
        <v>5.5</v>
      </c>
      <c r="G265" s="95">
        <v>542</v>
      </c>
      <c r="H265" s="119">
        <v>5.3</v>
      </c>
      <c r="I265" s="108">
        <v>5.7</v>
      </c>
      <c r="J265" s="82" t="s">
        <v>26</v>
      </c>
      <c r="M265" s="32"/>
      <c r="N265" s="33"/>
    </row>
    <row r="266" spans="2:14" ht="16.350000000000001" customHeight="1">
      <c r="B266" s="31"/>
    </row>
    <row r="267" spans="2:14" ht="16.350000000000001" customHeight="1">
      <c r="B267" s="222" t="s">
        <v>797</v>
      </c>
      <c r="C267" s="213" t="s">
        <v>611</v>
      </c>
      <c r="D267" s="122">
        <v>829072</v>
      </c>
      <c r="E267" s="122" t="s">
        <v>608</v>
      </c>
      <c r="F267" s="122" t="s">
        <v>608</v>
      </c>
      <c r="G267" s="123" t="s">
        <v>608</v>
      </c>
      <c r="H267" s="123" t="s">
        <v>608</v>
      </c>
      <c r="I267" s="123" t="s">
        <v>608</v>
      </c>
      <c r="J267" s="121" t="s">
        <v>608</v>
      </c>
    </row>
    <row r="268" spans="2:14" ht="16.350000000000001" customHeight="1">
      <c r="B268" s="214"/>
      <c r="C268" s="218" t="s">
        <v>612</v>
      </c>
      <c r="D268" s="124">
        <v>357298</v>
      </c>
      <c r="E268" s="124" t="s">
        <v>608</v>
      </c>
      <c r="F268" s="125" t="s">
        <v>608</v>
      </c>
      <c r="G268" s="126" t="s">
        <v>608</v>
      </c>
      <c r="H268" s="127" t="s">
        <v>608</v>
      </c>
      <c r="I268" s="127" t="s">
        <v>608</v>
      </c>
      <c r="J268" s="128" t="s">
        <v>262</v>
      </c>
    </row>
    <row r="269" spans="2:14" ht="16.350000000000001" customHeight="1">
      <c r="B269" s="215"/>
      <c r="C269" s="219" t="s">
        <v>613</v>
      </c>
      <c r="D269" s="129">
        <v>155165</v>
      </c>
      <c r="E269" s="129" t="s">
        <v>608</v>
      </c>
      <c r="F269" s="130" t="s">
        <v>608</v>
      </c>
      <c r="G269" s="131" t="s">
        <v>608</v>
      </c>
      <c r="H269" s="132" t="s">
        <v>608</v>
      </c>
      <c r="I269" s="132" t="s">
        <v>608</v>
      </c>
      <c r="J269" s="133" t="s">
        <v>262</v>
      </c>
    </row>
    <row r="270" spans="2:14" ht="16.350000000000001" customHeight="1">
      <c r="B270" s="216"/>
      <c r="C270" s="220" t="s">
        <v>825</v>
      </c>
      <c r="D270" s="134">
        <v>150586</v>
      </c>
      <c r="E270" s="134" t="s">
        <v>608</v>
      </c>
      <c r="F270" s="135" t="s">
        <v>608</v>
      </c>
      <c r="G270" s="136" t="s">
        <v>608</v>
      </c>
      <c r="H270" s="137" t="s">
        <v>608</v>
      </c>
      <c r="I270" s="137" t="s">
        <v>608</v>
      </c>
      <c r="J270" s="138" t="s">
        <v>262</v>
      </c>
    </row>
    <row r="271" spans="2:14" ht="16.350000000000001" customHeight="1">
      <c r="B271" s="223"/>
      <c r="C271" s="224" t="s">
        <v>614</v>
      </c>
      <c r="D271" s="139">
        <v>166023</v>
      </c>
      <c r="E271" s="139" t="s">
        <v>608</v>
      </c>
      <c r="F271" s="140" t="s">
        <v>608</v>
      </c>
      <c r="G271" s="141" t="s">
        <v>608</v>
      </c>
      <c r="H271" s="142" t="s">
        <v>608</v>
      </c>
      <c r="I271" s="142" t="s">
        <v>608</v>
      </c>
      <c r="J271" s="143" t="s">
        <v>262</v>
      </c>
    </row>
    <row r="272" spans="2:14" ht="16.350000000000001" customHeight="1">
      <c r="B272" s="34" t="s">
        <v>829</v>
      </c>
    </row>
    <row r="273" spans="2:5" ht="16.350000000000001" customHeight="1">
      <c r="B273" s="34" t="s">
        <v>830</v>
      </c>
    </row>
    <row r="274" spans="2:5" ht="16.350000000000001" customHeight="1">
      <c r="B274" s="34" t="s">
        <v>831</v>
      </c>
    </row>
    <row r="275" spans="2:5" ht="16.350000000000001" customHeight="1">
      <c r="B275" s="34" t="s">
        <v>832</v>
      </c>
      <c r="D275" s="38"/>
      <c r="E275" s="38"/>
    </row>
    <row r="276" spans="2:5" ht="16.350000000000001" customHeight="1">
      <c r="B276" s="34" t="s">
        <v>833</v>
      </c>
      <c r="D276" s="39"/>
      <c r="E276" s="38"/>
    </row>
    <row r="277" spans="2:5" ht="16.350000000000001" customHeight="1">
      <c r="B277" s="34" t="s">
        <v>834</v>
      </c>
      <c r="D277" s="38"/>
      <c r="E277" s="38"/>
    </row>
    <row r="278" spans="2:5" ht="16.350000000000001" customHeight="1">
      <c r="B278" s="34" t="s">
        <v>835</v>
      </c>
      <c r="D278" s="38"/>
      <c r="E278" s="38"/>
    </row>
    <row r="279" spans="2:5" ht="16.350000000000001" customHeight="1">
      <c r="B279" s="34" t="s">
        <v>836</v>
      </c>
      <c r="D279" s="38"/>
      <c r="E279" s="38"/>
    </row>
    <row r="280" spans="2:5" ht="16.350000000000001" customHeight="1">
      <c r="B280" s="34" t="s">
        <v>837</v>
      </c>
    </row>
    <row r="283" spans="2:5" ht="16.350000000000001" customHeight="1">
      <c r="B283" s="34"/>
    </row>
  </sheetData>
  <sheetProtection password="DD24" sheet="1" objects="1" scenarios="1"/>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88"/>
  <sheetViews>
    <sheetView showGridLines="0" zoomScaleNormal="100" workbookViewId="0">
      <pane xSplit="3" ySplit="3" topLeftCell="D4" activePane="bottomRight" state="frozen"/>
      <selection activeCell="C2" sqref="C2:D2"/>
      <selection pane="topRight" activeCell="C2" sqref="C2:D2"/>
      <selection pane="bottomLeft" activeCell="C2" sqref="C2:D2"/>
      <selection pane="bottomRight" activeCell="D17" sqref="D17"/>
    </sheetView>
  </sheetViews>
  <sheetFormatPr defaultColWidth="9" defaultRowHeight="15.75" outlineLevelCol="1"/>
  <cols>
    <col min="1" max="1" width="3.5" style="767" customWidth="1"/>
    <col min="2" max="2" width="14.375" style="767" customWidth="1"/>
    <col min="3" max="3" width="33.5" style="794" customWidth="1"/>
    <col min="4" max="4" width="44" style="767" customWidth="1"/>
    <col min="5" max="5" width="30.625" style="767" customWidth="1"/>
    <col min="6" max="6" width="20" style="767" hidden="1" customWidth="1" outlineLevel="1"/>
    <col min="7" max="7" width="17.125" style="795" customWidth="1" collapsed="1"/>
    <col min="8" max="9" width="17.125" style="795" customWidth="1"/>
    <col min="10" max="11" width="24" style="796" customWidth="1"/>
    <col min="12" max="12" width="21.625" style="797" customWidth="1"/>
    <col min="13" max="13" width="20" style="797" customWidth="1"/>
    <col min="14" max="14" width="20.625" style="797" customWidth="1"/>
    <col min="15" max="15" width="13.625" style="767" customWidth="1"/>
    <col min="16" max="16" width="10.375" style="767" customWidth="1"/>
    <col min="17" max="16384" width="9" style="767"/>
  </cols>
  <sheetData>
    <row r="1" spans="1:17">
      <c r="A1" s="1"/>
      <c r="B1" s="1"/>
      <c r="C1" s="748"/>
      <c r="D1" s="1"/>
      <c r="E1" s="1"/>
      <c r="F1" s="542"/>
      <c r="G1" s="2"/>
      <c r="H1" s="2"/>
      <c r="I1" s="2"/>
      <c r="J1" s="2"/>
      <c r="K1" s="2"/>
      <c r="L1" s="2"/>
      <c r="M1" s="2"/>
      <c r="N1" s="2"/>
      <c r="O1" s="2"/>
    </row>
    <row r="2" spans="1:17" s="768" customFormat="1" ht="32.25" customHeight="1">
      <c r="A2" s="151"/>
      <c r="B2" s="939" t="s">
        <v>67</v>
      </c>
      <c r="C2" s="940" t="s">
        <v>0</v>
      </c>
      <c r="D2" s="941" t="s">
        <v>1</v>
      </c>
      <c r="E2" s="941" t="s">
        <v>798</v>
      </c>
      <c r="F2" s="942" t="s">
        <v>822</v>
      </c>
      <c r="G2" s="942" t="s">
        <v>822</v>
      </c>
      <c r="H2" s="942" t="s">
        <v>818</v>
      </c>
      <c r="I2" s="943" t="s">
        <v>1424</v>
      </c>
      <c r="J2" s="944" t="s">
        <v>814</v>
      </c>
      <c r="K2" s="944" t="s">
        <v>815</v>
      </c>
      <c r="L2" s="945" t="s">
        <v>3</v>
      </c>
      <c r="M2" s="945" t="s">
        <v>820</v>
      </c>
      <c r="N2" s="946" t="s">
        <v>821</v>
      </c>
      <c r="O2" s="947" t="s">
        <v>880</v>
      </c>
      <c r="P2" s="947" t="s">
        <v>3084</v>
      </c>
    </row>
    <row r="3" spans="1:17" s="768" customFormat="1" ht="16.350000000000001" customHeight="1">
      <c r="A3" s="151"/>
      <c r="B3" s="949"/>
      <c r="C3" s="950"/>
      <c r="D3" s="951"/>
      <c r="E3" s="951"/>
      <c r="F3" s="952" t="s">
        <v>610</v>
      </c>
      <c r="G3" s="952" t="s">
        <v>610</v>
      </c>
      <c r="H3" s="952" t="s">
        <v>610</v>
      </c>
      <c r="I3" s="952" t="s">
        <v>610</v>
      </c>
      <c r="J3" s="953" t="s">
        <v>17</v>
      </c>
      <c r="K3" s="953" t="s">
        <v>17</v>
      </c>
      <c r="L3" s="954"/>
      <c r="M3" s="954"/>
      <c r="N3" s="954"/>
      <c r="O3" s="985" t="s">
        <v>881</v>
      </c>
      <c r="P3" s="948" t="s">
        <v>2396</v>
      </c>
    </row>
    <row r="4" spans="1:17" s="768" customFormat="1" ht="14.25">
      <c r="A4" s="151"/>
      <c r="B4" s="769" t="s">
        <v>74</v>
      </c>
      <c r="C4" s="770" t="s">
        <v>126</v>
      </c>
      <c r="D4" s="771" t="s">
        <v>847</v>
      </c>
      <c r="E4" s="772" t="s">
        <v>801</v>
      </c>
      <c r="F4" s="773">
        <v>43900</v>
      </c>
      <c r="G4" s="774">
        <f>ROUNDDOWN(F4,0)</f>
        <v>43900</v>
      </c>
      <c r="H4" s="774">
        <v>43900</v>
      </c>
      <c r="I4" s="774" t="s">
        <v>262</v>
      </c>
      <c r="J4" s="775">
        <v>9298.2099999999991</v>
      </c>
      <c r="K4" s="423">
        <v>117258.88</v>
      </c>
      <c r="L4" s="424">
        <v>28641</v>
      </c>
      <c r="M4" s="424">
        <v>37963</v>
      </c>
      <c r="N4" s="424" t="s">
        <v>2397</v>
      </c>
      <c r="O4" s="425">
        <v>3250</v>
      </c>
      <c r="P4" s="426">
        <v>0.74</v>
      </c>
      <c r="Q4" s="776"/>
    </row>
    <row r="5" spans="1:17" s="768" customFormat="1" ht="14.25">
      <c r="A5" s="151"/>
      <c r="B5" s="769" t="s">
        <v>68</v>
      </c>
      <c r="C5" s="760" t="s">
        <v>938</v>
      </c>
      <c r="D5" s="244" t="s">
        <v>848</v>
      </c>
      <c r="E5" s="245" t="s">
        <v>2398</v>
      </c>
      <c r="F5" s="545">
        <v>20500</v>
      </c>
      <c r="G5" s="246">
        <f t="shared" ref="G5:G69" si="0">ROUNDDOWN(F5,0)</f>
        <v>20500</v>
      </c>
      <c r="H5" s="246">
        <v>20500</v>
      </c>
      <c r="I5" s="246" t="s">
        <v>2399</v>
      </c>
      <c r="J5" s="247">
        <v>11670.4</v>
      </c>
      <c r="K5" s="247">
        <v>25260.48</v>
      </c>
      <c r="L5" s="248">
        <v>35246</v>
      </c>
      <c r="M5" s="248">
        <v>38429</v>
      </c>
      <c r="N5" s="248" t="s">
        <v>2399</v>
      </c>
      <c r="O5" s="457">
        <v>1836</v>
      </c>
      <c r="P5" s="428">
        <v>2.64</v>
      </c>
      <c r="Q5" s="776"/>
    </row>
    <row r="6" spans="1:17" s="768" customFormat="1" ht="14.25">
      <c r="A6" s="151"/>
      <c r="B6" s="769" t="s">
        <v>75</v>
      </c>
      <c r="C6" s="761" t="s">
        <v>128</v>
      </c>
      <c r="D6" s="546" t="s">
        <v>2400</v>
      </c>
      <c r="E6" s="547" t="s">
        <v>802</v>
      </c>
      <c r="F6" s="548">
        <v>26700</v>
      </c>
      <c r="G6" s="319">
        <f t="shared" si="0"/>
        <v>26700</v>
      </c>
      <c r="H6" s="319">
        <v>26700</v>
      </c>
      <c r="I6" s="319" t="s">
        <v>262</v>
      </c>
      <c r="J6" s="549">
        <v>6365.8</v>
      </c>
      <c r="K6" s="550">
        <v>16050.53</v>
      </c>
      <c r="L6" s="451">
        <v>36675</v>
      </c>
      <c r="M6" s="451">
        <v>41726</v>
      </c>
      <c r="N6" s="451" t="s">
        <v>262</v>
      </c>
      <c r="O6" s="452">
        <v>1150</v>
      </c>
      <c r="P6" s="426">
        <v>0.83</v>
      </c>
      <c r="Q6" s="776"/>
    </row>
    <row r="7" spans="1:17" s="768" customFormat="1" ht="14.25">
      <c r="A7" s="151"/>
      <c r="B7" s="769" t="s">
        <v>70</v>
      </c>
      <c r="C7" s="760" t="s">
        <v>1426</v>
      </c>
      <c r="D7" s="546" t="s">
        <v>851</v>
      </c>
      <c r="E7" s="547" t="s">
        <v>2401</v>
      </c>
      <c r="F7" s="548">
        <v>10000</v>
      </c>
      <c r="G7" s="319">
        <f t="shared" si="0"/>
        <v>10000</v>
      </c>
      <c r="H7" s="319">
        <v>10000</v>
      </c>
      <c r="I7" s="319" t="s">
        <v>2399</v>
      </c>
      <c r="J7" s="455">
        <v>1353.6199999999899</v>
      </c>
      <c r="K7" s="455">
        <v>9044.0400000000009</v>
      </c>
      <c r="L7" s="456">
        <v>27135</v>
      </c>
      <c r="M7" s="456">
        <v>39624</v>
      </c>
      <c r="N7" s="456" t="s">
        <v>2399</v>
      </c>
      <c r="O7" s="457">
        <v>212</v>
      </c>
      <c r="P7" s="428">
        <v>6.88</v>
      </c>
      <c r="Q7" s="776"/>
    </row>
    <row r="8" spans="1:17" s="768" customFormat="1" ht="14.25">
      <c r="A8" s="151"/>
      <c r="B8" s="769" t="s">
        <v>77</v>
      </c>
      <c r="C8" s="317" t="s">
        <v>1427</v>
      </c>
      <c r="D8" s="244" t="s">
        <v>2402</v>
      </c>
      <c r="E8" s="245" t="s">
        <v>801</v>
      </c>
      <c r="F8" s="545">
        <v>10400</v>
      </c>
      <c r="G8" s="246">
        <f t="shared" si="0"/>
        <v>10400</v>
      </c>
      <c r="H8" s="246">
        <v>10400</v>
      </c>
      <c r="I8" s="246" t="s">
        <v>262</v>
      </c>
      <c r="J8" s="429">
        <v>637.08000000000004</v>
      </c>
      <c r="K8" s="430">
        <v>5358.55</v>
      </c>
      <c r="L8" s="424">
        <v>32049</v>
      </c>
      <c r="M8" s="424">
        <v>38258</v>
      </c>
      <c r="N8" s="424" t="s">
        <v>262</v>
      </c>
      <c r="O8" s="452">
        <v>344</v>
      </c>
      <c r="P8" s="426">
        <v>6.37</v>
      </c>
      <c r="Q8" s="776"/>
    </row>
    <row r="9" spans="1:17" s="768" customFormat="1" ht="14.25">
      <c r="A9" s="151"/>
      <c r="B9" s="769" t="s">
        <v>78</v>
      </c>
      <c r="C9" s="760" t="s">
        <v>2403</v>
      </c>
      <c r="D9" s="546" t="s">
        <v>2404</v>
      </c>
      <c r="E9" s="547" t="s">
        <v>2405</v>
      </c>
      <c r="F9" s="548">
        <v>11100</v>
      </c>
      <c r="G9" s="319">
        <f t="shared" si="0"/>
        <v>11100</v>
      </c>
      <c r="H9" s="319">
        <v>11100</v>
      </c>
      <c r="I9" s="319" t="s">
        <v>262</v>
      </c>
      <c r="J9" s="455">
        <v>1844.44</v>
      </c>
      <c r="K9" s="455">
        <v>8683.7299999999905</v>
      </c>
      <c r="L9" s="456">
        <v>38391</v>
      </c>
      <c r="M9" s="456">
        <v>38961</v>
      </c>
      <c r="N9" s="456" t="s">
        <v>2399</v>
      </c>
      <c r="O9" s="457">
        <v>87</v>
      </c>
      <c r="P9" s="428">
        <v>1.29</v>
      </c>
      <c r="Q9" s="776"/>
    </row>
    <row r="10" spans="1:17" s="768" customFormat="1" ht="14.25">
      <c r="A10" s="151"/>
      <c r="B10" s="769" t="s">
        <v>79</v>
      </c>
      <c r="C10" s="317" t="s">
        <v>1428</v>
      </c>
      <c r="D10" s="244" t="s">
        <v>852</v>
      </c>
      <c r="E10" s="245" t="s">
        <v>2406</v>
      </c>
      <c r="F10" s="545">
        <v>7040</v>
      </c>
      <c r="G10" s="246">
        <f t="shared" si="0"/>
        <v>7040</v>
      </c>
      <c r="H10" s="246">
        <v>7040</v>
      </c>
      <c r="I10" s="246" t="s">
        <v>2399</v>
      </c>
      <c r="J10" s="247">
        <v>2074.6520743649899</v>
      </c>
      <c r="K10" s="431">
        <v>11425.2</v>
      </c>
      <c r="L10" s="424">
        <v>33305</v>
      </c>
      <c r="M10" s="424">
        <v>38132</v>
      </c>
      <c r="N10" s="424" t="s">
        <v>2399</v>
      </c>
      <c r="O10" s="452">
        <v>560</v>
      </c>
      <c r="P10" s="426">
        <v>2.99</v>
      </c>
      <c r="Q10" s="776"/>
    </row>
    <row r="11" spans="1:17" s="768" customFormat="1" ht="14.25">
      <c r="A11" s="151"/>
      <c r="B11" s="769" t="s">
        <v>80</v>
      </c>
      <c r="C11" s="760" t="s">
        <v>940</v>
      </c>
      <c r="D11" s="546" t="s">
        <v>2407</v>
      </c>
      <c r="E11" s="547" t="s">
        <v>2405</v>
      </c>
      <c r="F11" s="548">
        <v>8140</v>
      </c>
      <c r="G11" s="319">
        <f t="shared" si="0"/>
        <v>8140</v>
      </c>
      <c r="H11" s="319">
        <v>8140</v>
      </c>
      <c r="I11" s="319" t="s">
        <v>2399</v>
      </c>
      <c r="J11" s="455">
        <v>1101.49</v>
      </c>
      <c r="K11" s="455">
        <v>5858.26</v>
      </c>
      <c r="L11" s="456">
        <v>30064</v>
      </c>
      <c r="M11" s="456">
        <v>38686</v>
      </c>
      <c r="N11" s="456" t="s">
        <v>2399</v>
      </c>
      <c r="O11" s="457">
        <v>417</v>
      </c>
      <c r="P11" s="428">
        <v>11.6</v>
      </c>
      <c r="Q11" s="776"/>
    </row>
    <row r="12" spans="1:17" s="768" customFormat="1" ht="14.25">
      <c r="A12" s="151"/>
      <c r="B12" s="769" t="s">
        <v>81</v>
      </c>
      <c r="C12" s="317" t="s">
        <v>136</v>
      </c>
      <c r="D12" s="244" t="s">
        <v>2408</v>
      </c>
      <c r="E12" s="245" t="s">
        <v>2405</v>
      </c>
      <c r="F12" s="545">
        <v>5310</v>
      </c>
      <c r="G12" s="246">
        <f t="shared" si="0"/>
        <v>5310</v>
      </c>
      <c r="H12" s="246">
        <v>5310</v>
      </c>
      <c r="I12" s="246" t="s">
        <v>262</v>
      </c>
      <c r="J12" s="429">
        <v>566.22</v>
      </c>
      <c r="K12" s="430">
        <v>4463.8599999999897</v>
      </c>
      <c r="L12" s="424">
        <v>36231</v>
      </c>
      <c r="M12" s="424">
        <v>39717</v>
      </c>
      <c r="N12" s="424" t="s">
        <v>2399</v>
      </c>
      <c r="O12" s="452">
        <v>70</v>
      </c>
      <c r="P12" s="426">
        <v>5.48</v>
      </c>
      <c r="Q12" s="776"/>
    </row>
    <row r="13" spans="1:17" s="768" customFormat="1" ht="14.25">
      <c r="A13" s="151"/>
      <c r="B13" s="769" t="s">
        <v>83</v>
      </c>
      <c r="C13" s="760" t="s">
        <v>941</v>
      </c>
      <c r="D13" s="546" t="s">
        <v>2409</v>
      </c>
      <c r="E13" s="547" t="s">
        <v>2410</v>
      </c>
      <c r="F13" s="548">
        <v>4050</v>
      </c>
      <c r="G13" s="319">
        <f t="shared" si="0"/>
        <v>4050</v>
      </c>
      <c r="H13" s="319">
        <v>4050</v>
      </c>
      <c r="I13" s="319" t="s">
        <v>262</v>
      </c>
      <c r="J13" s="455">
        <v>693.14999999999895</v>
      </c>
      <c r="K13" s="455">
        <v>5367.2799999999897</v>
      </c>
      <c r="L13" s="456">
        <v>34150</v>
      </c>
      <c r="M13" s="456">
        <v>39624</v>
      </c>
      <c r="N13" s="456" t="s">
        <v>2399</v>
      </c>
      <c r="O13" s="457">
        <v>376</v>
      </c>
      <c r="P13" s="428">
        <v>4.33</v>
      </c>
      <c r="Q13" s="776"/>
    </row>
    <row r="14" spans="1:17" s="768" customFormat="1" ht="14.25">
      <c r="A14" s="151"/>
      <c r="B14" s="769" t="s">
        <v>85</v>
      </c>
      <c r="C14" s="317" t="s">
        <v>1429</v>
      </c>
      <c r="D14" s="244" t="s">
        <v>853</v>
      </c>
      <c r="E14" s="245" t="s">
        <v>2405</v>
      </c>
      <c r="F14" s="545">
        <v>4690</v>
      </c>
      <c r="G14" s="319">
        <f t="shared" si="0"/>
        <v>4690</v>
      </c>
      <c r="H14" s="319">
        <v>4690</v>
      </c>
      <c r="I14" s="319" t="s">
        <v>2399</v>
      </c>
      <c r="J14" s="455">
        <v>1056.92</v>
      </c>
      <c r="K14" s="165">
        <v>5782.27</v>
      </c>
      <c r="L14" s="451">
        <v>35550</v>
      </c>
      <c r="M14" s="451">
        <v>38044</v>
      </c>
      <c r="N14" s="451" t="s">
        <v>2399</v>
      </c>
      <c r="O14" s="452">
        <v>275</v>
      </c>
      <c r="P14" s="426">
        <v>0.78</v>
      </c>
      <c r="Q14" s="776"/>
    </row>
    <row r="15" spans="1:17" s="768" customFormat="1" ht="14.25">
      <c r="A15" s="151"/>
      <c r="B15" s="769" t="s">
        <v>86</v>
      </c>
      <c r="C15" s="760" t="s">
        <v>2411</v>
      </c>
      <c r="D15" s="546" t="s">
        <v>2412</v>
      </c>
      <c r="E15" s="547" t="s">
        <v>2405</v>
      </c>
      <c r="F15" s="548">
        <v>4320</v>
      </c>
      <c r="G15" s="319">
        <f t="shared" si="0"/>
        <v>4320</v>
      </c>
      <c r="H15" s="319">
        <v>4320</v>
      </c>
      <c r="I15" s="319" t="s">
        <v>262</v>
      </c>
      <c r="J15" s="455">
        <v>506.16</v>
      </c>
      <c r="K15" s="455">
        <v>3507.3699999999899</v>
      </c>
      <c r="L15" s="456">
        <v>39616</v>
      </c>
      <c r="M15" s="456">
        <v>39757</v>
      </c>
      <c r="N15" s="456" t="s">
        <v>2399</v>
      </c>
      <c r="O15" s="457">
        <v>41</v>
      </c>
      <c r="P15" s="428">
        <v>4</v>
      </c>
      <c r="Q15" s="776"/>
    </row>
    <row r="16" spans="1:17" s="768" customFormat="1" ht="14.25">
      <c r="A16" s="151"/>
      <c r="B16" s="769" t="s">
        <v>87</v>
      </c>
      <c r="C16" s="317" t="s">
        <v>142</v>
      </c>
      <c r="D16" s="546" t="s">
        <v>2413</v>
      </c>
      <c r="E16" s="547" t="s">
        <v>801</v>
      </c>
      <c r="F16" s="548">
        <v>5010</v>
      </c>
      <c r="G16" s="319">
        <f t="shared" si="0"/>
        <v>5010</v>
      </c>
      <c r="H16" s="319">
        <v>5010</v>
      </c>
      <c r="I16" s="246" t="s">
        <v>262</v>
      </c>
      <c r="J16" s="455">
        <v>629.86</v>
      </c>
      <c r="K16" s="165">
        <v>4607.34</v>
      </c>
      <c r="L16" s="451">
        <v>41880</v>
      </c>
      <c r="M16" s="451">
        <v>42066</v>
      </c>
      <c r="N16" s="424" t="s">
        <v>599</v>
      </c>
      <c r="O16" s="452">
        <v>43</v>
      </c>
      <c r="P16" s="426">
        <v>4.54</v>
      </c>
      <c r="Q16" s="776"/>
    </row>
    <row r="17" spans="1:17" s="768" customFormat="1" ht="14.25">
      <c r="A17" s="151"/>
      <c r="B17" s="769" t="s">
        <v>88</v>
      </c>
      <c r="C17" s="760" t="s">
        <v>1430</v>
      </c>
      <c r="D17" s="546" t="s">
        <v>854</v>
      </c>
      <c r="E17" s="547" t="s">
        <v>2414</v>
      </c>
      <c r="F17" s="548">
        <v>4430</v>
      </c>
      <c r="G17" s="319">
        <f t="shared" si="0"/>
        <v>4430</v>
      </c>
      <c r="H17" s="319">
        <v>4430</v>
      </c>
      <c r="I17" s="319" t="s">
        <v>2399</v>
      </c>
      <c r="J17" s="455">
        <v>1047.79</v>
      </c>
      <c r="K17" s="455">
        <v>8510.20999999999</v>
      </c>
      <c r="L17" s="456">
        <v>31763</v>
      </c>
      <c r="M17" s="456">
        <v>41460</v>
      </c>
      <c r="N17" s="248" t="s">
        <v>2399</v>
      </c>
      <c r="O17" s="457">
        <v>305</v>
      </c>
      <c r="P17" s="428">
        <v>6.44</v>
      </c>
      <c r="Q17" s="776"/>
    </row>
    <row r="18" spans="1:17" s="768" customFormat="1" ht="14.25">
      <c r="A18" s="151"/>
      <c r="B18" s="769" t="s">
        <v>89</v>
      </c>
      <c r="C18" s="317" t="s">
        <v>942</v>
      </c>
      <c r="D18" s="244" t="s">
        <v>2415</v>
      </c>
      <c r="E18" s="245" t="s">
        <v>801</v>
      </c>
      <c r="F18" s="545">
        <v>3570</v>
      </c>
      <c r="G18" s="246">
        <f t="shared" si="0"/>
        <v>3570</v>
      </c>
      <c r="H18" s="246">
        <v>3570</v>
      </c>
      <c r="I18" s="246" t="s">
        <v>262</v>
      </c>
      <c r="J18" s="429">
        <v>918.55999999999904</v>
      </c>
      <c r="K18" s="430">
        <v>6704.5299999999897</v>
      </c>
      <c r="L18" s="424">
        <v>33144</v>
      </c>
      <c r="M18" s="424">
        <v>39827</v>
      </c>
      <c r="N18" s="424" t="s">
        <v>599</v>
      </c>
      <c r="O18" s="452">
        <v>272</v>
      </c>
      <c r="P18" s="426">
        <v>4.95</v>
      </c>
      <c r="Q18" s="776"/>
    </row>
    <row r="19" spans="1:17" s="768" customFormat="1" ht="14.25">
      <c r="A19" s="151"/>
      <c r="B19" s="769" t="s">
        <v>90</v>
      </c>
      <c r="C19" s="760" t="s">
        <v>943</v>
      </c>
      <c r="D19" s="546" t="s">
        <v>2416</v>
      </c>
      <c r="E19" s="547" t="s">
        <v>2405</v>
      </c>
      <c r="F19" s="548">
        <v>4240</v>
      </c>
      <c r="G19" s="319">
        <f t="shared" si="0"/>
        <v>4240</v>
      </c>
      <c r="H19" s="319">
        <v>4240</v>
      </c>
      <c r="I19" s="319" t="s">
        <v>2417</v>
      </c>
      <c r="J19" s="455">
        <v>730.46</v>
      </c>
      <c r="K19" s="455">
        <v>3896.26</v>
      </c>
      <c r="L19" s="456">
        <v>40207</v>
      </c>
      <c r="M19" s="456">
        <v>40921</v>
      </c>
      <c r="N19" s="456" t="s">
        <v>2399</v>
      </c>
      <c r="O19" s="457">
        <v>62</v>
      </c>
      <c r="P19" s="428">
        <v>4.62</v>
      </c>
      <c r="Q19" s="776"/>
    </row>
    <row r="20" spans="1:17" s="768" customFormat="1" ht="14.25">
      <c r="A20" s="151"/>
      <c r="B20" s="769" t="s">
        <v>91</v>
      </c>
      <c r="C20" s="761" t="s">
        <v>944</v>
      </c>
      <c r="D20" s="546" t="s">
        <v>2418</v>
      </c>
      <c r="E20" s="547" t="s">
        <v>2405</v>
      </c>
      <c r="F20" s="548">
        <v>2480</v>
      </c>
      <c r="G20" s="319">
        <f t="shared" si="0"/>
        <v>2480</v>
      </c>
      <c r="H20" s="319">
        <v>2480</v>
      </c>
      <c r="I20" s="246" t="s">
        <v>2399</v>
      </c>
      <c r="J20" s="455">
        <v>505.34999999999991</v>
      </c>
      <c r="K20" s="165">
        <v>3036.1399999999899</v>
      </c>
      <c r="L20" s="451">
        <v>33162</v>
      </c>
      <c r="M20" s="451">
        <v>39304</v>
      </c>
      <c r="N20" s="424" t="s">
        <v>2399</v>
      </c>
      <c r="O20" s="452">
        <v>165</v>
      </c>
      <c r="P20" s="426">
        <v>7.03</v>
      </c>
      <c r="Q20" s="776"/>
    </row>
    <row r="21" spans="1:17" s="768" customFormat="1" ht="14.25">
      <c r="A21" s="151"/>
      <c r="B21" s="769" t="s">
        <v>92</v>
      </c>
      <c r="C21" s="760" t="s">
        <v>1431</v>
      </c>
      <c r="D21" s="546" t="s">
        <v>2419</v>
      </c>
      <c r="E21" s="547" t="s">
        <v>2410</v>
      </c>
      <c r="F21" s="548">
        <v>4160</v>
      </c>
      <c r="G21" s="319">
        <f t="shared" si="0"/>
        <v>4160</v>
      </c>
      <c r="H21" s="319">
        <v>4160</v>
      </c>
      <c r="I21" s="319" t="s">
        <v>2399</v>
      </c>
      <c r="J21" s="455">
        <v>773.32</v>
      </c>
      <c r="K21" s="455">
        <v>4698.97</v>
      </c>
      <c r="L21" s="456">
        <v>32339</v>
      </c>
      <c r="M21" s="456">
        <v>38043</v>
      </c>
      <c r="N21" s="456" t="s">
        <v>2399</v>
      </c>
      <c r="O21" s="457">
        <v>363</v>
      </c>
      <c r="P21" s="428">
        <v>5.45</v>
      </c>
      <c r="Q21" s="776"/>
    </row>
    <row r="22" spans="1:17" s="768" customFormat="1" ht="14.25">
      <c r="A22" s="151"/>
      <c r="B22" s="769" t="s">
        <v>93</v>
      </c>
      <c r="C22" s="317" t="s">
        <v>1432</v>
      </c>
      <c r="D22" s="546" t="s">
        <v>2420</v>
      </c>
      <c r="E22" s="547" t="s">
        <v>2401</v>
      </c>
      <c r="F22" s="548">
        <v>2830</v>
      </c>
      <c r="G22" s="319">
        <f t="shared" si="0"/>
        <v>2830</v>
      </c>
      <c r="H22" s="319">
        <v>2830</v>
      </c>
      <c r="I22" s="319" t="s">
        <v>262</v>
      </c>
      <c r="J22" s="549">
        <v>1083.0599999999899</v>
      </c>
      <c r="K22" s="550">
        <v>4764</v>
      </c>
      <c r="L22" s="451">
        <v>34089</v>
      </c>
      <c r="M22" s="451">
        <v>39871</v>
      </c>
      <c r="N22" s="451" t="s">
        <v>2399</v>
      </c>
      <c r="O22" s="452">
        <v>200</v>
      </c>
      <c r="P22" s="426">
        <v>5.15</v>
      </c>
      <c r="Q22" s="776"/>
    </row>
    <row r="23" spans="1:17" s="768" customFormat="1" ht="14.25">
      <c r="A23" s="151"/>
      <c r="B23" s="769" t="s">
        <v>94</v>
      </c>
      <c r="C23" s="760" t="s">
        <v>945</v>
      </c>
      <c r="D23" s="546" t="s">
        <v>2421</v>
      </c>
      <c r="E23" s="547" t="s">
        <v>2405</v>
      </c>
      <c r="F23" s="548">
        <v>2880</v>
      </c>
      <c r="G23" s="319">
        <f t="shared" si="0"/>
        <v>2880</v>
      </c>
      <c r="H23" s="319">
        <v>2880</v>
      </c>
      <c r="I23" s="319" t="s">
        <v>2417</v>
      </c>
      <c r="J23" s="455">
        <v>386.69999999999902</v>
      </c>
      <c r="K23" s="455">
        <v>2930.15</v>
      </c>
      <c r="L23" s="456">
        <v>39955</v>
      </c>
      <c r="M23" s="456">
        <v>40848</v>
      </c>
      <c r="N23" s="456" t="s">
        <v>2399</v>
      </c>
      <c r="O23" s="457">
        <v>63</v>
      </c>
      <c r="P23" s="428">
        <v>3.82</v>
      </c>
      <c r="Q23" s="776"/>
    </row>
    <row r="24" spans="1:17" s="768" customFormat="1" ht="14.25">
      <c r="A24" s="151"/>
      <c r="B24" s="769" t="s">
        <v>96</v>
      </c>
      <c r="C24" s="761" t="s">
        <v>151</v>
      </c>
      <c r="D24" s="546" t="s">
        <v>2422</v>
      </c>
      <c r="E24" s="547" t="s">
        <v>801</v>
      </c>
      <c r="F24" s="548">
        <v>2210</v>
      </c>
      <c r="G24" s="319">
        <f t="shared" si="0"/>
        <v>2210</v>
      </c>
      <c r="H24" s="319">
        <v>2210</v>
      </c>
      <c r="I24" s="319" t="s">
        <v>262</v>
      </c>
      <c r="J24" s="455">
        <v>367.18</v>
      </c>
      <c r="K24" s="165">
        <v>2628.4299999999898</v>
      </c>
      <c r="L24" s="451">
        <v>40268</v>
      </c>
      <c r="M24" s="451">
        <v>41460</v>
      </c>
      <c r="N24" s="451" t="s">
        <v>262</v>
      </c>
      <c r="O24" s="452">
        <v>23</v>
      </c>
      <c r="P24" s="426">
        <v>6.03</v>
      </c>
      <c r="Q24" s="776"/>
    </row>
    <row r="25" spans="1:17" s="768" customFormat="1" ht="14.25">
      <c r="A25" s="151"/>
      <c r="B25" s="769" t="s">
        <v>98</v>
      </c>
      <c r="C25" s="760" t="s">
        <v>946</v>
      </c>
      <c r="D25" s="546" t="s">
        <v>2423</v>
      </c>
      <c r="E25" s="547" t="s">
        <v>2405</v>
      </c>
      <c r="F25" s="548">
        <v>1690</v>
      </c>
      <c r="G25" s="319">
        <f t="shared" si="0"/>
        <v>1690</v>
      </c>
      <c r="H25" s="319">
        <v>1690</v>
      </c>
      <c r="I25" s="319" t="s">
        <v>2417</v>
      </c>
      <c r="J25" s="455">
        <v>343.16</v>
      </c>
      <c r="K25" s="455">
        <v>2376.4</v>
      </c>
      <c r="L25" s="456">
        <v>40100</v>
      </c>
      <c r="M25" s="456">
        <v>40848</v>
      </c>
      <c r="N25" s="456" t="s">
        <v>2399</v>
      </c>
      <c r="O25" s="457">
        <v>53</v>
      </c>
      <c r="P25" s="428">
        <v>3.37</v>
      </c>
      <c r="Q25" s="776"/>
    </row>
    <row r="26" spans="1:17" s="768" customFormat="1" ht="14.25">
      <c r="A26" s="151"/>
      <c r="B26" s="769" t="s">
        <v>99</v>
      </c>
      <c r="C26" s="317" t="s">
        <v>947</v>
      </c>
      <c r="D26" s="546" t="s">
        <v>2424</v>
      </c>
      <c r="E26" s="547" t="s">
        <v>801</v>
      </c>
      <c r="F26" s="548">
        <v>6470</v>
      </c>
      <c r="G26" s="319">
        <f t="shared" si="0"/>
        <v>6470</v>
      </c>
      <c r="H26" s="319">
        <v>6470</v>
      </c>
      <c r="I26" s="319" t="s">
        <v>262</v>
      </c>
      <c r="J26" s="455">
        <v>891.01999999999896</v>
      </c>
      <c r="K26" s="165">
        <v>7117.7799999999897</v>
      </c>
      <c r="L26" s="451">
        <v>32962</v>
      </c>
      <c r="M26" s="451">
        <v>39827</v>
      </c>
      <c r="N26" s="451" t="s">
        <v>599</v>
      </c>
      <c r="O26" s="452">
        <v>294</v>
      </c>
      <c r="P26" s="426">
        <v>4.3099999999999996</v>
      </c>
      <c r="Q26" s="776"/>
    </row>
    <row r="27" spans="1:17" s="768" customFormat="1" ht="14.25">
      <c r="A27" s="151"/>
      <c r="B27" s="769" t="s">
        <v>101</v>
      </c>
      <c r="C27" s="317" t="s">
        <v>156</v>
      </c>
      <c r="D27" s="244" t="s">
        <v>2425</v>
      </c>
      <c r="E27" s="245" t="s">
        <v>803</v>
      </c>
      <c r="F27" s="545">
        <v>4890</v>
      </c>
      <c r="G27" s="246">
        <f t="shared" si="0"/>
        <v>4890</v>
      </c>
      <c r="H27" s="246">
        <v>4890</v>
      </c>
      <c r="I27" s="246" t="s">
        <v>262</v>
      </c>
      <c r="J27" s="429">
        <v>941.17999999999904</v>
      </c>
      <c r="K27" s="430">
        <v>6123.96</v>
      </c>
      <c r="L27" s="424">
        <v>32724</v>
      </c>
      <c r="M27" s="424">
        <v>41460</v>
      </c>
      <c r="N27" s="424" t="s">
        <v>599</v>
      </c>
      <c r="O27" s="452">
        <v>335</v>
      </c>
      <c r="P27" s="426">
        <v>4.33</v>
      </c>
      <c r="Q27" s="776"/>
    </row>
    <row r="28" spans="1:17" s="768" customFormat="1" ht="14.25">
      <c r="A28" s="151"/>
      <c r="B28" s="769" t="s">
        <v>104</v>
      </c>
      <c r="C28" s="760" t="s">
        <v>2426</v>
      </c>
      <c r="D28" s="546" t="s">
        <v>2427</v>
      </c>
      <c r="E28" s="547" t="s">
        <v>2428</v>
      </c>
      <c r="F28" s="548">
        <v>3390</v>
      </c>
      <c r="G28" s="319">
        <f t="shared" si="0"/>
        <v>3390</v>
      </c>
      <c r="H28" s="319">
        <v>3390</v>
      </c>
      <c r="I28" s="319" t="s">
        <v>2417</v>
      </c>
      <c r="J28" s="455">
        <v>1057.1400000000001</v>
      </c>
      <c r="K28" s="455">
        <v>3868.36</v>
      </c>
      <c r="L28" s="456">
        <v>33534</v>
      </c>
      <c r="M28" s="456">
        <v>38776</v>
      </c>
      <c r="N28" s="456" t="s">
        <v>2399</v>
      </c>
      <c r="O28" s="457">
        <v>291</v>
      </c>
      <c r="P28" s="428">
        <v>3.69</v>
      </c>
      <c r="Q28" s="776"/>
    </row>
    <row r="29" spans="1:17" s="768" customFormat="1" ht="14.25">
      <c r="A29" s="151"/>
      <c r="B29" s="769" t="s">
        <v>105</v>
      </c>
      <c r="C29" s="761" t="s">
        <v>1433</v>
      </c>
      <c r="D29" s="546" t="s">
        <v>2429</v>
      </c>
      <c r="E29" s="547" t="s">
        <v>2405</v>
      </c>
      <c r="F29" s="548">
        <v>1780</v>
      </c>
      <c r="G29" s="319">
        <f t="shared" si="0"/>
        <v>1780</v>
      </c>
      <c r="H29" s="319">
        <v>1780</v>
      </c>
      <c r="I29" s="319" t="s">
        <v>2399</v>
      </c>
      <c r="J29" s="455">
        <v>457.26999999999902</v>
      </c>
      <c r="K29" s="165">
        <v>2664.8299999999899</v>
      </c>
      <c r="L29" s="451">
        <v>32079</v>
      </c>
      <c r="M29" s="451">
        <v>39827</v>
      </c>
      <c r="N29" s="451" t="s">
        <v>2399</v>
      </c>
      <c r="O29" s="452">
        <v>100</v>
      </c>
      <c r="P29" s="426">
        <v>6.76</v>
      </c>
      <c r="Q29" s="776"/>
    </row>
    <row r="30" spans="1:17" s="768" customFormat="1" ht="14.25">
      <c r="A30" s="151"/>
      <c r="B30" s="769" t="s">
        <v>106</v>
      </c>
      <c r="C30" s="760" t="s">
        <v>948</v>
      </c>
      <c r="D30" s="244" t="s">
        <v>2430</v>
      </c>
      <c r="E30" s="245" t="s">
        <v>2405</v>
      </c>
      <c r="F30" s="545">
        <v>3850</v>
      </c>
      <c r="G30" s="246">
        <f t="shared" si="0"/>
        <v>3850</v>
      </c>
      <c r="H30" s="246">
        <v>3850</v>
      </c>
      <c r="I30" s="246" t="s">
        <v>2399</v>
      </c>
      <c r="J30" s="247">
        <v>4454.59</v>
      </c>
      <c r="K30" s="247">
        <v>6865.8</v>
      </c>
      <c r="L30" s="248">
        <v>34683</v>
      </c>
      <c r="M30" s="248">
        <v>37960</v>
      </c>
      <c r="N30" s="248" t="s">
        <v>2399</v>
      </c>
      <c r="O30" s="457">
        <v>437</v>
      </c>
      <c r="P30" s="428">
        <v>1.17</v>
      </c>
      <c r="Q30" s="776"/>
    </row>
    <row r="31" spans="1:17" s="768" customFormat="1" ht="14.25">
      <c r="A31" s="151"/>
      <c r="B31" s="769" t="s">
        <v>107</v>
      </c>
      <c r="C31" s="317" t="s">
        <v>1434</v>
      </c>
      <c r="D31" s="546" t="s">
        <v>2431</v>
      </c>
      <c r="E31" s="547" t="s">
        <v>2401</v>
      </c>
      <c r="F31" s="548">
        <v>7830</v>
      </c>
      <c r="G31" s="319">
        <f t="shared" si="0"/>
        <v>7830</v>
      </c>
      <c r="H31" s="319">
        <v>7830</v>
      </c>
      <c r="I31" s="319" t="s">
        <v>262</v>
      </c>
      <c r="J31" s="549">
        <v>1275.7</v>
      </c>
      <c r="K31" s="550">
        <v>10932.69</v>
      </c>
      <c r="L31" s="451">
        <v>32233</v>
      </c>
      <c r="M31" s="451">
        <v>38533</v>
      </c>
      <c r="N31" s="451" t="s">
        <v>2399</v>
      </c>
      <c r="O31" s="452">
        <v>483</v>
      </c>
      <c r="P31" s="426">
        <v>6.93</v>
      </c>
      <c r="Q31" s="776"/>
    </row>
    <row r="32" spans="1:17" s="768" customFormat="1" ht="14.25">
      <c r="A32" s="151"/>
      <c r="B32" s="769" t="s">
        <v>108</v>
      </c>
      <c r="C32" s="760" t="s">
        <v>1435</v>
      </c>
      <c r="D32" s="546" t="s">
        <v>2432</v>
      </c>
      <c r="E32" s="547" t="s">
        <v>2405</v>
      </c>
      <c r="F32" s="548">
        <v>5460</v>
      </c>
      <c r="G32" s="319">
        <f t="shared" si="0"/>
        <v>5460</v>
      </c>
      <c r="H32" s="319">
        <v>5460</v>
      </c>
      <c r="I32" s="319" t="s">
        <v>2417</v>
      </c>
      <c r="J32" s="455">
        <v>1502.94</v>
      </c>
      <c r="K32" s="455">
        <v>10055.129999999899</v>
      </c>
      <c r="L32" s="456">
        <v>31351</v>
      </c>
      <c r="M32" s="456">
        <v>38484</v>
      </c>
      <c r="N32" s="456" t="s">
        <v>2399</v>
      </c>
      <c r="O32" s="457">
        <v>522</v>
      </c>
      <c r="P32" s="428">
        <v>6</v>
      </c>
      <c r="Q32" s="776"/>
    </row>
    <row r="33" spans="1:17" s="768" customFormat="1" ht="14.25">
      <c r="A33" s="151"/>
      <c r="B33" s="769" t="s">
        <v>109</v>
      </c>
      <c r="C33" s="761" t="s">
        <v>2433</v>
      </c>
      <c r="D33" s="546" t="s">
        <v>2434</v>
      </c>
      <c r="E33" s="547" t="s">
        <v>801</v>
      </c>
      <c r="F33" s="548">
        <v>2620</v>
      </c>
      <c r="G33" s="319">
        <f t="shared" si="0"/>
        <v>2620</v>
      </c>
      <c r="H33" s="319">
        <v>2620</v>
      </c>
      <c r="I33" s="319" t="s">
        <v>262</v>
      </c>
      <c r="J33" s="455">
        <v>1320</v>
      </c>
      <c r="K33" s="165">
        <v>11149.99</v>
      </c>
      <c r="L33" s="451">
        <v>33168</v>
      </c>
      <c r="M33" s="451">
        <v>37960</v>
      </c>
      <c r="N33" s="451" t="s">
        <v>599</v>
      </c>
      <c r="O33" s="452">
        <v>390</v>
      </c>
      <c r="P33" s="426">
        <v>9.64</v>
      </c>
      <c r="Q33" s="776"/>
    </row>
    <row r="34" spans="1:17" s="768" customFormat="1" ht="14.25">
      <c r="A34" s="151"/>
      <c r="B34" s="769" t="s">
        <v>890</v>
      </c>
      <c r="C34" s="760" t="s">
        <v>950</v>
      </c>
      <c r="D34" s="244" t="s">
        <v>951</v>
      </c>
      <c r="E34" s="245" t="s">
        <v>952</v>
      </c>
      <c r="F34" s="545">
        <v>6210</v>
      </c>
      <c r="G34" s="246">
        <f t="shared" si="0"/>
        <v>6210</v>
      </c>
      <c r="H34" s="246">
        <v>6210</v>
      </c>
      <c r="I34" s="246" t="s">
        <v>2417</v>
      </c>
      <c r="J34" s="247">
        <v>709.5</v>
      </c>
      <c r="K34" s="247">
        <v>5171.17</v>
      </c>
      <c r="L34" s="248">
        <v>41677</v>
      </c>
      <c r="M34" s="248">
        <v>42430</v>
      </c>
      <c r="N34" s="248" t="s">
        <v>2399</v>
      </c>
      <c r="O34" s="457">
        <v>53</v>
      </c>
      <c r="P34" s="428">
        <v>3.82</v>
      </c>
      <c r="Q34" s="776"/>
    </row>
    <row r="35" spans="1:17" s="768" customFormat="1" ht="14.25">
      <c r="A35" s="151"/>
      <c r="B35" s="769" t="s">
        <v>893</v>
      </c>
      <c r="C35" s="761" t="s">
        <v>894</v>
      </c>
      <c r="D35" s="546" t="s">
        <v>953</v>
      </c>
      <c r="E35" s="547" t="s">
        <v>892</v>
      </c>
      <c r="F35" s="548">
        <v>3970</v>
      </c>
      <c r="G35" s="319">
        <f t="shared" si="0"/>
        <v>3970</v>
      </c>
      <c r="H35" s="319">
        <v>3970</v>
      </c>
      <c r="I35" s="319" t="s">
        <v>2417</v>
      </c>
      <c r="J35" s="455">
        <v>321.39</v>
      </c>
      <c r="K35" s="165">
        <v>2487.63</v>
      </c>
      <c r="L35" s="451">
        <v>41754</v>
      </c>
      <c r="M35" s="451">
        <v>42430</v>
      </c>
      <c r="N35" s="451" t="s">
        <v>599</v>
      </c>
      <c r="O35" s="452">
        <v>25</v>
      </c>
      <c r="P35" s="426">
        <v>3.79</v>
      </c>
      <c r="Q35" s="776"/>
    </row>
    <row r="36" spans="1:17" s="768" customFormat="1" ht="14.25">
      <c r="A36" s="151"/>
      <c r="B36" s="769" t="s">
        <v>895</v>
      </c>
      <c r="C36" s="760" t="s">
        <v>954</v>
      </c>
      <c r="D36" s="244" t="s">
        <v>955</v>
      </c>
      <c r="E36" s="245" t="s">
        <v>952</v>
      </c>
      <c r="F36" s="545">
        <v>3900</v>
      </c>
      <c r="G36" s="246">
        <f t="shared" si="0"/>
        <v>3900</v>
      </c>
      <c r="H36" s="246">
        <v>3900</v>
      </c>
      <c r="I36" s="246" t="s">
        <v>2399</v>
      </c>
      <c r="J36" s="247">
        <v>547.04999999999995</v>
      </c>
      <c r="K36" s="247">
        <v>3362.95</v>
      </c>
      <c r="L36" s="248">
        <v>41851</v>
      </c>
      <c r="M36" s="248">
        <v>42430</v>
      </c>
      <c r="N36" s="248" t="s">
        <v>2399</v>
      </c>
      <c r="O36" s="457">
        <v>33</v>
      </c>
      <c r="P36" s="428">
        <v>5.26</v>
      </c>
      <c r="Q36" s="776"/>
    </row>
    <row r="37" spans="1:17" s="768" customFormat="1" ht="14.25">
      <c r="A37" s="151"/>
      <c r="B37" s="769" t="s">
        <v>1369</v>
      </c>
      <c r="C37" s="760" t="s">
        <v>1379</v>
      </c>
      <c r="D37" s="244" t="s">
        <v>1437</v>
      </c>
      <c r="E37" s="245" t="s">
        <v>952</v>
      </c>
      <c r="F37" s="545">
        <v>44100</v>
      </c>
      <c r="G37" s="246">
        <f t="shared" si="0"/>
        <v>44100</v>
      </c>
      <c r="H37" s="246">
        <v>44100</v>
      </c>
      <c r="I37" s="246" t="s">
        <v>262</v>
      </c>
      <c r="J37" s="247">
        <v>21190.14</v>
      </c>
      <c r="K37" s="431">
        <v>144476.04999999999</v>
      </c>
      <c r="L37" s="424">
        <v>32890</v>
      </c>
      <c r="M37" s="424">
        <v>38779</v>
      </c>
      <c r="N37" s="424" t="s">
        <v>599</v>
      </c>
      <c r="O37" s="452">
        <v>4871</v>
      </c>
      <c r="P37" s="426">
        <v>1.78</v>
      </c>
      <c r="Q37" s="776"/>
    </row>
    <row r="38" spans="1:17" s="768" customFormat="1" ht="14.25">
      <c r="A38" s="151"/>
      <c r="B38" s="769" t="s">
        <v>1370</v>
      </c>
      <c r="C38" s="760" t="s">
        <v>1380</v>
      </c>
      <c r="D38" s="244" t="s">
        <v>1438</v>
      </c>
      <c r="E38" s="245" t="s">
        <v>952</v>
      </c>
      <c r="F38" s="545">
        <v>18200</v>
      </c>
      <c r="G38" s="246">
        <f t="shared" si="0"/>
        <v>18200</v>
      </c>
      <c r="H38" s="246">
        <v>18200</v>
      </c>
      <c r="I38" s="246" t="s">
        <v>2399</v>
      </c>
      <c r="J38" s="247">
        <v>39569.53</v>
      </c>
      <c r="K38" s="431">
        <v>24000.76</v>
      </c>
      <c r="L38" s="424">
        <v>37165</v>
      </c>
      <c r="M38" s="424">
        <v>38777</v>
      </c>
      <c r="N38" s="248" t="s">
        <v>2399</v>
      </c>
      <c r="O38" s="452">
        <v>918</v>
      </c>
      <c r="P38" s="426">
        <v>2.4300000000000002</v>
      </c>
      <c r="Q38" s="776"/>
    </row>
    <row r="39" spans="1:17" s="768" customFormat="1" ht="14.25">
      <c r="A39" s="151"/>
      <c r="B39" s="769" t="s">
        <v>1371</v>
      </c>
      <c r="C39" s="760" t="s">
        <v>1831</v>
      </c>
      <c r="D39" s="244" t="s">
        <v>1439</v>
      </c>
      <c r="E39" s="245" t="s">
        <v>1440</v>
      </c>
      <c r="F39" s="545">
        <v>10400</v>
      </c>
      <c r="G39" s="246">
        <f t="shared" si="0"/>
        <v>10400</v>
      </c>
      <c r="H39" s="246">
        <v>10400</v>
      </c>
      <c r="I39" s="246" t="s">
        <v>262</v>
      </c>
      <c r="J39" s="247">
        <v>2023.72</v>
      </c>
      <c r="K39" s="431">
        <v>10063.049999999999</v>
      </c>
      <c r="L39" s="424">
        <v>32628</v>
      </c>
      <c r="M39" s="424">
        <v>38777</v>
      </c>
      <c r="N39" s="424" t="s">
        <v>599</v>
      </c>
      <c r="O39" s="452">
        <v>429</v>
      </c>
      <c r="P39" s="426">
        <v>4.76</v>
      </c>
      <c r="Q39" s="776"/>
    </row>
    <row r="40" spans="1:17" s="768" customFormat="1" ht="14.25">
      <c r="A40" s="151"/>
      <c r="B40" s="769" t="s">
        <v>1372</v>
      </c>
      <c r="C40" s="760" t="s">
        <v>1964</v>
      </c>
      <c r="D40" s="244" t="s">
        <v>2435</v>
      </c>
      <c r="E40" s="245" t="s">
        <v>952</v>
      </c>
      <c r="F40" s="545">
        <v>8330</v>
      </c>
      <c r="G40" s="246">
        <f t="shared" si="0"/>
        <v>8330</v>
      </c>
      <c r="H40" s="246">
        <v>8330</v>
      </c>
      <c r="I40" s="246" t="s">
        <v>2417</v>
      </c>
      <c r="J40" s="247">
        <v>2105.12</v>
      </c>
      <c r="K40" s="431">
        <v>12169.78</v>
      </c>
      <c r="L40" s="424">
        <v>26753</v>
      </c>
      <c r="M40" s="424">
        <v>40191</v>
      </c>
      <c r="N40" s="248" t="s">
        <v>2399</v>
      </c>
      <c r="O40" s="452">
        <v>397</v>
      </c>
      <c r="P40" s="426">
        <v>4.1500000000000004</v>
      </c>
      <c r="Q40" s="777"/>
    </row>
    <row r="41" spans="1:17" s="768" customFormat="1" ht="14.25">
      <c r="A41" s="151"/>
      <c r="B41" s="769" t="s">
        <v>1373</v>
      </c>
      <c r="C41" s="760" t="s">
        <v>1383</v>
      </c>
      <c r="D41" s="244" t="s">
        <v>1441</v>
      </c>
      <c r="E41" s="245" t="s">
        <v>952</v>
      </c>
      <c r="F41" s="545">
        <v>8180</v>
      </c>
      <c r="G41" s="246">
        <f t="shared" si="0"/>
        <v>8180</v>
      </c>
      <c r="H41" s="246">
        <v>8180</v>
      </c>
      <c r="I41" s="246" t="s">
        <v>2399</v>
      </c>
      <c r="J41" s="247">
        <v>39569.53</v>
      </c>
      <c r="K41" s="431">
        <v>10759.81</v>
      </c>
      <c r="L41" s="424">
        <v>37165</v>
      </c>
      <c r="M41" s="424">
        <v>39534</v>
      </c>
      <c r="N41" s="424" t="s">
        <v>2399</v>
      </c>
      <c r="O41" s="452">
        <v>412</v>
      </c>
      <c r="P41" s="426">
        <v>2.6</v>
      </c>
      <c r="Q41" s="777"/>
    </row>
    <row r="42" spans="1:17" s="768" customFormat="1" ht="14.25">
      <c r="A42" s="151"/>
      <c r="B42" s="769" t="s">
        <v>1374</v>
      </c>
      <c r="C42" s="760" t="s">
        <v>1965</v>
      </c>
      <c r="D42" s="244" t="s">
        <v>1442</v>
      </c>
      <c r="E42" s="547" t="s">
        <v>2414</v>
      </c>
      <c r="F42" s="548">
        <v>6070</v>
      </c>
      <c r="G42" s="246">
        <f t="shared" si="0"/>
        <v>6070</v>
      </c>
      <c r="H42" s="246">
        <v>6070</v>
      </c>
      <c r="I42" s="246" t="s">
        <v>2399</v>
      </c>
      <c r="J42" s="247">
        <v>1117.6099999999999</v>
      </c>
      <c r="K42" s="431">
        <v>7981.27</v>
      </c>
      <c r="L42" s="424">
        <v>31989</v>
      </c>
      <c r="M42" s="424">
        <v>40998</v>
      </c>
      <c r="N42" s="248" t="s">
        <v>2399</v>
      </c>
      <c r="O42" s="452">
        <v>284</v>
      </c>
      <c r="P42" s="426">
        <v>4.49</v>
      </c>
      <c r="Q42" s="777"/>
    </row>
    <row r="43" spans="1:17" s="768" customFormat="1" ht="14.25">
      <c r="A43" s="151"/>
      <c r="B43" s="769" t="s">
        <v>1375</v>
      </c>
      <c r="C43" s="760" t="s">
        <v>1966</v>
      </c>
      <c r="D43" s="244" t="s">
        <v>1443</v>
      </c>
      <c r="E43" s="245" t="s">
        <v>1444</v>
      </c>
      <c r="F43" s="545">
        <v>5710</v>
      </c>
      <c r="G43" s="246">
        <f t="shared" si="0"/>
        <v>5710</v>
      </c>
      <c r="H43" s="246">
        <v>5710</v>
      </c>
      <c r="I43" s="246" t="s">
        <v>262</v>
      </c>
      <c r="J43" s="247">
        <v>3208.2</v>
      </c>
      <c r="K43" s="431">
        <v>10704.44</v>
      </c>
      <c r="L43" s="424">
        <v>37553</v>
      </c>
      <c r="M43" s="424">
        <v>41606</v>
      </c>
      <c r="N43" s="424" t="s">
        <v>2399</v>
      </c>
      <c r="O43" s="452">
        <v>334</v>
      </c>
      <c r="P43" s="426">
        <v>7.45</v>
      </c>
      <c r="Q43" s="777"/>
    </row>
    <row r="44" spans="1:17" s="768" customFormat="1" ht="14.25">
      <c r="A44" s="151"/>
      <c r="B44" s="769" t="s">
        <v>1376</v>
      </c>
      <c r="C44" s="760" t="s">
        <v>1967</v>
      </c>
      <c r="D44" s="244" t="s">
        <v>2436</v>
      </c>
      <c r="E44" s="245" t="s">
        <v>952</v>
      </c>
      <c r="F44" s="545">
        <v>3620</v>
      </c>
      <c r="G44" s="246">
        <f t="shared" si="0"/>
        <v>3620</v>
      </c>
      <c r="H44" s="246">
        <v>3620</v>
      </c>
      <c r="I44" s="246" t="s">
        <v>2417</v>
      </c>
      <c r="J44" s="247">
        <v>940.92</v>
      </c>
      <c r="K44" s="431">
        <v>4954.74</v>
      </c>
      <c r="L44" s="433">
        <v>33375</v>
      </c>
      <c r="M44" s="433">
        <v>39525</v>
      </c>
      <c r="N44" s="248" t="s">
        <v>2399</v>
      </c>
      <c r="O44" s="452">
        <v>202</v>
      </c>
      <c r="P44" s="426">
        <v>5.55</v>
      </c>
      <c r="Q44" s="777"/>
    </row>
    <row r="45" spans="1:17" s="768" customFormat="1" ht="14.25">
      <c r="A45" s="151"/>
      <c r="B45" s="769" t="s">
        <v>1377</v>
      </c>
      <c r="C45" s="760" t="s">
        <v>1968</v>
      </c>
      <c r="D45" s="244" t="s">
        <v>1445</v>
      </c>
      <c r="E45" s="245" t="s">
        <v>1440</v>
      </c>
      <c r="F45" s="545">
        <v>1850</v>
      </c>
      <c r="G45" s="246">
        <f t="shared" si="0"/>
        <v>1850</v>
      </c>
      <c r="H45" s="246">
        <v>1850</v>
      </c>
      <c r="I45" s="246" t="s">
        <v>262</v>
      </c>
      <c r="J45" s="247">
        <v>421.37</v>
      </c>
      <c r="K45" s="431">
        <v>3251.03</v>
      </c>
      <c r="L45" s="424">
        <v>33259</v>
      </c>
      <c r="M45" s="424">
        <v>41606</v>
      </c>
      <c r="N45" s="424" t="s">
        <v>599</v>
      </c>
      <c r="O45" s="452">
        <v>126</v>
      </c>
      <c r="P45" s="426">
        <v>4.25</v>
      </c>
      <c r="Q45" s="777"/>
    </row>
    <row r="46" spans="1:17" s="768" customFormat="1" ht="14.25">
      <c r="A46" s="151"/>
      <c r="B46" s="769" t="s">
        <v>1378</v>
      </c>
      <c r="C46" s="760" t="s">
        <v>1388</v>
      </c>
      <c r="D46" s="244" t="s">
        <v>2437</v>
      </c>
      <c r="E46" s="245" t="s">
        <v>1446</v>
      </c>
      <c r="F46" s="545">
        <v>1850</v>
      </c>
      <c r="G46" s="246">
        <f>ROUNDDOWN(F46,0)</f>
        <v>1850</v>
      </c>
      <c r="H46" s="246">
        <v>1850</v>
      </c>
      <c r="I46" s="246" t="s">
        <v>2438</v>
      </c>
      <c r="J46" s="247">
        <v>2350.84</v>
      </c>
      <c r="K46" s="431">
        <v>5848.73</v>
      </c>
      <c r="L46" s="424">
        <v>34683</v>
      </c>
      <c r="M46" s="424">
        <v>38777</v>
      </c>
      <c r="N46" s="248" t="s">
        <v>2439</v>
      </c>
      <c r="O46" s="452">
        <v>696</v>
      </c>
      <c r="P46" s="426">
        <v>1.93</v>
      </c>
      <c r="Q46" s="777"/>
    </row>
    <row r="47" spans="1:17" s="768" customFormat="1" ht="14.25">
      <c r="A47" s="151"/>
      <c r="B47" s="769" t="s">
        <v>2440</v>
      </c>
      <c r="C47" s="760" t="s">
        <v>2441</v>
      </c>
      <c r="D47" s="244" t="s">
        <v>2442</v>
      </c>
      <c r="E47" s="245" t="s">
        <v>952</v>
      </c>
      <c r="F47" s="545">
        <v>4440</v>
      </c>
      <c r="G47" s="246">
        <f>ROUNDDOWN(F47,0)</f>
        <v>4440</v>
      </c>
      <c r="H47" s="246">
        <v>4440</v>
      </c>
      <c r="I47" s="246" t="s">
        <v>2443</v>
      </c>
      <c r="J47" s="247">
        <v>552.11</v>
      </c>
      <c r="K47" s="431">
        <v>3721.63</v>
      </c>
      <c r="L47" s="424">
        <v>42704</v>
      </c>
      <c r="M47" s="424">
        <v>43007</v>
      </c>
      <c r="N47" s="424" t="s">
        <v>262</v>
      </c>
      <c r="O47" s="452">
        <v>34</v>
      </c>
      <c r="P47" s="426">
        <v>5.53</v>
      </c>
      <c r="Q47" s="777"/>
    </row>
    <row r="48" spans="1:17" s="768" customFormat="1" ht="14.25">
      <c r="A48" s="151"/>
      <c r="B48" s="769" t="s">
        <v>2444</v>
      </c>
      <c r="C48" s="760" t="s">
        <v>2445</v>
      </c>
      <c r="D48" s="244" t="s">
        <v>2446</v>
      </c>
      <c r="E48" s="245" t="s">
        <v>952</v>
      </c>
      <c r="F48" s="545">
        <v>3410</v>
      </c>
      <c r="G48" s="246">
        <f>ROUNDDOWN(F48,0)</f>
        <v>3410</v>
      </c>
      <c r="H48" s="246">
        <v>3410</v>
      </c>
      <c r="I48" s="246" t="s">
        <v>2447</v>
      </c>
      <c r="J48" s="247">
        <v>307.79000000000002</v>
      </c>
      <c r="K48" s="431">
        <v>2402.91</v>
      </c>
      <c r="L48" s="424">
        <v>42398</v>
      </c>
      <c r="M48" s="424">
        <v>43007</v>
      </c>
      <c r="N48" s="424" t="s">
        <v>262</v>
      </c>
      <c r="O48" s="452">
        <v>21</v>
      </c>
      <c r="P48" s="426">
        <v>3.87</v>
      </c>
      <c r="Q48" s="777"/>
    </row>
    <row r="49" spans="1:17" s="768" customFormat="1" ht="14.25">
      <c r="A49" s="151"/>
      <c r="B49" s="769" t="s">
        <v>111</v>
      </c>
      <c r="C49" s="761" t="s">
        <v>166</v>
      </c>
      <c r="D49" s="546" t="s">
        <v>2448</v>
      </c>
      <c r="E49" s="547" t="s">
        <v>804</v>
      </c>
      <c r="F49" s="548">
        <v>6250</v>
      </c>
      <c r="G49" s="319">
        <f t="shared" si="0"/>
        <v>6250</v>
      </c>
      <c r="H49" s="319">
        <v>6250</v>
      </c>
      <c r="I49" s="319" t="s">
        <v>262</v>
      </c>
      <c r="J49" s="549">
        <v>2363.79</v>
      </c>
      <c r="K49" s="550">
        <v>18842.5099999999</v>
      </c>
      <c r="L49" s="451">
        <v>29815</v>
      </c>
      <c r="M49" s="451">
        <v>38869</v>
      </c>
      <c r="N49" s="451" t="s">
        <v>2449</v>
      </c>
      <c r="O49" s="452">
        <v>1022</v>
      </c>
      <c r="P49" s="426">
        <v>0.18</v>
      </c>
      <c r="Q49" s="777"/>
    </row>
    <row r="50" spans="1:17" s="768" customFormat="1" ht="14.25">
      <c r="A50" s="151"/>
      <c r="B50" s="769" t="s">
        <v>112</v>
      </c>
      <c r="C50" s="760" t="s">
        <v>2450</v>
      </c>
      <c r="D50" s="546" t="s">
        <v>2451</v>
      </c>
      <c r="E50" s="547" t="s">
        <v>2452</v>
      </c>
      <c r="F50" s="548">
        <v>4140</v>
      </c>
      <c r="G50" s="319">
        <f t="shared" si="0"/>
        <v>4140</v>
      </c>
      <c r="H50" s="319">
        <v>4140</v>
      </c>
      <c r="I50" s="319" t="s">
        <v>2453</v>
      </c>
      <c r="J50" s="455">
        <v>1275.68</v>
      </c>
      <c r="K50" s="455">
        <v>9603.8099999999904</v>
      </c>
      <c r="L50" s="456">
        <v>39640</v>
      </c>
      <c r="M50" s="456">
        <v>39757</v>
      </c>
      <c r="N50" s="456" t="s">
        <v>2454</v>
      </c>
      <c r="O50" s="457">
        <v>300</v>
      </c>
      <c r="P50" s="428">
        <v>0.04</v>
      </c>
      <c r="Q50" s="777"/>
    </row>
    <row r="51" spans="1:17" s="768" customFormat="1" ht="14.25">
      <c r="A51" s="151"/>
      <c r="B51" s="769" t="s">
        <v>114</v>
      </c>
      <c r="C51" s="761" t="s">
        <v>1447</v>
      </c>
      <c r="D51" s="546" t="s">
        <v>2455</v>
      </c>
      <c r="E51" s="547" t="s">
        <v>2456</v>
      </c>
      <c r="F51" s="548">
        <v>2030</v>
      </c>
      <c r="G51" s="319">
        <f t="shared" si="0"/>
        <v>2030</v>
      </c>
      <c r="H51" s="319">
        <v>2030</v>
      </c>
      <c r="I51" s="319" t="s">
        <v>2454</v>
      </c>
      <c r="J51" s="455">
        <v>2318.17</v>
      </c>
      <c r="K51" s="165">
        <v>12977.45</v>
      </c>
      <c r="L51" s="451">
        <v>25021</v>
      </c>
      <c r="M51" s="451">
        <v>38686</v>
      </c>
      <c r="N51" s="451" t="s">
        <v>2454</v>
      </c>
      <c r="O51" s="452">
        <v>339</v>
      </c>
      <c r="P51" s="426">
        <v>4.3899999999999997</v>
      </c>
      <c r="Q51" s="777"/>
    </row>
    <row r="52" spans="1:17" s="768" customFormat="1" ht="14.25">
      <c r="A52" s="151"/>
      <c r="B52" s="769" t="s">
        <v>115</v>
      </c>
      <c r="C52" s="760" t="s">
        <v>2457</v>
      </c>
      <c r="D52" s="244" t="s">
        <v>2458</v>
      </c>
      <c r="E52" s="245" t="s">
        <v>2459</v>
      </c>
      <c r="F52" s="545">
        <v>2320</v>
      </c>
      <c r="G52" s="246">
        <f t="shared" si="0"/>
        <v>2320</v>
      </c>
      <c r="H52" s="246">
        <v>2320</v>
      </c>
      <c r="I52" s="246" t="s">
        <v>2454</v>
      </c>
      <c r="J52" s="247">
        <v>1563.14</v>
      </c>
      <c r="K52" s="247">
        <v>10479.629999999899</v>
      </c>
      <c r="L52" s="248">
        <v>36501</v>
      </c>
      <c r="M52" s="248">
        <v>37960</v>
      </c>
      <c r="N52" s="248" t="s">
        <v>2460</v>
      </c>
      <c r="O52" s="457">
        <v>510</v>
      </c>
      <c r="P52" s="428">
        <v>2.67</v>
      </c>
      <c r="Q52" s="777"/>
    </row>
    <row r="53" spans="1:17" s="768" customFormat="1" ht="14.25">
      <c r="A53" s="151"/>
      <c r="B53" s="769" t="s">
        <v>116</v>
      </c>
      <c r="C53" s="317" t="s">
        <v>1448</v>
      </c>
      <c r="D53" s="244" t="s">
        <v>2461</v>
      </c>
      <c r="E53" s="245" t="s">
        <v>2462</v>
      </c>
      <c r="F53" s="545">
        <v>2240</v>
      </c>
      <c r="G53" s="246">
        <f t="shared" si="0"/>
        <v>2240</v>
      </c>
      <c r="H53" s="246">
        <v>2240</v>
      </c>
      <c r="I53" s="246" t="s">
        <v>262</v>
      </c>
      <c r="J53" s="429">
        <v>580.58000000000004</v>
      </c>
      <c r="K53" s="430">
        <v>4954.8299999999899</v>
      </c>
      <c r="L53" s="424">
        <v>40050</v>
      </c>
      <c r="M53" s="424">
        <v>40172</v>
      </c>
      <c r="N53" s="424" t="s">
        <v>2460</v>
      </c>
      <c r="O53" s="452">
        <v>44</v>
      </c>
      <c r="P53" s="426">
        <v>8.34</v>
      </c>
      <c r="Q53" s="777"/>
    </row>
    <row r="54" spans="1:17" s="768" customFormat="1" ht="14.25">
      <c r="A54" s="151"/>
      <c r="B54" s="769" t="s">
        <v>117</v>
      </c>
      <c r="C54" s="760" t="s">
        <v>1449</v>
      </c>
      <c r="D54" s="244" t="s">
        <v>2463</v>
      </c>
      <c r="E54" s="245" t="s">
        <v>2459</v>
      </c>
      <c r="F54" s="545">
        <v>2280</v>
      </c>
      <c r="G54" s="246">
        <f t="shared" si="0"/>
        <v>2280</v>
      </c>
      <c r="H54" s="246">
        <v>2280</v>
      </c>
      <c r="I54" s="246" t="s">
        <v>2453</v>
      </c>
      <c r="J54" s="247">
        <v>934.2</v>
      </c>
      <c r="K54" s="247">
        <v>7363.25</v>
      </c>
      <c r="L54" s="248">
        <v>33315</v>
      </c>
      <c r="M54" s="248">
        <v>38624</v>
      </c>
      <c r="N54" s="248" t="s">
        <v>2454</v>
      </c>
      <c r="O54" s="457">
        <v>567</v>
      </c>
      <c r="P54" s="428">
        <v>7.99</v>
      </c>
      <c r="Q54" s="777"/>
    </row>
    <row r="55" spans="1:17" s="768" customFormat="1" ht="14.25">
      <c r="A55" s="151"/>
      <c r="B55" s="769" t="s">
        <v>118</v>
      </c>
      <c r="C55" s="317" t="s">
        <v>173</v>
      </c>
      <c r="D55" s="546" t="s">
        <v>2464</v>
      </c>
      <c r="E55" s="547" t="s">
        <v>801</v>
      </c>
      <c r="F55" s="548">
        <v>18300</v>
      </c>
      <c r="G55" s="319">
        <f t="shared" si="0"/>
        <v>18300</v>
      </c>
      <c r="H55" s="319">
        <v>18300</v>
      </c>
      <c r="I55" s="246" t="s">
        <v>262</v>
      </c>
      <c r="J55" s="455">
        <v>4763.1400000000003</v>
      </c>
      <c r="K55" s="165">
        <v>34616.839999999902</v>
      </c>
      <c r="L55" s="451">
        <v>36738</v>
      </c>
      <c r="M55" s="451">
        <v>39161</v>
      </c>
      <c r="N55" s="424" t="s">
        <v>2449</v>
      </c>
      <c r="O55" s="452">
        <v>765</v>
      </c>
      <c r="P55" s="426">
        <v>2.2200000000000002</v>
      </c>
      <c r="Q55" s="777"/>
    </row>
    <row r="56" spans="1:17" s="768" customFormat="1" ht="14.25">
      <c r="A56" s="151"/>
      <c r="B56" s="769" t="s">
        <v>119</v>
      </c>
      <c r="C56" s="760" t="s">
        <v>957</v>
      </c>
      <c r="D56" s="546" t="s">
        <v>2465</v>
      </c>
      <c r="E56" s="547" t="s">
        <v>2466</v>
      </c>
      <c r="F56" s="548">
        <v>12100</v>
      </c>
      <c r="G56" s="319">
        <f t="shared" si="0"/>
        <v>12100</v>
      </c>
      <c r="H56" s="319">
        <v>12100</v>
      </c>
      <c r="I56" s="246" t="s">
        <v>2460</v>
      </c>
      <c r="J56" s="455">
        <v>4864</v>
      </c>
      <c r="K56" s="455">
        <v>38252.919999999896</v>
      </c>
      <c r="L56" s="456">
        <v>34541</v>
      </c>
      <c r="M56" s="456">
        <v>39563</v>
      </c>
      <c r="N56" s="248" t="s">
        <v>2454</v>
      </c>
      <c r="O56" s="457">
        <v>1546</v>
      </c>
      <c r="P56" s="428" t="s">
        <v>2467</v>
      </c>
      <c r="Q56" s="777"/>
    </row>
    <row r="57" spans="1:17" s="768" customFormat="1" ht="14.25">
      <c r="A57" s="151"/>
      <c r="B57" s="769" t="s">
        <v>120</v>
      </c>
      <c r="C57" s="317" t="s">
        <v>175</v>
      </c>
      <c r="D57" s="546" t="s">
        <v>2468</v>
      </c>
      <c r="E57" s="547" t="s">
        <v>2469</v>
      </c>
      <c r="F57" s="548">
        <v>6100</v>
      </c>
      <c r="G57" s="319">
        <f t="shared" si="0"/>
        <v>6100</v>
      </c>
      <c r="H57" s="319">
        <v>6100</v>
      </c>
      <c r="I57" s="246" t="s">
        <v>2453</v>
      </c>
      <c r="J57" s="549">
        <v>3136.5599999999899</v>
      </c>
      <c r="K57" s="550">
        <v>23522.82</v>
      </c>
      <c r="L57" s="451">
        <v>30663</v>
      </c>
      <c r="M57" s="451">
        <v>37960</v>
      </c>
      <c r="N57" s="424" t="s">
        <v>2449</v>
      </c>
      <c r="O57" s="452">
        <v>1914</v>
      </c>
      <c r="P57" s="426" t="s">
        <v>2470</v>
      </c>
      <c r="Q57" s="776"/>
    </row>
    <row r="58" spans="1:17" s="768" customFormat="1" ht="14.25">
      <c r="A58" s="151"/>
      <c r="B58" s="769" t="s">
        <v>121</v>
      </c>
      <c r="C58" s="760" t="s">
        <v>958</v>
      </c>
      <c r="D58" s="546" t="s">
        <v>2471</v>
      </c>
      <c r="E58" s="547" t="s">
        <v>2472</v>
      </c>
      <c r="F58" s="548">
        <v>3450</v>
      </c>
      <c r="G58" s="319">
        <f t="shared" si="0"/>
        <v>3450</v>
      </c>
      <c r="H58" s="319">
        <v>3450</v>
      </c>
      <c r="I58" s="246" t="s">
        <v>2438</v>
      </c>
      <c r="J58" s="455">
        <v>818.39</v>
      </c>
      <c r="K58" s="455">
        <v>8036.71</v>
      </c>
      <c r="L58" s="456">
        <v>34148</v>
      </c>
      <c r="M58" s="456">
        <v>39717</v>
      </c>
      <c r="N58" s="248" t="s">
        <v>2454</v>
      </c>
      <c r="O58" s="457">
        <v>372</v>
      </c>
      <c r="P58" s="428">
        <v>8.5500000000000007</v>
      </c>
      <c r="Q58" s="776"/>
    </row>
    <row r="59" spans="1:17" s="768" customFormat="1" ht="14.25">
      <c r="A59" s="151"/>
      <c r="B59" s="769" t="s">
        <v>122</v>
      </c>
      <c r="C59" s="317" t="s">
        <v>959</v>
      </c>
      <c r="D59" s="546" t="s">
        <v>2473</v>
      </c>
      <c r="E59" s="547" t="s">
        <v>2452</v>
      </c>
      <c r="F59" s="548">
        <v>4000</v>
      </c>
      <c r="G59" s="319">
        <f t="shared" si="0"/>
        <v>4000</v>
      </c>
      <c r="H59" s="319">
        <v>4000</v>
      </c>
      <c r="I59" s="246" t="s">
        <v>2454</v>
      </c>
      <c r="J59" s="455">
        <v>1865.3399999999899</v>
      </c>
      <c r="K59" s="165">
        <v>16845.869999999901</v>
      </c>
      <c r="L59" s="451">
        <v>33557</v>
      </c>
      <c r="M59" s="451">
        <v>37960</v>
      </c>
      <c r="N59" s="424" t="s">
        <v>2454</v>
      </c>
      <c r="O59" s="452">
        <v>1082</v>
      </c>
      <c r="P59" s="426">
        <v>1.63</v>
      </c>
      <c r="Q59" s="776"/>
    </row>
    <row r="60" spans="1:17" s="768" customFormat="1" ht="14.25">
      <c r="A60" s="151"/>
      <c r="B60" s="769" t="s">
        <v>123</v>
      </c>
      <c r="C60" s="760" t="s">
        <v>960</v>
      </c>
      <c r="D60" s="546" t="s">
        <v>2474</v>
      </c>
      <c r="E60" s="547" t="s">
        <v>2459</v>
      </c>
      <c r="F60" s="548">
        <v>2280</v>
      </c>
      <c r="G60" s="319">
        <f t="shared" si="0"/>
        <v>2280</v>
      </c>
      <c r="H60" s="319">
        <v>2280</v>
      </c>
      <c r="I60" s="319" t="s">
        <v>2454</v>
      </c>
      <c r="J60" s="455">
        <v>1319.15</v>
      </c>
      <c r="K60" s="455">
        <v>11950.37</v>
      </c>
      <c r="L60" s="456">
        <v>27972</v>
      </c>
      <c r="M60" s="456">
        <v>37960</v>
      </c>
      <c r="N60" s="456" t="s">
        <v>2460</v>
      </c>
      <c r="O60" s="457">
        <v>408</v>
      </c>
      <c r="P60" s="428">
        <v>4.24</v>
      </c>
      <c r="Q60" s="776"/>
    </row>
    <row r="61" spans="1:17" s="768" customFormat="1" ht="14.25">
      <c r="A61" s="151"/>
      <c r="B61" s="769" t="s">
        <v>124</v>
      </c>
      <c r="C61" s="317" t="s">
        <v>1450</v>
      </c>
      <c r="D61" s="546" t="s">
        <v>2475</v>
      </c>
      <c r="E61" s="547" t="s">
        <v>2476</v>
      </c>
      <c r="F61" s="548">
        <v>4210</v>
      </c>
      <c r="G61" s="319">
        <f t="shared" si="0"/>
        <v>4210</v>
      </c>
      <c r="H61" s="319">
        <v>4210</v>
      </c>
      <c r="I61" s="319" t="s">
        <v>2453</v>
      </c>
      <c r="J61" s="549">
        <v>1440.6099999999899</v>
      </c>
      <c r="K61" s="550">
        <v>10961.34</v>
      </c>
      <c r="L61" s="451">
        <v>30512</v>
      </c>
      <c r="M61" s="451">
        <v>39626</v>
      </c>
      <c r="N61" s="451" t="s">
        <v>2454</v>
      </c>
      <c r="O61" s="452">
        <v>535</v>
      </c>
      <c r="P61" s="426">
        <v>0.9</v>
      </c>
      <c r="Q61" s="776"/>
    </row>
    <row r="62" spans="1:17" s="768" customFormat="1" ht="15" thickBot="1">
      <c r="A62" s="151"/>
      <c r="B62" s="778" t="s">
        <v>125</v>
      </c>
      <c r="C62" s="762" t="s">
        <v>2477</v>
      </c>
      <c r="D62" s="551" t="s">
        <v>2478</v>
      </c>
      <c r="E62" s="552" t="s">
        <v>2476</v>
      </c>
      <c r="F62" s="553">
        <v>2230</v>
      </c>
      <c r="G62" s="322">
        <f t="shared" si="0"/>
        <v>2230</v>
      </c>
      <c r="H62" s="322">
        <v>2230</v>
      </c>
      <c r="I62" s="322" t="s">
        <v>2453</v>
      </c>
      <c r="J62" s="554">
        <v>745.32</v>
      </c>
      <c r="K62" s="554">
        <v>4603.6099999999897</v>
      </c>
      <c r="L62" s="555">
        <v>39496</v>
      </c>
      <c r="M62" s="555">
        <v>39899</v>
      </c>
      <c r="N62" s="555" t="s">
        <v>2460</v>
      </c>
      <c r="O62" s="556">
        <v>59</v>
      </c>
      <c r="P62" s="432">
        <v>1.57</v>
      </c>
      <c r="Q62" s="776"/>
    </row>
    <row r="63" spans="1:17" s="768" customFormat="1" ht="15" thickTop="1">
      <c r="A63" s="151"/>
      <c r="B63" s="779" t="s">
        <v>185</v>
      </c>
      <c r="C63" s="760" t="s">
        <v>2479</v>
      </c>
      <c r="D63" s="244" t="s">
        <v>2480</v>
      </c>
      <c r="E63" s="245" t="s">
        <v>2459</v>
      </c>
      <c r="F63" s="545">
        <v>13640</v>
      </c>
      <c r="G63" s="246">
        <f t="shared" si="0"/>
        <v>13640</v>
      </c>
      <c r="H63" s="246">
        <v>13640</v>
      </c>
      <c r="I63" s="246" t="s">
        <v>2454</v>
      </c>
      <c r="J63" s="247">
        <v>9613.68</v>
      </c>
      <c r="K63" s="247">
        <v>43890.82</v>
      </c>
      <c r="L63" s="780">
        <v>35627</v>
      </c>
      <c r="M63" s="248">
        <v>41439</v>
      </c>
      <c r="N63" s="248" t="s">
        <v>2460</v>
      </c>
      <c r="O63" s="457">
        <v>814</v>
      </c>
      <c r="P63" s="428" t="s">
        <v>2481</v>
      </c>
      <c r="Q63" s="776"/>
    </row>
    <row r="64" spans="1:17" s="768" customFormat="1" ht="14.25">
      <c r="A64" s="151"/>
      <c r="B64" s="779" t="s">
        <v>186</v>
      </c>
      <c r="C64" s="81" t="s">
        <v>2482</v>
      </c>
      <c r="D64" s="434" t="s">
        <v>855</v>
      </c>
      <c r="E64" s="435" t="s">
        <v>805</v>
      </c>
      <c r="F64" s="557">
        <v>10407</v>
      </c>
      <c r="G64" s="436">
        <f t="shared" si="0"/>
        <v>10407</v>
      </c>
      <c r="H64" s="436">
        <v>10407</v>
      </c>
      <c r="I64" s="436" t="s">
        <v>262</v>
      </c>
      <c r="J64" s="431">
        <v>1716.03</v>
      </c>
      <c r="K64" s="431">
        <v>8552.5299999999916</v>
      </c>
      <c r="L64" s="781">
        <v>40751</v>
      </c>
      <c r="M64" s="424">
        <v>41621</v>
      </c>
      <c r="N64" s="424" t="s">
        <v>262</v>
      </c>
      <c r="O64" s="452">
        <v>29</v>
      </c>
      <c r="P64" s="426">
        <v>4.38</v>
      </c>
      <c r="Q64" s="776"/>
    </row>
    <row r="65" spans="1:17" s="768" customFormat="1" ht="14.25">
      <c r="A65" s="151"/>
      <c r="B65" s="779" t="s">
        <v>187</v>
      </c>
      <c r="C65" s="760" t="s">
        <v>2483</v>
      </c>
      <c r="D65" s="244" t="s">
        <v>2484</v>
      </c>
      <c r="E65" s="245" t="s">
        <v>2485</v>
      </c>
      <c r="F65" s="545">
        <v>6080</v>
      </c>
      <c r="G65" s="246">
        <f t="shared" si="0"/>
        <v>6080</v>
      </c>
      <c r="H65" s="246">
        <v>4000</v>
      </c>
      <c r="I65" s="246">
        <v>2080</v>
      </c>
      <c r="J65" s="247">
        <v>2082.9099999999899</v>
      </c>
      <c r="K65" s="247">
        <v>22235.96</v>
      </c>
      <c r="L65" s="780">
        <v>29439</v>
      </c>
      <c r="M65" s="248">
        <v>41439</v>
      </c>
      <c r="N65" s="248">
        <v>41992</v>
      </c>
      <c r="O65" s="457">
        <v>749</v>
      </c>
      <c r="P65" s="428">
        <v>7.39</v>
      </c>
      <c r="Q65" s="776"/>
    </row>
    <row r="66" spans="1:17" s="768" customFormat="1" ht="14.25">
      <c r="A66" s="151"/>
      <c r="B66" s="779" t="s">
        <v>188</v>
      </c>
      <c r="C66" s="81" t="s">
        <v>2486</v>
      </c>
      <c r="D66" s="434" t="s">
        <v>856</v>
      </c>
      <c r="E66" s="435" t="s">
        <v>803</v>
      </c>
      <c r="F66" s="557">
        <v>4260</v>
      </c>
      <c r="G66" s="436">
        <f t="shared" si="0"/>
        <v>4260</v>
      </c>
      <c r="H66" s="436">
        <v>4260</v>
      </c>
      <c r="I66" s="436" t="s">
        <v>262</v>
      </c>
      <c r="J66" s="431">
        <v>568.98</v>
      </c>
      <c r="K66" s="431">
        <v>5221.88</v>
      </c>
      <c r="L66" s="781">
        <v>32212</v>
      </c>
      <c r="M66" s="424">
        <v>41439</v>
      </c>
      <c r="N66" s="424" t="s">
        <v>262</v>
      </c>
      <c r="O66" s="452">
        <v>240</v>
      </c>
      <c r="P66" s="426">
        <v>5.81</v>
      </c>
      <c r="Q66" s="776"/>
    </row>
    <row r="67" spans="1:17" s="768" customFormat="1" ht="14.25">
      <c r="A67" s="151"/>
      <c r="B67" s="779" t="s">
        <v>189</v>
      </c>
      <c r="C67" s="760" t="s">
        <v>2487</v>
      </c>
      <c r="D67" s="244" t="s">
        <v>2488</v>
      </c>
      <c r="E67" s="245" t="s">
        <v>2489</v>
      </c>
      <c r="F67" s="545">
        <v>3990</v>
      </c>
      <c r="G67" s="246">
        <f t="shared" si="0"/>
        <v>3990</v>
      </c>
      <c r="H67" s="246">
        <v>3990</v>
      </c>
      <c r="I67" s="246" t="s">
        <v>2460</v>
      </c>
      <c r="J67" s="247">
        <v>428.97</v>
      </c>
      <c r="K67" s="247">
        <v>3476.36</v>
      </c>
      <c r="L67" s="780">
        <v>26938</v>
      </c>
      <c r="M67" s="248">
        <v>41439</v>
      </c>
      <c r="N67" s="248" t="s">
        <v>2460</v>
      </c>
      <c r="O67" s="457">
        <v>158</v>
      </c>
      <c r="P67" s="428">
        <v>8.36</v>
      </c>
      <c r="Q67" s="776"/>
    </row>
    <row r="68" spans="1:17" s="768" customFormat="1" ht="14.25">
      <c r="A68" s="151"/>
      <c r="B68" s="779" t="s">
        <v>190</v>
      </c>
      <c r="C68" s="81" t="s">
        <v>2490</v>
      </c>
      <c r="D68" s="434" t="s">
        <v>857</v>
      </c>
      <c r="E68" s="435" t="s">
        <v>805</v>
      </c>
      <c r="F68" s="557">
        <v>3440</v>
      </c>
      <c r="G68" s="436">
        <f t="shared" si="0"/>
        <v>3440</v>
      </c>
      <c r="H68" s="436">
        <v>3440</v>
      </c>
      <c r="I68" s="436" t="s">
        <v>262</v>
      </c>
      <c r="J68" s="431">
        <v>1033.05</v>
      </c>
      <c r="K68" s="431">
        <v>4209.0600000000004</v>
      </c>
      <c r="L68" s="781">
        <v>29837</v>
      </c>
      <c r="M68" s="424">
        <v>41439</v>
      </c>
      <c r="N68" s="451" t="s">
        <v>262</v>
      </c>
      <c r="O68" s="452">
        <v>187</v>
      </c>
      <c r="P68" s="426">
        <v>10.85</v>
      </c>
      <c r="Q68" s="776"/>
    </row>
    <row r="69" spans="1:17" s="768" customFormat="1" ht="14.25">
      <c r="A69" s="151"/>
      <c r="B69" s="779" t="s">
        <v>191</v>
      </c>
      <c r="C69" s="760" t="s">
        <v>2491</v>
      </c>
      <c r="D69" s="244" t="s">
        <v>2492</v>
      </c>
      <c r="E69" s="245" t="s">
        <v>2485</v>
      </c>
      <c r="F69" s="545">
        <v>3080</v>
      </c>
      <c r="G69" s="246">
        <f t="shared" si="0"/>
        <v>3080</v>
      </c>
      <c r="H69" s="246">
        <v>3080</v>
      </c>
      <c r="I69" s="246" t="s">
        <v>262</v>
      </c>
      <c r="J69" s="247">
        <v>8053.38</v>
      </c>
      <c r="K69" s="247">
        <v>13521.889999999899</v>
      </c>
      <c r="L69" s="780">
        <v>39412</v>
      </c>
      <c r="M69" s="248">
        <v>41438</v>
      </c>
      <c r="N69" s="248" t="s">
        <v>262</v>
      </c>
      <c r="O69" s="457">
        <v>77</v>
      </c>
      <c r="P69" s="428">
        <v>3.9</v>
      </c>
      <c r="Q69" s="776"/>
    </row>
    <row r="70" spans="1:17">
      <c r="A70" s="1"/>
      <c r="B70" s="779" t="s">
        <v>192</v>
      </c>
      <c r="C70" s="81" t="s">
        <v>2493</v>
      </c>
      <c r="D70" s="434" t="s">
        <v>858</v>
      </c>
      <c r="E70" s="435" t="s">
        <v>802</v>
      </c>
      <c r="F70" s="557">
        <v>2730</v>
      </c>
      <c r="G70" s="436">
        <f t="shared" ref="G70:G135" si="1">ROUNDDOWN(F70,0)</f>
        <v>2730</v>
      </c>
      <c r="H70" s="436">
        <v>2730</v>
      </c>
      <c r="I70" s="436" t="s">
        <v>262</v>
      </c>
      <c r="J70" s="431">
        <v>3743.3899999999899</v>
      </c>
      <c r="K70" s="431">
        <v>12214.969999999899</v>
      </c>
      <c r="L70" s="781">
        <v>36565</v>
      </c>
      <c r="M70" s="424">
        <v>41438</v>
      </c>
      <c r="N70" s="451" t="s">
        <v>262</v>
      </c>
      <c r="O70" s="452">
        <v>204</v>
      </c>
      <c r="P70" s="426">
        <v>2.76</v>
      </c>
      <c r="Q70" s="782"/>
    </row>
    <row r="71" spans="1:17">
      <c r="A71" s="1"/>
      <c r="B71" s="779" t="s">
        <v>193</v>
      </c>
      <c r="C71" s="760" t="s">
        <v>2494</v>
      </c>
      <c r="D71" s="244" t="s">
        <v>2495</v>
      </c>
      <c r="E71" s="245" t="s">
        <v>2485</v>
      </c>
      <c r="F71" s="545">
        <v>2600</v>
      </c>
      <c r="G71" s="246">
        <f t="shared" si="1"/>
        <v>2600</v>
      </c>
      <c r="H71" s="246">
        <v>2600</v>
      </c>
      <c r="I71" s="246" t="s">
        <v>2460</v>
      </c>
      <c r="J71" s="247">
        <v>7342.43</v>
      </c>
      <c r="K71" s="247">
        <v>7292.1599999999899</v>
      </c>
      <c r="L71" s="780">
        <v>39699</v>
      </c>
      <c r="M71" s="248">
        <v>41438</v>
      </c>
      <c r="N71" s="248" t="s">
        <v>2439</v>
      </c>
      <c r="O71" s="457">
        <v>43</v>
      </c>
      <c r="P71" s="428">
        <v>5.4</v>
      </c>
      <c r="Q71" s="782"/>
    </row>
    <row r="72" spans="1:17">
      <c r="A72" s="1"/>
      <c r="B72" s="779" t="s">
        <v>194</v>
      </c>
      <c r="C72" s="81" t="s">
        <v>2496</v>
      </c>
      <c r="D72" s="434" t="s">
        <v>859</v>
      </c>
      <c r="E72" s="435" t="s">
        <v>805</v>
      </c>
      <c r="F72" s="557">
        <v>2490</v>
      </c>
      <c r="G72" s="436">
        <f t="shared" si="1"/>
        <v>2490</v>
      </c>
      <c r="H72" s="436">
        <v>2490</v>
      </c>
      <c r="I72" s="436" t="s">
        <v>262</v>
      </c>
      <c r="J72" s="431">
        <v>323.64999999999901</v>
      </c>
      <c r="K72" s="431">
        <v>2000.7</v>
      </c>
      <c r="L72" s="781">
        <v>41180</v>
      </c>
      <c r="M72" s="424">
        <v>41486</v>
      </c>
      <c r="N72" s="451" t="s">
        <v>262</v>
      </c>
      <c r="O72" s="452">
        <v>14</v>
      </c>
      <c r="P72" s="426">
        <v>4.18</v>
      </c>
      <c r="Q72" s="782"/>
    </row>
    <row r="73" spans="1:17">
      <c r="A73" s="1"/>
      <c r="B73" s="779" t="s">
        <v>195</v>
      </c>
      <c r="C73" s="760" t="s">
        <v>2497</v>
      </c>
      <c r="D73" s="244" t="s">
        <v>2498</v>
      </c>
      <c r="E73" s="245" t="s">
        <v>2485</v>
      </c>
      <c r="F73" s="545">
        <v>1700</v>
      </c>
      <c r="G73" s="246">
        <f t="shared" si="1"/>
        <v>1700</v>
      </c>
      <c r="H73" s="246">
        <v>1700</v>
      </c>
      <c r="I73" s="246" t="s">
        <v>262</v>
      </c>
      <c r="J73" s="247">
        <v>742.63</v>
      </c>
      <c r="K73" s="247">
        <v>2145.8499999999899</v>
      </c>
      <c r="L73" s="780">
        <v>39763</v>
      </c>
      <c r="M73" s="248">
        <v>41439</v>
      </c>
      <c r="N73" s="248" t="s">
        <v>262</v>
      </c>
      <c r="O73" s="457">
        <v>31</v>
      </c>
      <c r="P73" s="428">
        <v>4.8899999999999997</v>
      </c>
      <c r="Q73" s="782"/>
    </row>
    <row r="74" spans="1:17">
      <c r="A74" s="1"/>
      <c r="B74" s="779" t="s">
        <v>196</v>
      </c>
      <c r="C74" s="81" t="s">
        <v>2499</v>
      </c>
      <c r="D74" s="434" t="s">
        <v>860</v>
      </c>
      <c r="E74" s="435" t="s">
        <v>803</v>
      </c>
      <c r="F74" s="557">
        <v>1560</v>
      </c>
      <c r="G74" s="436">
        <f t="shared" si="1"/>
        <v>1560</v>
      </c>
      <c r="H74" s="436">
        <v>1560</v>
      </c>
      <c r="I74" s="436" t="s">
        <v>262</v>
      </c>
      <c r="J74" s="431">
        <v>846.77999999999895</v>
      </c>
      <c r="K74" s="431">
        <v>3320.15</v>
      </c>
      <c r="L74" s="781">
        <v>30273</v>
      </c>
      <c r="M74" s="424">
        <v>41439</v>
      </c>
      <c r="N74" s="424" t="s">
        <v>262</v>
      </c>
      <c r="O74" s="452">
        <v>137</v>
      </c>
      <c r="P74" s="426">
        <v>9.33</v>
      </c>
      <c r="Q74" s="782"/>
    </row>
    <row r="75" spans="1:17">
      <c r="A75" s="1"/>
      <c r="B75" s="779" t="s">
        <v>197</v>
      </c>
      <c r="C75" s="760" t="s">
        <v>2500</v>
      </c>
      <c r="D75" s="244" t="s">
        <v>2501</v>
      </c>
      <c r="E75" s="245" t="s">
        <v>2502</v>
      </c>
      <c r="F75" s="545">
        <v>1000</v>
      </c>
      <c r="G75" s="246">
        <f t="shared" si="1"/>
        <v>1000</v>
      </c>
      <c r="H75" s="246">
        <v>1000</v>
      </c>
      <c r="I75" s="246" t="s">
        <v>2503</v>
      </c>
      <c r="J75" s="247">
        <v>3398.57</v>
      </c>
      <c r="K75" s="247">
        <v>6217.85</v>
      </c>
      <c r="L75" s="780">
        <v>37395</v>
      </c>
      <c r="M75" s="248">
        <v>41438</v>
      </c>
      <c r="N75" s="456" t="s">
        <v>2439</v>
      </c>
      <c r="O75" s="457">
        <v>94</v>
      </c>
      <c r="P75" s="428">
        <v>9.06</v>
      </c>
      <c r="Q75" s="782"/>
    </row>
    <row r="76" spans="1:17">
      <c r="A76" s="1"/>
      <c r="B76" s="779" t="s">
        <v>198</v>
      </c>
      <c r="C76" s="81" t="s">
        <v>3086</v>
      </c>
      <c r="D76" s="434" t="s">
        <v>861</v>
      </c>
      <c r="E76" s="435" t="s">
        <v>802</v>
      </c>
      <c r="F76" s="557">
        <v>2740</v>
      </c>
      <c r="G76" s="436">
        <f t="shared" si="1"/>
        <v>2740</v>
      </c>
      <c r="H76" s="436">
        <v>2740</v>
      </c>
      <c r="I76" s="436" t="s">
        <v>262</v>
      </c>
      <c r="J76" s="431">
        <v>3381.19</v>
      </c>
      <c r="K76" s="431">
        <v>0</v>
      </c>
      <c r="L76" s="424" t="s">
        <v>262</v>
      </c>
      <c r="M76" s="424">
        <v>41438</v>
      </c>
      <c r="N76" s="451" t="s">
        <v>262</v>
      </c>
      <c r="O76" s="452" t="s">
        <v>2504</v>
      </c>
      <c r="P76" s="425" t="s">
        <v>2505</v>
      </c>
      <c r="Q76" s="782"/>
    </row>
    <row r="77" spans="1:17">
      <c r="A77" s="1"/>
      <c r="B77" s="779" t="s">
        <v>199</v>
      </c>
      <c r="C77" s="760" t="s">
        <v>3088</v>
      </c>
      <c r="D77" s="244" t="s">
        <v>1451</v>
      </c>
      <c r="E77" s="245" t="s">
        <v>2485</v>
      </c>
      <c r="F77" s="545">
        <v>1760</v>
      </c>
      <c r="G77" s="246">
        <f t="shared" si="1"/>
        <v>1760</v>
      </c>
      <c r="H77" s="246">
        <v>1760</v>
      </c>
      <c r="I77" s="246" t="s">
        <v>262</v>
      </c>
      <c r="J77" s="247">
        <v>4183.63</v>
      </c>
      <c r="K77" s="247">
        <v>0</v>
      </c>
      <c r="L77" s="248" t="s">
        <v>262</v>
      </c>
      <c r="M77" s="248">
        <v>41438</v>
      </c>
      <c r="N77" s="456" t="s">
        <v>262</v>
      </c>
      <c r="O77" s="457" t="s">
        <v>2504</v>
      </c>
      <c r="P77" s="427" t="s">
        <v>2505</v>
      </c>
      <c r="Q77" s="782"/>
    </row>
    <row r="78" spans="1:17">
      <c r="A78" s="1"/>
      <c r="B78" s="779" t="s">
        <v>201</v>
      </c>
      <c r="C78" s="760" t="s">
        <v>3090</v>
      </c>
      <c r="D78" s="244" t="s">
        <v>2506</v>
      </c>
      <c r="E78" s="245" t="s">
        <v>2507</v>
      </c>
      <c r="F78" s="545">
        <v>1240</v>
      </c>
      <c r="G78" s="246">
        <f t="shared" si="1"/>
        <v>1240</v>
      </c>
      <c r="H78" s="246">
        <v>1240</v>
      </c>
      <c r="I78" s="246" t="s">
        <v>262</v>
      </c>
      <c r="J78" s="247">
        <v>1725.6099999999899</v>
      </c>
      <c r="K78" s="247">
        <v>0</v>
      </c>
      <c r="L78" s="248" t="s">
        <v>262</v>
      </c>
      <c r="M78" s="248">
        <v>41438</v>
      </c>
      <c r="N78" s="456" t="s">
        <v>262</v>
      </c>
      <c r="O78" s="457" t="s">
        <v>2504</v>
      </c>
      <c r="P78" s="427" t="s">
        <v>2505</v>
      </c>
      <c r="Q78" s="782"/>
    </row>
    <row r="79" spans="1:17">
      <c r="A79" s="1"/>
      <c r="B79" s="779" t="s">
        <v>202</v>
      </c>
      <c r="C79" s="81" t="s">
        <v>3092</v>
      </c>
      <c r="D79" s="434" t="s">
        <v>2508</v>
      </c>
      <c r="E79" s="435" t="s">
        <v>2485</v>
      </c>
      <c r="F79" s="557">
        <v>950</v>
      </c>
      <c r="G79" s="436">
        <f t="shared" si="1"/>
        <v>950</v>
      </c>
      <c r="H79" s="436">
        <v>950</v>
      </c>
      <c r="I79" s="436" t="s">
        <v>262</v>
      </c>
      <c r="J79" s="431">
        <v>3057.02</v>
      </c>
      <c r="K79" s="431">
        <v>0</v>
      </c>
      <c r="L79" s="424" t="s">
        <v>262</v>
      </c>
      <c r="M79" s="424">
        <v>41438</v>
      </c>
      <c r="N79" s="451" t="s">
        <v>262</v>
      </c>
      <c r="O79" s="452" t="s">
        <v>2504</v>
      </c>
      <c r="P79" s="425" t="s">
        <v>2438</v>
      </c>
      <c r="Q79" s="782"/>
    </row>
    <row r="80" spans="1:17">
      <c r="A80" s="1"/>
      <c r="B80" s="779" t="s">
        <v>203</v>
      </c>
      <c r="C80" s="760" t="s">
        <v>3094</v>
      </c>
      <c r="D80" s="244" t="s">
        <v>2509</v>
      </c>
      <c r="E80" s="245" t="s">
        <v>2502</v>
      </c>
      <c r="F80" s="545">
        <v>850</v>
      </c>
      <c r="G80" s="246">
        <f t="shared" si="1"/>
        <v>850</v>
      </c>
      <c r="H80" s="246">
        <v>850</v>
      </c>
      <c r="I80" s="246" t="s">
        <v>2503</v>
      </c>
      <c r="J80" s="247">
        <v>1923.64</v>
      </c>
      <c r="K80" s="247">
        <v>0</v>
      </c>
      <c r="L80" s="248" t="s">
        <v>262</v>
      </c>
      <c r="M80" s="248">
        <v>41438</v>
      </c>
      <c r="N80" s="456" t="s">
        <v>2503</v>
      </c>
      <c r="O80" s="457" t="s">
        <v>2510</v>
      </c>
      <c r="P80" s="427" t="s">
        <v>2505</v>
      </c>
      <c r="Q80" s="782"/>
    </row>
    <row r="81" spans="1:17">
      <c r="A81" s="1"/>
      <c r="B81" s="779" t="s">
        <v>204</v>
      </c>
      <c r="C81" s="81" t="s">
        <v>3096</v>
      </c>
      <c r="D81" s="434" t="s">
        <v>2511</v>
      </c>
      <c r="E81" s="435" t="s">
        <v>2507</v>
      </c>
      <c r="F81" s="557">
        <v>800</v>
      </c>
      <c r="G81" s="436">
        <f t="shared" si="1"/>
        <v>800</v>
      </c>
      <c r="H81" s="436">
        <v>800</v>
      </c>
      <c r="I81" s="436" t="s">
        <v>2503</v>
      </c>
      <c r="J81" s="431">
        <v>1930.05</v>
      </c>
      <c r="K81" s="431">
        <v>0</v>
      </c>
      <c r="L81" s="424" t="s">
        <v>262</v>
      </c>
      <c r="M81" s="424">
        <v>41438</v>
      </c>
      <c r="N81" s="451" t="s">
        <v>2503</v>
      </c>
      <c r="O81" s="452" t="s">
        <v>2505</v>
      </c>
      <c r="P81" s="425" t="s">
        <v>2505</v>
      </c>
      <c r="Q81" s="782"/>
    </row>
    <row r="82" spans="1:17">
      <c r="A82" s="1"/>
      <c r="B82" s="779" t="s">
        <v>205</v>
      </c>
      <c r="C82" s="760" t="s">
        <v>3098</v>
      </c>
      <c r="D82" s="244" t="s">
        <v>2512</v>
      </c>
      <c r="E82" s="245" t="s">
        <v>2507</v>
      </c>
      <c r="F82" s="545">
        <v>800</v>
      </c>
      <c r="G82" s="246">
        <f t="shared" si="1"/>
        <v>800</v>
      </c>
      <c r="H82" s="246">
        <v>800</v>
      </c>
      <c r="I82" s="246" t="s">
        <v>262</v>
      </c>
      <c r="J82" s="247">
        <v>4105</v>
      </c>
      <c r="K82" s="247">
        <v>0</v>
      </c>
      <c r="L82" s="248" t="s">
        <v>262</v>
      </c>
      <c r="M82" s="248">
        <v>41438</v>
      </c>
      <c r="N82" s="456" t="s">
        <v>262</v>
      </c>
      <c r="O82" s="457" t="s">
        <v>2438</v>
      </c>
      <c r="P82" s="427" t="s">
        <v>2504</v>
      </c>
      <c r="Q82" s="782"/>
    </row>
    <row r="83" spans="1:17">
      <c r="A83" s="1"/>
      <c r="B83" s="779" t="s">
        <v>206</v>
      </c>
      <c r="C83" s="81" t="s">
        <v>3100</v>
      </c>
      <c r="D83" s="434" t="s">
        <v>2513</v>
      </c>
      <c r="E83" s="435" t="s">
        <v>2502</v>
      </c>
      <c r="F83" s="557">
        <v>770</v>
      </c>
      <c r="G83" s="436">
        <f t="shared" si="1"/>
        <v>770</v>
      </c>
      <c r="H83" s="436">
        <v>770</v>
      </c>
      <c r="I83" s="436" t="s">
        <v>2439</v>
      </c>
      <c r="J83" s="431">
        <v>1305.78</v>
      </c>
      <c r="K83" s="431">
        <v>0</v>
      </c>
      <c r="L83" s="424" t="s">
        <v>262</v>
      </c>
      <c r="M83" s="424">
        <v>41438</v>
      </c>
      <c r="N83" s="451" t="s">
        <v>2439</v>
      </c>
      <c r="O83" s="452" t="s">
        <v>2505</v>
      </c>
      <c r="P83" s="425" t="s">
        <v>2505</v>
      </c>
      <c r="Q83" s="782"/>
    </row>
    <row r="84" spans="1:17">
      <c r="A84" s="1"/>
      <c r="B84" s="779" t="s">
        <v>208</v>
      </c>
      <c r="C84" s="81" t="s">
        <v>3102</v>
      </c>
      <c r="D84" s="434" t="s">
        <v>2514</v>
      </c>
      <c r="E84" s="435" t="s">
        <v>2502</v>
      </c>
      <c r="F84" s="557">
        <v>600</v>
      </c>
      <c r="G84" s="436">
        <f t="shared" si="1"/>
        <v>600</v>
      </c>
      <c r="H84" s="436">
        <v>600</v>
      </c>
      <c r="I84" s="436" t="s">
        <v>262</v>
      </c>
      <c r="J84" s="431">
        <v>989.76999999999896</v>
      </c>
      <c r="K84" s="431">
        <v>0</v>
      </c>
      <c r="L84" s="424" t="s">
        <v>262</v>
      </c>
      <c r="M84" s="424">
        <v>41438</v>
      </c>
      <c r="N84" s="451" t="s">
        <v>262</v>
      </c>
      <c r="O84" s="452" t="s">
        <v>2504</v>
      </c>
      <c r="P84" s="425" t="s">
        <v>2505</v>
      </c>
      <c r="Q84" s="782"/>
    </row>
    <row r="85" spans="1:17">
      <c r="A85" s="1"/>
      <c r="B85" s="779" t="s">
        <v>209</v>
      </c>
      <c r="C85" s="760" t="s">
        <v>3104</v>
      </c>
      <c r="D85" s="244" t="s">
        <v>2515</v>
      </c>
      <c r="E85" s="245" t="s">
        <v>2485</v>
      </c>
      <c r="F85" s="545">
        <v>450</v>
      </c>
      <c r="G85" s="246">
        <f t="shared" si="1"/>
        <v>450</v>
      </c>
      <c r="H85" s="246">
        <v>450</v>
      </c>
      <c r="I85" s="246" t="s">
        <v>2503</v>
      </c>
      <c r="J85" s="247">
        <v>2783.79</v>
      </c>
      <c r="K85" s="247">
        <v>0</v>
      </c>
      <c r="L85" s="248" t="s">
        <v>262</v>
      </c>
      <c r="M85" s="248">
        <v>41438</v>
      </c>
      <c r="N85" s="456" t="s">
        <v>2439</v>
      </c>
      <c r="O85" s="457" t="s">
        <v>2505</v>
      </c>
      <c r="P85" s="427" t="s">
        <v>2505</v>
      </c>
      <c r="Q85" s="782"/>
    </row>
    <row r="86" spans="1:17">
      <c r="A86" s="1"/>
      <c r="B86" s="779" t="s">
        <v>210</v>
      </c>
      <c r="C86" s="81" t="s">
        <v>3106</v>
      </c>
      <c r="D86" s="434" t="s">
        <v>2516</v>
      </c>
      <c r="E86" s="435" t="s">
        <v>2507</v>
      </c>
      <c r="F86" s="557">
        <v>370</v>
      </c>
      <c r="G86" s="436">
        <f t="shared" si="1"/>
        <v>370</v>
      </c>
      <c r="H86" s="436">
        <v>370</v>
      </c>
      <c r="I86" s="436" t="s">
        <v>2439</v>
      </c>
      <c r="J86" s="431">
        <v>1646.97</v>
      </c>
      <c r="K86" s="431">
        <v>0</v>
      </c>
      <c r="L86" s="424" t="s">
        <v>262</v>
      </c>
      <c r="M86" s="424">
        <v>41438</v>
      </c>
      <c r="N86" s="451" t="s">
        <v>2439</v>
      </c>
      <c r="O86" s="452" t="s">
        <v>2505</v>
      </c>
      <c r="P86" s="425" t="s">
        <v>2510</v>
      </c>
      <c r="Q86" s="782"/>
    </row>
    <row r="87" spans="1:17">
      <c r="A87" s="1"/>
      <c r="B87" s="779" t="s">
        <v>211</v>
      </c>
      <c r="C87" s="760" t="s">
        <v>3108</v>
      </c>
      <c r="D87" s="244" t="s">
        <v>2517</v>
      </c>
      <c r="E87" s="245" t="s">
        <v>2507</v>
      </c>
      <c r="F87" s="545">
        <v>350</v>
      </c>
      <c r="G87" s="246">
        <f t="shared" si="1"/>
        <v>350</v>
      </c>
      <c r="H87" s="246">
        <v>350</v>
      </c>
      <c r="I87" s="246" t="s">
        <v>262</v>
      </c>
      <c r="J87" s="247">
        <v>2462.4</v>
      </c>
      <c r="K87" s="247">
        <v>0</v>
      </c>
      <c r="L87" s="248" t="s">
        <v>262</v>
      </c>
      <c r="M87" s="248">
        <v>41438</v>
      </c>
      <c r="N87" s="456" t="s">
        <v>262</v>
      </c>
      <c r="O87" s="457" t="s">
        <v>2510</v>
      </c>
      <c r="P87" s="427" t="s">
        <v>2504</v>
      </c>
      <c r="Q87" s="782"/>
    </row>
    <row r="88" spans="1:17">
      <c r="A88" s="1"/>
      <c r="B88" s="779" t="s">
        <v>212</v>
      </c>
      <c r="C88" s="81" t="s">
        <v>3110</v>
      </c>
      <c r="D88" s="434" t="s">
        <v>2518</v>
      </c>
      <c r="E88" s="435" t="s">
        <v>2507</v>
      </c>
      <c r="F88" s="557">
        <v>200</v>
      </c>
      <c r="G88" s="436">
        <f t="shared" si="1"/>
        <v>200</v>
      </c>
      <c r="H88" s="436">
        <v>200</v>
      </c>
      <c r="I88" s="436" t="s">
        <v>2439</v>
      </c>
      <c r="J88" s="431">
        <v>892.55999999999904</v>
      </c>
      <c r="K88" s="431">
        <v>0</v>
      </c>
      <c r="L88" s="424" t="s">
        <v>262</v>
      </c>
      <c r="M88" s="424">
        <v>41438</v>
      </c>
      <c r="N88" s="451" t="s">
        <v>2503</v>
      </c>
      <c r="O88" s="452" t="s">
        <v>2510</v>
      </c>
      <c r="P88" s="425" t="s">
        <v>2505</v>
      </c>
      <c r="Q88" s="782"/>
    </row>
    <row r="89" spans="1:17">
      <c r="A89" s="1"/>
      <c r="B89" s="779" t="s">
        <v>213</v>
      </c>
      <c r="C89" s="760" t="s">
        <v>3112</v>
      </c>
      <c r="D89" s="244" t="s">
        <v>2519</v>
      </c>
      <c r="E89" s="245" t="s">
        <v>2502</v>
      </c>
      <c r="F89" s="545">
        <v>160</v>
      </c>
      <c r="G89" s="246">
        <f t="shared" si="1"/>
        <v>160</v>
      </c>
      <c r="H89" s="246">
        <v>160</v>
      </c>
      <c r="I89" s="246" t="s">
        <v>262</v>
      </c>
      <c r="J89" s="247">
        <v>1793</v>
      </c>
      <c r="K89" s="247">
        <v>0</v>
      </c>
      <c r="L89" s="248" t="s">
        <v>262</v>
      </c>
      <c r="M89" s="248">
        <v>41438</v>
      </c>
      <c r="N89" s="456" t="s">
        <v>262</v>
      </c>
      <c r="O89" s="457" t="s">
        <v>2505</v>
      </c>
      <c r="P89" s="427" t="s">
        <v>2453</v>
      </c>
      <c r="Q89" s="782"/>
    </row>
    <row r="90" spans="1:17">
      <c r="A90" s="1"/>
      <c r="B90" s="779" t="s">
        <v>214</v>
      </c>
      <c r="C90" s="81" t="s">
        <v>2520</v>
      </c>
      <c r="D90" s="434" t="s">
        <v>2521</v>
      </c>
      <c r="E90" s="435" t="s">
        <v>2522</v>
      </c>
      <c r="F90" s="557">
        <f>H90+I90</f>
        <v>10410</v>
      </c>
      <c r="G90" s="436">
        <f t="shared" si="1"/>
        <v>10410</v>
      </c>
      <c r="H90" s="436">
        <v>5310</v>
      </c>
      <c r="I90" s="436">
        <v>5100</v>
      </c>
      <c r="J90" s="431">
        <v>923.72</v>
      </c>
      <c r="K90" s="431">
        <v>5550.35</v>
      </c>
      <c r="L90" s="424">
        <v>41830</v>
      </c>
      <c r="M90" s="424">
        <v>42307</v>
      </c>
      <c r="N90" s="424">
        <v>42825</v>
      </c>
      <c r="O90" s="452">
        <v>60</v>
      </c>
      <c r="P90" s="426" t="s">
        <v>2523</v>
      </c>
      <c r="Q90" s="782"/>
    </row>
    <row r="91" spans="1:17">
      <c r="A91" s="1"/>
      <c r="B91" s="779" t="s">
        <v>215</v>
      </c>
      <c r="C91" s="760" t="s">
        <v>2524</v>
      </c>
      <c r="D91" s="244" t="s">
        <v>2525</v>
      </c>
      <c r="E91" s="245" t="s">
        <v>2526</v>
      </c>
      <c r="F91" s="545">
        <v>2080</v>
      </c>
      <c r="G91" s="246">
        <f t="shared" si="1"/>
        <v>2080</v>
      </c>
      <c r="H91" s="246">
        <v>2080</v>
      </c>
      <c r="I91" s="246" t="s">
        <v>2527</v>
      </c>
      <c r="J91" s="247">
        <v>236.59</v>
      </c>
      <c r="K91" s="247">
        <v>1477.0999999999899</v>
      </c>
      <c r="L91" s="248">
        <v>41943</v>
      </c>
      <c r="M91" s="248">
        <v>42307</v>
      </c>
      <c r="N91" s="456" t="s">
        <v>2439</v>
      </c>
      <c r="O91" s="457">
        <v>9</v>
      </c>
      <c r="P91" s="428" t="s">
        <v>2528</v>
      </c>
      <c r="Q91" s="782"/>
    </row>
    <row r="92" spans="1:17">
      <c r="A92" s="1"/>
      <c r="B92" s="779" t="s">
        <v>1389</v>
      </c>
      <c r="C92" s="81" t="s">
        <v>1392</v>
      </c>
      <c r="D92" s="497" t="s">
        <v>2529</v>
      </c>
      <c r="E92" s="498" t="s">
        <v>2530</v>
      </c>
      <c r="F92" s="557">
        <v>6840</v>
      </c>
      <c r="G92" s="499">
        <f t="shared" si="1"/>
        <v>6840</v>
      </c>
      <c r="H92" s="499">
        <v>6840</v>
      </c>
      <c r="I92" s="499" t="s">
        <v>2449</v>
      </c>
      <c r="J92" s="431">
        <v>30949.8</v>
      </c>
      <c r="K92" s="431">
        <v>56351.42</v>
      </c>
      <c r="L92" s="424">
        <v>34191</v>
      </c>
      <c r="M92" s="424" t="s">
        <v>2531</v>
      </c>
      <c r="N92" s="424" t="s">
        <v>2532</v>
      </c>
      <c r="O92" s="452">
        <v>1582</v>
      </c>
      <c r="P92" s="426" t="s">
        <v>2533</v>
      </c>
      <c r="Q92" s="782"/>
    </row>
    <row r="93" spans="1:17" ht="28.5">
      <c r="A93" s="1"/>
      <c r="B93" s="779" t="s">
        <v>1390</v>
      </c>
      <c r="C93" s="81" t="s">
        <v>1393</v>
      </c>
      <c r="D93" s="497" t="s">
        <v>2534</v>
      </c>
      <c r="E93" s="442" t="s">
        <v>1452</v>
      </c>
      <c r="F93" s="558">
        <v>2720</v>
      </c>
      <c r="G93" s="499">
        <f t="shared" si="1"/>
        <v>2720</v>
      </c>
      <c r="H93" s="499">
        <v>2720</v>
      </c>
      <c r="I93" s="499" t="s">
        <v>2535</v>
      </c>
      <c r="J93" s="431">
        <v>8317.99</v>
      </c>
      <c r="K93" s="431">
        <v>28930.36</v>
      </c>
      <c r="L93" s="424">
        <v>38637</v>
      </c>
      <c r="M93" s="424">
        <v>39156</v>
      </c>
      <c r="N93" s="424" t="s">
        <v>2532</v>
      </c>
      <c r="O93" s="452">
        <v>270</v>
      </c>
      <c r="P93" s="426" t="s">
        <v>2536</v>
      </c>
      <c r="Q93" s="782"/>
    </row>
    <row r="94" spans="1:17">
      <c r="A94" s="1"/>
      <c r="B94" s="779" t="s">
        <v>2537</v>
      </c>
      <c r="C94" s="81" t="s">
        <v>2222</v>
      </c>
      <c r="D94" s="497" t="s">
        <v>1994</v>
      </c>
      <c r="E94" s="736" t="s">
        <v>2538</v>
      </c>
      <c r="F94" s="558">
        <v>700</v>
      </c>
      <c r="G94" s="499">
        <v>700</v>
      </c>
      <c r="H94" s="499">
        <v>700</v>
      </c>
      <c r="I94" s="499" t="s">
        <v>2397</v>
      </c>
      <c r="J94" s="431">
        <v>1607.89</v>
      </c>
      <c r="K94" s="431" t="s">
        <v>2449</v>
      </c>
      <c r="L94" s="424" t="s">
        <v>2535</v>
      </c>
      <c r="M94" s="424">
        <v>42853</v>
      </c>
      <c r="N94" s="424" t="s">
        <v>2532</v>
      </c>
      <c r="O94" s="452" t="s">
        <v>2539</v>
      </c>
      <c r="P94" s="426" t="s">
        <v>2539</v>
      </c>
      <c r="Q94" s="782"/>
    </row>
    <row r="95" spans="1:17">
      <c r="A95" s="1"/>
      <c r="B95" s="779" t="s">
        <v>2540</v>
      </c>
      <c r="C95" s="81" t="s">
        <v>2541</v>
      </c>
      <c r="D95" s="434" t="s">
        <v>2542</v>
      </c>
      <c r="E95" s="245" t="s">
        <v>2522</v>
      </c>
      <c r="F95" s="557">
        <v>2060</v>
      </c>
      <c r="G95" s="499">
        <v>2060</v>
      </c>
      <c r="H95" s="436">
        <v>2060</v>
      </c>
      <c r="I95" s="436"/>
      <c r="J95" s="431">
        <v>241.43</v>
      </c>
      <c r="K95" s="431">
        <v>1387.89</v>
      </c>
      <c r="L95" s="424">
        <v>42415</v>
      </c>
      <c r="M95" s="424">
        <v>43007</v>
      </c>
      <c r="N95" s="424" t="s">
        <v>2535</v>
      </c>
      <c r="O95" s="452">
        <v>15</v>
      </c>
      <c r="P95" s="426">
        <v>6.44</v>
      </c>
      <c r="Q95" s="782"/>
    </row>
    <row r="96" spans="1:17">
      <c r="A96" s="1"/>
      <c r="B96" s="779" t="s">
        <v>2543</v>
      </c>
      <c r="C96" s="81" t="s">
        <v>2544</v>
      </c>
      <c r="D96" s="434" t="s">
        <v>2545</v>
      </c>
      <c r="E96" s="245" t="s">
        <v>2522</v>
      </c>
      <c r="F96" s="557">
        <v>1500</v>
      </c>
      <c r="G96" s="499">
        <v>1500</v>
      </c>
      <c r="H96" s="436">
        <v>1500</v>
      </c>
      <c r="I96" s="436"/>
      <c r="J96" s="431">
        <v>198.73</v>
      </c>
      <c r="K96" s="431">
        <v>1177.49</v>
      </c>
      <c r="L96" s="424">
        <v>42536</v>
      </c>
      <c r="M96" s="424">
        <v>43007</v>
      </c>
      <c r="N96" s="424" t="s">
        <v>2539</v>
      </c>
      <c r="O96" s="452">
        <v>8</v>
      </c>
      <c r="P96" s="426">
        <v>5.24</v>
      </c>
      <c r="Q96" s="782"/>
    </row>
    <row r="97" spans="1:17">
      <c r="A97" s="1"/>
      <c r="B97" s="779" t="s">
        <v>2546</v>
      </c>
      <c r="C97" s="81" t="s">
        <v>2547</v>
      </c>
      <c r="D97" s="434" t="s">
        <v>2548</v>
      </c>
      <c r="E97" s="245" t="s">
        <v>2549</v>
      </c>
      <c r="F97" s="557">
        <v>5100</v>
      </c>
      <c r="G97" s="499">
        <v>5100</v>
      </c>
      <c r="H97" s="436">
        <v>5100</v>
      </c>
      <c r="I97" s="436"/>
      <c r="J97" s="431">
        <v>6166.41</v>
      </c>
      <c r="K97" s="431">
        <v>10659.55</v>
      </c>
      <c r="L97" s="424">
        <v>39891</v>
      </c>
      <c r="M97" s="424">
        <v>43069</v>
      </c>
      <c r="N97" s="424" t="s">
        <v>2539</v>
      </c>
      <c r="O97" s="452">
        <v>44</v>
      </c>
      <c r="P97" s="426">
        <v>7.33</v>
      </c>
      <c r="Q97" s="782"/>
    </row>
    <row r="98" spans="1:17">
      <c r="A98" s="1"/>
      <c r="B98" s="779" t="s">
        <v>216</v>
      </c>
      <c r="C98" s="81" t="s">
        <v>255</v>
      </c>
      <c r="D98" s="434" t="s">
        <v>2550</v>
      </c>
      <c r="E98" s="435" t="s">
        <v>2551</v>
      </c>
      <c r="F98" s="557">
        <v>15500</v>
      </c>
      <c r="G98" s="436">
        <f t="shared" si="1"/>
        <v>15500</v>
      </c>
      <c r="H98" s="436">
        <v>15500</v>
      </c>
      <c r="I98" s="436" t="s">
        <v>2439</v>
      </c>
      <c r="J98" s="431">
        <v>17574.099999999999</v>
      </c>
      <c r="K98" s="431">
        <v>86888.639999999999</v>
      </c>
      <c r="L98" s="424" t="s">
        <v>2552</v>
      </c>
      <c r="M98" s="424">
        <v>41912</v>
      </c>
      <c r="N98" s="424" t="s">
        <v>2460</v>
      </c>
      <c r="O98" s="452">
        <v>434</v>
      </c>
      <c r="P98" s="426" t="s">
        <v>2553</v>
      </c>
      <c r="Q98" s="782"/>
    </row>
    <row r="99" spans="1:17" ht="28.5">
      <c r="A99" s="1"/>
      <c r="B99" s="779" t="s">
        <v>217</v>
      </c>
      <c r="C99" s="760" t="s">
        <v>2554</v>
      </c>
      <c r="D99" s="244" t="s">
        <v>2555</v>
      </c>
      <c r="E99" s="245" t="s">
        <v>2502</v>
      </c>
      <c r="F99" s="545">
        <v>8930</v>
      </c>
      <c r="G99" s="246">
        <f t="shared" si="1"/>
        <v>8930</v>
      </c>
      <c r="H99" s="246">
        <v>8930</v>
      </c>
      <c r="I99" s="246" t="s">
        <v>262</v>
      </c>
      <c r="J99" s="247">
        <v>13026.08</v>
      </c>
      <c r="K99" s="247">
        <v>24399.119999999901</v>
      </c>
      <c r="L99" s="437" t="s">
        <v>2556</v>
      </c>
      <c r="M99" s="248">
        <v>41438</v>
      </c>
      <c r="N99" s="248" t="s">
        <v>262</v>
      </c>
      <c r="O99" s="457">
        <v>585</v>
      </c>
      <c r="P99" s="428" t="s">
        <v>2557</v>
      </c>
      <c r="Q99" s="782"/>
    </row>
    <row r="100" spans="1:17" ht="28.5">
      <c r="A100" s="1"/>
      <c r="B100" s="779" t="s">
        <v>219</v>
      </c>
      <c r="C100" s="760" t="s">
        <v>2558</v>
      </c>
      <c r="D100" s="244" t="s">
        <v>2559</v>
      </c>
      <c r="E100" s="245" t="s">
        <v>2502</v>
      </c>
      <c r="F100" s="545">
        <v>4406.1409999999996</v>
      </c>
      <c r="G100" s="246">
        <f t="shared" si="1"/>
        <v>4406</v>
      </c>
      <c r="H100" s="246">
        <v>4406</v>
      </c>
      <c r="I100" s="246" t="s">
        <v>2460</v>
      </c>
      <c r="J100" s="247">
        <v>32128.5</v>
      </c>
      <c r="K100" s="247">
        <v>34198.01</v>
      </c>
      <c r="L100" s="437" t="s">
        <v>2560</v>
      </c>
      <c r="M100" s="248">
        <v>41438</v>
      </c>
      <c r="N100" s="248" t="s">
        <v>2460</v>
      </c>
      <c r="O100" s="457">
        <v>168</v>
      </c>
      <c r="P100" s="428" t="s">
        <v>2561</v>
      </c>
      <c r="Q100" s="782"/>
    </row>
    <row r="101" spans="1:17" ht="42.75">
      <c r="A101" s="1"/>
      <c r="B101" s="779" t="s">
        <v>220</v>
      </c>
      <c r="C101" s="81" t="s">
        <v>2562</v>
      </c>
      <c r="D101" s="434" t="s">
        <v>2563</v>
      </c>
      <c r="E101" s="435" t="s">
        <v>2502</v>
      </c>
      <c r="F101" s="557">
        <v>3020</v>
      </c>
      <c r="G101" s="436">
        <f t="shared" si="1"/>
        <v>3020</v>
      </c>
      <c r="H101" s="436">
        <v>3020</v>
      </c>
      <c r="I101" s="436" t="s">
        <v>2503</v>
      </c>
      <c r="J101" s="431">
        <v>9338.17</v>
      </c>
      <c r="K101" s="431">
        <v>11714.36</v>
      </c>
      <c r="L101" s="433" t="s">
        <v>2564</v>
      </c>
      <c r="M101" s="424">
        <v>41438</v>
      </c>
      <c r="N101" s="424" t="s">
        <v>2460</v>
      </c>
      <c r="O101" s="452">
        <v>260</v>
      </c>
      <c r="P101" s="426" t="s">
        <v>2565</v>
      </c>
      <c r="Q101" s="782"/>
    </row>
    <row r="102" spans="1:17">
      <c r="A102" s="1"/>
      <c r="B102" s="779" t="s">
        <v>221</v>
      </c>
      <c r="C102" s="760" t="s">
        <v>2566</v>
      </c>
      <c r="D102" s="244" t="s">
        <v>2567</v>
      </c>
      <c r="E102" s="245" t="s">
        <v>2551</v>
      </c>
      <c r="F102" s="545">
        <v>4700</v>
      </c>
      <c r="G102" s="246">
        <f t="shared" si="1"/>
        <v>4700</v>
      </c>
      <c r="H102" s="246">
        <v>4700</v>
      </c>
      <c r="I102" s="246" t="s">
        <v>2503</v>
      </c>
      <c r="J102" s="247">
        <v>2098.1799999999898</v>
      </c>
      <c r="K102" s="247">
        <v>6637.53</v>
      </c>
      <c r="L102" s="437">
        <v>38768</v>
      </c>
      <c r="M102" s="248">
        <v>41439</v>
      </c>
      <c r="N102" s="248" t="s">
        <v>2503</v>
      </c>
      <c r="O102" s="457">
        <v>66</v>
      </c>
      <c r="P102" s="428" t="s">
        <v>2568</v>
      </c>
      <c r="Q102" s="782"/>
    </row>
    <row r="103" spans="1:17">
      <c r="A103" s="1"/>
      <c r="B103" s="779" t="s">
        <v>222</v>
      </c>
      <c r="C103" s="81" t="s">
        <v>2569</v>
      </c>
      <c r="D103" s="434" t="s">
        <v>2570</v>
      </c>
      <c r="E103" s="435" t="s">
        <v>2571</v>
      </c>
      <c r="F103" s="557">
        <v>1640</v>
      </c>
      <c r="G103" s="436">
        <f t="shared" si="1"/>
        <v>1640</v>
      </c>
      <c r="H103" s="436">
        <v>1640</v>
      </c>
      <c r="I103" s="436" t="s">
        <v>2439</v>
      </c>
      <c r="J103" s="431">
        <v>787.31</v>
      </c>
      <c r="K103" s="431">
        <v>5692.0299999999897</v>
      </c>
      <c r="L103" s="433">
        <v>39609</v>
      </c>
      <c r="M103" s="424">
        <v>41439</v>
      </c>
      <c r="N103" s="424" t="s">
        <v>2527</v>
      </c>
      <c r="O103" s="452">
        <v>81</v>
      </c>
      <c r="P103" s="426" t="s">
        <v>2572</v>
      </c>
      <c r="Q103" s="782"/>
    </row>
    <row r="104" spans="1:17">
      <c r="A104" s="1"/>
      <c r="B104" s="779" t="s">
        <v>2573</v>
      </c>
      <c r="C104" s="760" t="s">
        <v>2574</v>
      </c>
      <c r="D104" s="244" t="s">
        <v>2575</v>
      </c>
      <c r="E104" s="245" t="s">
        <v>2576</v>
      </c>
      <c r="F104" s="545">
        <v>1060</v>
      </c>
      <c r="G104" s="246">
        <f t="shared" si="1"/>
        <v>1060</v>
      </c>
      <c r="H104" s="246">
        <v>1060</v>
      </c>
      <c r="I104" s="246" t="s">
        <v>262</v>
      </c>
      <c r="J104" s="247">
        <v>895.66</v>
      </c>
      <c r="K104" s="247">
        <v>1756.32</v>
      </c>
      <c r="L104" s="248" t="s">
        <v>1453</v>
      </c>
      <c r="M104" s="248">
        <v>41394</v>
      </c>
      <c r="N104" s="456" t="s">
        <v>2535</v>
      </c>
      <c r="O104" s="457">
        <v>71</v>
      </c>
      <c r="P104" s="428" t="s">
        <v>2577</v>
      </c>
      <c r="Q104" s="782"/>
    </row>
    <row r="105" spans="1:17">
      <c r="A105" s="1"/>
      <c r="B105" s="779" t="s">
        <v>1855</v>
      </c>
      <c r="C105" s="81" t="s">
        <v>1856</v>
      </c>
      <c r="D105" s="434" t="s">
        <v>2003</v>
      </c>
      <c r="E105" s="435" t="s">
        <v>2578</v>
      </c>
      <c r="F105" s="557">
        <v>8500</v>
      </c>
      <c r="G105" s="436">
        <v>8500</v>
      </c>
      <c r="H105" s="436">
        <v>8500</v>
      </c>
      <c r="I105" s="436" t="s">
        <v>2439</v>
      </c>
      <c r="J105" s="431">
        <v>3491.74</v>
      </c>
      <c r="K105" s="431">
        <v>21564.42</v>
      </c>
      <c r="L105" s="433">
        <v>38820</v>
      </c>
      <c r="M105" s="424">
        <v>42811</v>
      </c>
      <c r="N105" s="424" t="s">
        <v>2503</v>
      </c>
      <c r="O105" s="452">
        <v>335</v>
      </c>
      <c r="P105" s="426" t="s">
        <v>2579</v>
      </c>
      <c r="Q105" s="782"/>
    </row>
    <row r="106" spans="1:17" ht="16.5" thickBot="1">
      <c r="A106" s="1"/>
      <c r="B106" s="779" t="s">
        <v>2004</v>
      </c>
      <c r="C106" s="760" t="s">
        <v>2005</v>
      </c>
      <c r="D106" s="244" t="s">
        <v>2006</v>
      </c>
      <c r="E106" s="245" t="s">
        <v>2580</v>
      </c>
      <c r="F106" s="545">
        <v>11600</v>
      </c>
      <c r="G106" s="246">
        <v>11600</v>
      </c>
      <c r="H106" s="448">
        <v>11600</v>
      </c>
      <c r="I106" s="448" t="s">
        <v>2535</v>
      </c>
      <c r="J106" s="737">
        <v>1686.28</v>
      </c>
      <c r="K106" s="737">
        <v>8280.08</v>
      </c>
      <c r="L106" s="440">
        <v>38035</v>
      </c>
      <c r="M106" s="440">
        <v>42825</v>
      </c>
      <c r="N106" s="441" t="s">
        <v>2535</v>
      </c>
      <c r="O106" s="556">
        <v>111</v>
      </c>
      <c r="P106" s="449" t="s">
        <v>2581</v>
      </c>
      <c r="Q106" s="782"/>
    </row>
    <row r="107" spans="1:17" ht="29.25" thickTop="1">
      <c r="A107" s="1"/>
      <c r="B107" s="783" t="s">
        <v>263</v>
      </c>
      <c r="C107" s="763" t="s">
        <v>2582</v>
      </c>
      <c r="D107" s="561" t="s">
        <v>863</v>
      </c>
      <c r="E107" s="562" t="s">
        <v>2583</v>
      </c>
      <c r="F107" s="563">
        <v>17400</v>
      </c>
      <c r="G107" s="564">
        <f t="shared" si="1"/>
        <v>17400</v>
      </c>
      <c r="H107" s="436">
        <v>17400</v>
      </c>
      <c r="I107" s="436" t="s">
        <v>262</v>
      </c>
      <c r="J107" s="431">
        <v>35873</v>
      </c>
      <c r="K107" s="431">
        <v>71570.639999999898</v>
      </c>
      <c r="L107" s="781">
        <v>39577</v>
      </c>
      <c r="M107" s="424">
        <v>41439</v>
      </c>
      <c r="N107" s="424" t="s">
        <v>262</v>
      </c>
      <c r="O107" s="452">
        <v>292</v>
      </c>
      <c r="P107" s="426" t="s">
        <v>2584</v>
      </c>
      <c r="Q107" s="782"/>
    </row>
    <row r="108" spans="1:17" ht="28.5">
      <c r="A108" s="1"/>
      <c r="B108" s="784" t="s">
        <v>264</v>
      </c>
      <c r="C108" s="81" t="s">
        <v>2585</v>
      </c>
      <c r="D108" s="244" t="s">
        <v>2586</v>
      </c>
      <c r="E108" s="442" t="s">
        <v>2587</v>
      </c>
      <c r="F108" s="565">
        <v>15710</v>
      </c>
      <c r="G108" s="246">
        <f t="shared" si="1"/>
        <v>15710</v>
      </c>
      <c r="H108" s="246">
        <v>15710</v>
      </c>
      <c r="I108" s="246" t="s">
        <v>262</v>
      </c>
      <c r="J108" s="247">
        <v>27305.119999999901</v>
      </c>
      <c r="K108" s="247">
        <v>53561.440000000002</v>
      </c>
      <c r="L108" s="780">
        <v>39457</v>
      </c>
      <c r="M108" s="248">
        <v>41439</v>
      </c>
      <c r="N108" s="248" t="s">
        <v>262</v>
      </c>
      <c r="O108" s="457">
        <v>176</v>
      </c>
      <c r="P108" s="428" t="s">
        <v>2588</v>
      </c>
      <c r="Q108" s="782"/>
    </row>
    <row r="109" spans="1:17" ht="28.5">
      <c r="A109" s="1"/>
      <c r="B109" s="784" t="s">
        <v>265</v>
      </c>
      <c r="C109" s="81" t="s">
        <v>2589</v>
      </c>
      <c r="D109" s="443" t="s">
        <v>864</v>
      </c>
      <c r="E109" s="444" t="s">
        <v>2590</v>
      </c>
      <c r="F109" s="565">
        <v>13700</v>
      </c>
      <c r="G109" s="445">
        <f t="shared" si="1"/>
        <v>13700</v>
      </c>
      <c r="H109" s="445">
        <v>13700</v>
      </c>
      <c r="I109" s="445" t="s">
        <v>262</v>
      </c>
      <c r="J109" s="247">
        <v>36436.349999999897</v>
      </c>
      <c r="K109" s="247">
        <v>72352.88</v>
      </c>
      <c r="L109" s="780">
        <v>39962</v>
      </c>
      <c r="M109" s="248">
        <v>41486</v>
      </c>
      <c r="N109" s="248" t="s">
        <v>262</v>
      </c>
      <c r="O109" s="457">
        <v>310</v>
      </c>
      <c r="P109" s="428" t="s">
        <v>2591</v>
      </c>
      <c r="Q109" s="782"/>
    </row>
    <row r="110" spans="1:17" ht="28.5">
      <c r="A110" s="1"/>
      <c r="B110" s="784" t="s">
        <v>266</v>
      </c>
      <c r="C110" s="81" t="s">
        <v>2592</v>
      </c>
      <c r="D110" s="244" t="s">
        <v>2593</v>
      </c>
      <c r="E110" s="442" t="s">
        <v>2594</v>
      </c>
      <c r="F110" s="565">
        <v>11410</v>
      </c>
      <c r="G110" s="246">
        <f t="shared" si="1"/>
        <v>11410</v>
      </c>
      <c r="H110" s="246">
        <v>11410</v>
      </c>
      <c r="I110" s="246" t="s">
        <v>262</v>
      </c>
      <c r="J110" s="247">
        <v>24808.98</v>
      </c>
      <c r="K110" s="247">
        <v>49504.379999999903</v>
      </c>
      <c r="L110" s="780">
        <v>39153</v>
      </c>
      <c r="M110" s="248">
        <v>41439</v>
      </c>
      <c r="N110" s="248" t="s">
        <v>262</v>
      </c>
      <c r="O110" s="457">
        <v>313</v>
      </c>
      <c r="P110" s="428" t="s">
        <v>2595</v>
      </c>
      <c r="Q110" s="782"/>
    </row>
    <row r="111" spans="1:17" ht="28.5">
      <c r="A111" s="1"/>
      <c r="B111" s="784" t="s">
        <v>267</v>
      </c>
      <c r="C111" s="760" t="s">
        <v>2596</v>
      </c>
      <c r="D111" s="443" t="s">
        <v>865</v>
      </c>
      <c r="E111" s="444" t="s">
        <v>2590</v>
      </c>
      <c r="F111" s="565">
        <v>10600</v>
      </c>
      <c r="G111" s="445">
        <f t="shared" si="1"/>
        <v>10600</v>
      </c>
      <c r="H111" s="445">
        <v>10600</v>
      </c>
      <c r="I111" s="445" t="s">
        <v>262</v>
      </c>
      <c r="J111" s="247">
        <v>46401.69</v>
      </c>
      <c r="K111" s="247">
        <v>51474.82</v>
      </c>
      <c r="L111" s="780">
        <v>39386</v>
      </c>
      <c r="M111" s="248">
        <v>41474</v>
      </c>
      <c r="N111" s="248" t="s">
        <v>262</v>
      </c>
      <c r="O111" s="457">
        <v>422</v>
      </c>
      <c r="P111" s="428" t="s">
        <v>2597</v>
      </c>
      <c r="Q111" s="782"/>
    </row>
    <row r="112" spans="1:17" ht="28.5">
      <c r="A112" s="1"/>
      <c r="B112" s="784" t="s">
        <v>268</v>
      </c>
      <c r="C112" s="81" t="s">
        <v>897</v>
      </c>
      <c r="D112" s="244" t="s">
        <v>2598</v>
      </c>
      <c r="E112" s="442" t="s">
        <v>2587</v>
      </c>
      <c r="F112" s="565">
        <v>8700</v>
      </c>
      <c r="G112" s="246">
        <f t="shared" si="1"/>
        <v>8700</v>
      </c>
      <c r="H112" s="246">
        <v>8700</v>
      </c>
      <c r="I112" s="246" t="s">
        <v>262</v>
      </c>
      <c r="J112" s="247">
        <v>26978.95</v>
      </c>
      <c r="K112" s="247">
        <v>49927.889999999898</v>
      </c>
      <c r="L112" s="780">
        <v>36753</v>
      </c>
      <c r="M112" s="248">
        <v>41439</v>
      </c>
      <c r="N112" s="248" t="s">
        <v>262</v>
      </c>
      <c r="O112" s="457">
        <v>427</v>
      </c>
      <c r="P112" s="428" t="s">
        <v>2599</v>
      </c>
      <c r="Q112" s="782"/>
    </row>
    <row r="113" spans="1:17" ht="28.5">
      <c r="A113" s="1"/>
      <c r="B113" s="784" t="s">
        <v>269</v>
      </c>
      <c r="C113" s="81" t="s">
        <v>2600</v>
      </c>
      <c r="D113" s="443" t="s">
        <v>866</v>
      </c>
      <c r="E113" s="444" t="s">
        <v>2590</v>
      </c>
      <c r="F113" s="565">
        <v>8250</v>
      </c>
      <c r="G113" s="445">
        <f t="shared" si="1"/>
        <v>8250</v>
      </c>
      <c r="H113" s="445">
        <v>8250</v>
      </c>
      <c r="I113" s="445" t="s">
        <v>262</v>
      </c>
      <c r="J113" s="247">
        <v>18172.049999999901</v>
      </c>
      <c r="K113" s="247">
        <v>35948.630000000005</v>
      </c>
      <c r="L113" s="780">
        <v>39756</v>
      </c>
      <c r="M113" s="248">
        <v>41439</v>
      </c>
      <c r="N113" s="248" t="s">
        <v>262</v>
      </c>
      <c r="O113" s="457">
        <v>164</v>
      </c>
      <c r="P113" s="428" t="s">
        <v>2601</v>
      </c>
      <c r="Q113" s="782"/>
    </row>
    <row r="114" spans="1:17" ht="28.5">
      <c r="A114" s="1"/>
      <c r="B114" s="784" t="s">
        <v>270</v>
      </c>
      <c r="C114" s="81" t="s">
        <v>2602</v>
      </c>
      <c r="D114" s="244" t="s">
        <v>2603</v>
      </c>
      <c r="E114" s="442" t="s">
        <v>2587</v>
      </c>
      <c r="F114" s="565">
        <v>7340</v>
      </c>
      <c r="G114" s="246">
        <f t="shared" si="1"/>
        <v>7340</v>
      </c>
      <c r="H114" s="246">
        <v>7340</v>
      </c>
      <c r="I114" s="246" t="s">
        <v>262</v>
      </c>
      <c r="J114" s="247">
        <v>14857.27</v>
      </c>
      <c r="K114" s="247">
        <v>29553.64</v>
      </c>
      <c r="L114" s="780">
        <v>39994</v>
      </c>
      <c r="M114" s="248">
        <v>41439</v>
      </c>
      <c r="N114" s="248" t="s">
        <v>262</v>
      </c>
      <c r="O114" s="457">
        <v>78</v>
      </c>
      <c r="P114" s="428" t="s">
        <v>2604</v>
      </c>
      <c r="Q114" s="782"/>
    </row>
    <row r="115" spans="1:17" ht="28.5">
      <c r="A115" s="1"/>
      <c r="B115" s="784" t="s">
        <v>272</v>
      </c>
      <c r="C115" s="81" t="s">
        <v>2605</v>
      </c>
      <c r="D115" s="244" t="s">
        <v>2606</v>
      </c>
      <c r="E115" s="442" t="s">
        <v>2607</v>
      </c>
      <c r="F115" s="565">
        <v>4590</v>
      </c>
      <c r="G115" s="246">
        <f t="shared" si="1"/>
        <v>4590</v>
      </c>
      <c r="H115" s="246">
        <v>4590</v>
      </c>
      <c r="I115" s="246" t="s">
        <v>262</v>
      </c>
      <c r="J115" s="247">
        <v>17561.5099999999</v>
      </c>
      <c r="K115" s="247">
        <v>24929.27</v>
      </c>
      <c r="L115" s="780">
        <v>38491</v>
      </c>
      <c r="M115" s="248">
        <v>41439</v>
      </c>
      <c r="N115" s="248" t="s">
        <v>262</v>
      </c>
      <c r="O115" s="457">
        <v>10</v>
      </c>
      <c r="P115" s="428" t="s">
        <v>2595</v>
      </c>
      <c r="Q115" s="782"/>
    </row>
    <row r="116" spans="1:17" ht="28.5">
      <c r="A116" s="1"/>
      <c r="B116" s="784" t="s">
        <v>273</v>
      </c>
      <c r="C116" s="81" t="s">
        <v>2608</v>
      </c>
      <c r="D116" s="443" t="s">
        <v>868</v>
      </c>
      <c r="E116" s="444" t="s">
        <v>2609</v>
      </c>
      <c r="F116" s="565">
        <v>3810</v>
      </c>
      <c r="G116" s="445">
        <f t="shared" si="1"/>
        <v>3810</v>
      </c>
      <c r="H116" s="445">
        <v>3810</v>
      </c>
      <c r="I116" s="445" t="s">
        <v>262</v>
      </c>
      <c r="J116" s="247">
        <v>27608.9399999999</v>
      </c>
      <c r="K116" s="247">
        <v>24888.6699999999</v>
      </c>
      <c r="L116" s="780">
        <v>38762</v>
      </c>
      <c r="M116" s="248">
        <v>41439</v>
      </c>
      <c r="N116" s="248" t="s">
        <v>262</v>
      </c>
      <c r="O116" s="457">
        <v>84</v>
      </c>
      <c r="P116" s="428" t="s">
        <v>2610</v>
      </c>
      <c r="Q116" s="782"/>
    </row>
    <row r="117" spans="1:17" ht="28.5">
      <c r="A117" s="1"/>
      <c r="B117" s="784" t="s">
        <v>274</v>
      </c>
      <c r="C117" s="81" t="s">
        <v>2611</v>
      </c>
      <c r="D117" s="244" t="s">
        <v>2612</v>
      </c>
      <c r="E117" s="442" t="s">
        <v>2587</v>
      </c>
      <c r="F117" s="565">
        <v>3750</v>
      </c>
      <c r="G117" s="246">
        <f t="shared" si="1"/>
        <v>3750</v>
      </c>
      <c r="H117" s="246">
        <v>3750</v>
      </c>
      <c r="I117" s="246" t="s">
        <v>262</v>
      </c>
      <c r="J117" s="247">
        <v>9732.8700000000008</v>
      </c>
      <c r="K117" s="247">
        <v>13186.309999999899</v>
      </c>
      <c r="L117" s="780">
        <v>35185</v>
      </c>
      <c r="M117" s="248">
        <v>41439</v>
      </c>
      <c r="N117" s="248" t="s">
        <v>262</v>
      </c>
      <c r="O117" s="457">
        <v>155</v>
      </c>
      <c r="P117" s="428" t="s">
        <v>2613</v>
      </c>
      <c r="Q117" s="782"/>
    </row>
    <row r="118" spans="1:17" ht="28.5">
      <c r="A118" s="1"/>
      <c r="B118" s="784" t="s">
        <v>275</v>
      </c>
      <c r="C118" s="760" t="s">
        <v>2614</v>
      </c>
      <c r="D118" s="443" t="s">
        <v>869</v>
      </c>
      <c r="E118" s="444" t="s">
        <v>2590</v>
      </c>
      <c r="F118" s="565">
        <v>2830</v>
      </c>
      <c r="G118" s="445">
        <f t="shared" si="1"/>
        <v>2830</v>
      </c>
      <c r="H118" s="445">
        <v>2830</v>
      </c>
      <c r="I118" s="445" t="s">
        <v>262</v>
      </c>
      <c r="J118" s="247">
        <v>12376.309999999899</v>
      </c>
      <c r="K118" s="247">
        <v>11580.059999999899</v>
      </c>
      <c r="L118" s="780">
        <v>33511</v>
      </c>
      <c r="M118" s="248">
        <v>41439</v>
      </c>
      <c r="N118" s="248" t="s">
        <v>262</v>
      </c>
      <c r="O118" s="457">
        <v>187</v>
      </c>
      <c r="P118" s="428" t="s">
        <v>2613</v>
      </c>
      <c r="Q118" s="782"/>
    </row>
    <row r="119" spans="1:17" ht="28.5">
      <c r="A119" s="1"/>
      <c r="B119" s="784" t="s">
        <v>276</v>
      </c>
      <c r="C119" s="81" t="s">
        <v>2615</v>
      </c>
      <c r="D119" s="244" t="s">
        <v>2616</v>
      </c>
      <c r="E119" s="442" t="s">
        <v>2587</v>
      </c>
      <c r="F119" s="565">
        <v>2690</v>
      </c>
      <c r="G119" s="246">
        <f t="shared" si="1"/>
        <v>2690</v>
      </c>
      <c r="H119" s="246">
        <v>2690</v>
      </c>
      <c r="I119" s="246" t="s">
        <v>262</v>
      </c>
      <c r="J119" s="247">
        <v>16081.79</v>
      </c>
      <c r="K119" s="247">
        <v>9788.6200000000008</v>
      </c>
      <c r="L119" s="780">
        <v>37924</v>
      </c>
      <c r="M119" s="248">
        <v>41439</v>
      </c>
      <c r="N119" s="248" t="s">
        <v>262</v>
      </c>
      <c r="O119" s="457">
        <v>93</v>
      </c>
      <c r="P119" s="428" t="s">
        <v>2617</v>
      </c>
      <c r="Q119" s="782"/>
    </row>
    <row r="120" spans="1:17" ht="28.5">
      <c r="A120" s="1"/>
      <c r="B120" s="784" t="s">
        <v>277</v>
      </c>
      <c r="C120" s="81" t="s">
        <v>2618</v>
      </c>
      <c r="D120" s="443" t="s">
        <v>870</v>
      </c>
      <c r="E120" s="444" t="s">
        <v>2590</v>
      </c>
      <c r="F120" s="565">
        <v>10790</v>
      </c>
      <c r="G120" s="445">
        <f t="shared" si="1"/>
        <v>10790</v>
      </c>
      <c r="H120" s="445">
        <v>10790</v>
      </c>
      <c r="I120" s="445" t="s">
        <v>262</v>
      </c>
      <c r="J120" s="247">
        <v>22770.720000000001</v>
      </c>
      <c r="K120" s="247">
        <v>41867.82</v>
      </c>
      <c r="L120" s="780">
        <v>37915</v>
      </c>
      <c r="M120" s="248">
        <v>42186</v>
      </c>
      <c r="N120" s="248" t="s">
        <v>262</v>
      </c>
      <c r="O120" s="457">
        <v>348</v>
      </c>
      <c r="P120" s="428" t="s">
        <v>2619</v>
      </c>
      <c r="Q120" s="782"/>
    </row>
    <row r="121" spans="1:17" ht="28.5">
      <c r="A121" s="1"/>
      <c r="B121" s="784" t="s">
        <v>1397</v>
      </c>
      <c r="C121" s="81" t="s">
        <v>1398</v>
      </c>
      <c r="D121" s="443" t="s">
        <v>2620</v>
      </c>
      <c r="E121" s="444" t="s">
        <v>2583</v>
      </c>
      <c r="F121" s="565">
        <v>10800</v>
      </c>
      <c r="G121" s="445">
        <f>ROUNDDOWN(F121,0)</f>
        <v>10800</v>
      </c>
      <c r="H121" s="445">
        <v>10800</v>
      </c>
      <c r="I121" s="246" t="s">
        <v>262</v>
      </c>
      <c r="J121" s="247">
        <v>49164.98</v>
      </c>
      <c r="K121" s="247">
        <v>51485.62</v>
      </c>
      <c r="L121" s="248">
        <v>42473</v>
      </c>
      <c r="M121" s="248">
        <v>42614</v>
      </c>
      <c r="N121" s="248" t="s">
        <v>262</v>
      </c>
      <c r="O121" s="457">
        <v>84</v>
      </c>
      <c r="P121" s="428" t="s">
        <v>2621</v>
      </c>
      <c r="Q121" s="782"/>
    </row>
    <row r="122" spans="1:17" ht="28.5">
      <c r="A122" s="1"/>
      <c r="B122" s="785" t="s">
        <v>1880</v>
      </c>
      <c r="C122" s="764" t="s">
        <v>2013</v>
      </c>
      <c r="D122" s="559" t="s">
        <v>2014</v>
      </c>
      <c r="E122" s="740" t="s">
        <v>2583</v>
      </c>
      <c r="F122" s="741">
        <v>9900</v>
      </c>
      <c r="G122" s="560">
        <v>9900</v>
      </c>
      <c r="H122" s="560">
        <v>9900</v>
      </c>
      <c r="I122" s="445" t="s">
        <v>262</v>
      </c>
      <c r="J122" s="742">
        <v>28029.31</v>
      </c>
      <c r="K122" s="742">
        <v>49394.87</v>
      </c>
      <c r="L122" s="743">
        <v>42398</v>
      </c>
      <c r="M122" s="743">
        <v>42825</v>
      </c>
      <c r="N122" s="248" t="s">
        <v>262</v>
      </c>
      <c r="O122" s="786">
        <v>76</v>
      </c>
      <c r="P122" s="745" t="s">
        <v>2622</v>
      </c>
      <c r="Q122" s="782"/>
    </row>
    <row r="123" spans="1:17" ht="29.25" thickBot="1">
      <c r="A123" s="1"/>
      <c r="B123" s="787" t="s">
        <v>2623</v>
      </c>
      <c r="C123" s="765" t="s">
        <v>898</v>
      </c>
      <c r="D123" s="446" t="s">
        <v>961</v>
      </c>
      <c r="E123" s="447" t="s">
        <v>2587</v>
      </c>
      <c r="F123" s="566">
        <v>3460</v>
      </c>
      <c r="G123" s="448">
        <f t="shared" si="1"/>
        <v>3460</v>
      </c>
      <c r="H123" s="448">
        <v>3460</v>
      </c>
      <c r="I123" s="448" t="s">
        <v>262</v>
      </c>
      <c r="J123" s="439">
        <v>14315.7</v>
      </c>
      <c r="K123" s="439">
        <v>19628.03</v>
      </c>
      <c r="L123" s="440">
        <v>37726</v>
      </c>
      <c r="M123" s="440">
        <v>42487</v>
      </c>
      <c r="N123" s="440" t="s">
        <v>262</v>
      </c>
      <c r="O123" s="788">
        <v>241</v>
      </c>
      <c r="P123" s="449" t="s">
        <v>2624</v>
      </c>
      <c r="Q123" s="782"/>
    </row>
    <row r="124" spans="1:17" ht="16.5" thickTop="1">
      <c r="A124" s="1"/>
      <c r="B124" s="789" t="s">
        <v>301</v>
      </c>
      <c r="C124" s="81" t="s">
        <v>2625</v>
      </c>
      <c r="D124" s="450" t="s">
        <v>873</v>
      </c>
      <c r="E124" s="79" t="s">
        <v>802</v>
      </c>
      <c r="F124" s="567">
        <v>3400</v>
      </c>
      <c r="G124" s="94">
        <f t="shared" si="1"/>
        <v>3400</v>
      </c>
      <c r="H124" s="94">
        <v>3400</v>
      </c>
      <c r="I124" s="94" t="s">
        <v>262</v>
      </c>
      <c r="J124" s="165">
        <v>623.70000000000005</v>
      </c>
      <c r="K124" s="165">
        <v>3620.46</v>
      </c>
      <c r="L124" s="451">
        <v>39657</v>
      </c>
      <c r="M124" s="451">
        <v>39696</v>
      </c>
      <c r="N124" s="452" t="s">
        <v>262</v>
      </c>
      <c r="O124" s="425">
        <v>130</v>
      </c>
      <c r="P124" s="426">
        <v>9.06</v>
      </c>
      <c r="Q124" s="782"/>
    </row>
    <row r="125" spans="1:17">
      <c r="A125" s="1"/>
      <c r="B125" s="789" t="s">
        <v>302</v>
      </c>
      <c r="C125" s="81" t="s">
        <v>2626</v>
      </c>
      <c r="D125" s="450" t="s">
        <v>2627</v>
      </c>
      <c r="E125" s="79" t="s">
        <v>802</v>
      </c>
      <c r="F125" s="567">
        <v>989</v>
      </c>
      <c r="G125" s="94">
        <f t="shared" si="1"/>
        <v>989</v>
      </c>
      <c r="H125" s="94">
        <v>989</v>
      </c>
      <c r="I125" s="94" t="s">
        <v>262</v>
      </c>
      <c r="J125" s="165">
        <v>447.29</v>
      </c>
      <c r="K125" s="165">
        <v>1229.03</v>
      </c>
      <c r="L125" s="451">
        <v>38663</v>
      </c>
      <c r="M125" s="451">
        <v>39135</v>
      </c>
      <c r="N125" s="452" t="s">
        <v>262</v>
      </c>
      <c r="O125" s="425">
        <v>92</v>
      </c>
      <c r="P125" s="426">
        <v>4.68</v>
      </c>
      <c r="Q125" s="782"/>
    </row>
    <row r="126" spans="1:17">
      <c r="A126" s="1"/>
      <c r="B126" s="789" t="s">
        <v>303</v>
      </c>
      <c r="C126" s="760" t="s">
        <v>2628</v>
      </c>
      <c r="D126" s="453" t="s">
        <v>2629</v>
      </c>
      <c r="E126" s="454" t="s">
        <v>802</v>
      </c>
      <c r="F126" s="548">
        <v>713</v>
      </c>
      <c r="G126" s="318">
        <f t="shared" si="1"/>
        <v>713</v>
      </c>
      <c r="H126" s="318">
        <v>713</v>
      </c>
      <c r="I126" s="318" t="s">
        <v>262</v>
      </c>
      <c r="J126" s="455">
        <v>667.77999999999895</v>
      </c>
      <c r="K126" s="455">
        <v>995.95</v>
      </c>
      <c r="L126" s="456">
        <v>39119</v>
      </c>
      <c r="M126" s="456">
        <v>39203</v>
      </c>
      <c r="N126" s="457" t="s">
        <v>262</v>
      </c>
      <c r="O126" s="427">
        <v>20</v>
      </c>
      <c r="P126" s="428">
        <v>6.9</v>
      </c>
      <c r="Q126" s="782"/>
    </row>
    <row r="127" spans="1:17">
      <c r="A127" s="1"/>
      <c r="B127" s="789" t="s">
        <v>304</v>
      </c>
      <c r="C127" s="81" t="s">
        <v>2630</v>
      </c>
      <c r="D127" s="450" t="s">
        <v>2631</v>
      </c>
      <c r="E127" s="79" t="s">
        <v>802</v>
      </c>
      <c r="F127" s="567">
        <v>750</v>
      </c>
      <c r="G127" s="94">
        <f t="shared" si="1"/>
        <v>750</v>
      </c>
      <c r="H127" s="94">
        <v>750</v>
      </c>
      <c r="I127" s="94" t="s">
        <v>262</v>
      </c>
      <c r="J127" s="165">
        <v>306.54000000000002</v>
      </c>
      <c r="K127" s="165">
        <v>729.99</v>
      </c>
      <c r="L127" s="451">
        <v>39478</v>
      </c>
      <c r="M127" s="451">
        <v>39549</v>
      </c>
      <c r="N127" s="452" t="s">
        <v>262</v>
      </c>
      <c r="O127" s="425">
        <v>54</v>
      </c>
      <c r="P127" s="426">
        <v>6.2</v>
      </c>
      <c r="Q127" s="782"/>
    </row>
    <row r="128" spans="1:17">
      <c r="A128" s="1"/>
      <c r="B128" s="789" t="s">
        <v>305</v>
      </c>
      <c r="C128" s="760" t="s">
        <v>2632</v>
      </c>
      <c r="D128" s="453" t="s">
        <v>2633</v>
      </c>
      <c r="E128" s="454" t="s">
        <v>802</v>
      </c>
      <c r="F128" s="548">
        <v>746</v>
      </c>
      <c r="G128" s="318">
        <f t="shared" si="1"/>
        <v>746</v>
      </c>
      <c r="H128" s="318">
        <v>746</v>
      </c>
      <c r="I128" s="318" t="s">
        <v>262</v>
      </c>
      <c r="J128" s="455">
        <v>489.25</v>
      </c>
      <c r="K128" s="455">
        <v>1029.3399999999899</v>
      </c>
      <c r="L128" s="456">
        <v>38986</v>
      </c>
      <c r="M128" s="456">
        <v>39021</v>
      </c>
      <c r="N128" s="457" t="s">
        <v>262</v>
      </c>
      <c r="O128" s="427">
        <v>52</v>
      </c>
      <c r="P128" s="428">
        <v>8.83</v>
      </c>
      <c r="Q128" s="782"/>
    </row>
    <row r="129" spans="1:17">
      <c r="A129" s="1"/>
      <c r="B129" s="789" t="s">
        <v>306</v>
      </c>
      <c r="C129" s="81" t="s">
        <v>2634</v>
      </c>
      <c r="D129" s="450" t="s">
        <v>2635</v>
      </c>
      <c r="E129" s="79" t="s">
        <v>802</v>
      </c>
      <c r="F129" s="567">
        <v>939</v>
      </c>
      <c r="G129" s="94">
        <f t="shared" si="1"/>
        <v>939</v>
      </c>
      <c r="H129" s="94">
        <v>939</v>
      </c>
      <c r="I129" s="94" t="s">
        <v>262</v>
      </c>
      <c r="J129" s="165">
        <v>410.77999999999901</v>
      </c>
      <c r="K129" s="165">
        <v>969.46</v>
      </c>
      <c r="L129" s="451">
        <v>39065</v>
      </c>
      <c r="M129" s="451">
        <v>39203</v>
      </c>
      <c r="N129" s="452" t="s">
        <v>262</v>
      </c>
      <c r="O129" s="425">
        <v>16</v>
      </c>
      <c r="P129" s="426">
        <v>7.41</v>
      </c>
      <c r="Q129" s="782"/>
    </row>
    <row r="130" spans="1:17">
      <c r="A130" s="1"/>
      <c r="B130" s="789" t="s">
        <v>307</v>
      </c>
      <c r="C130" s="760" t="s">
        <v>2636</v>
      </c>
      <c r="D130" s="453" t="s">
        <v>2637</v>
      </c>
      <c r="E130" s="454" t="s">
        <v>802</v>
      </c>
      <c r="F130" s="548">
        <v>2280</v>
      </c>
      <c r="G130" s="318">
        <f t="shared" si="1"/>
        <v>2280</v>
      </c>
      <c r="H130" s="318">
        <v>2280</v>
      </c>
      <c r="I130" s="318" t="s">
        <v>262</v>
      </c>
      <c r="J130" s="455">
        <v>529.02999999999895</v>
      </c>
      <c r="K130" s="455">
        <v>3812.44</v>
      </c>
      <c r="L130" s="456">
        <v>39140</v>
      </c>
      <c r="M130" s="456">
        <v>39234</v>
      </c>
      <c r="N130" s="457" t="s">
        <v>262</v>
      </c>
      <c r="O130" s="427">
        <v>128</v>
      </c>
      <c r="P130" s="428">
        <v>3.97</v>
      </c>
      <c r="Q130" s="782"/>
    </row>
    <row r="131" spans="1:17">
      <c r="A131" s="1"/>
      <c r="B131" s="789" t="s">
        <v>308</v>
      </c>
      <c r="C131" s="81" t="s">
        <v>2638</v>
      </c>
      <c r="D131" s="450" t="s">
        <v>2639</v>
      </c>
      <c r="E131" s="79" t="s">
        <v>802</v>
      </c>
      <c r="F131" s="567">
        <v>1590</v>
      </c>
      <c r="G131" s="94">
        <f t="shared" si="1"/>
        <v>1590</v>
      </c>
      <c r="H131" s="94">
        <v>1590</v>
      </c>
      <c r="I131" s="94" t="s">
        <v>262</v>
      </c>
      <c r="J131" s="165">
        <v>621.62</v>
      </c>
      <c r="K131" s="165">
        <v>1886.3399999999899</v>
      </c>
      <c r="L131" s="451">
        <v>39038</v>
      </c>
      <c r="M131" s="451">
        <v>39203</v>
      </c>
      <c r="N131" s="452" t="s">
        <v>262</v>
      </c>
      <c r="O131" s="425">
        <v>36</v>
      </c>
      <c r="P131" s="426">
        <v>5.0599999999999996</v>
      </c>
      <c r="Q131" s="782"/>
    </row>
    <row r="132" spans="1:17">
      <c r="A132" s="1"/>
      <c r="B132" s="789" t="s">
        <v>309</v>
      </c>
      <c r="C132" s="81" t="s">
        <v>2640</v>
      </c>
      <c r="D132" s="450" t="s">
        <v>2641</v>
      </c>
      <c r="E132" s="79" t="s">
        <v>802</v>
      </c>
      <c r="F132" s="567">
        <v>1110</v>
      </c>
      <c r="G132" s="94">
        <f t="shared" si="1"/>
        <v>1110</v>
      </c>
      <c r="H132" s="94">
        <v>1110</v>
      </c>
      <c r="I132" s="94" t="s">
        <v>262</v>
      </c>
      <c r="J132" s="165">
        <v>385.33999999999901</v>
      </c>
      <c r="K132" s="165">
        <v>1542.58</v>
      </c>
      <c r="L132" s="451">
        <v>39100</v>
      </c>
      <c r="M132" s="451">
        <v>39234</v>
      </c>
      <c r="N132" s="452" t="s">
        <v>262</v>
      </c>
      <c r="O132" s="425">
        <v>22</v>
      </c>
      <c r="P132" s="426">
        <v>5.22</v>
      </c>
      <c r="Q132" s="782"/>
    </row>
    <row r="133" spans="1:17">
      <c r="A133" s="1"/>
      <c r="B133" s="789" t="s">
        <v>310</v>
      </c>
      <c r="C133" s="81" t="s">
        <v>2642</v>
      </c>
      <c r="D133" s="450" t="s">
        <v>2643</v>
      </c>
      <c r="E133" s="79" t="s">
        <v>802</v>
      </c>
      <c r="F133" s="567">
        <v>947</v>
      </c>
      <c r="G133" s="94">
        <f t="shared" si="1"/>
        <v>947</v>
      </c>
      <c r="H133" s="94">
        <v>947</v>
      </c>
      <c r="I133" s="94" t="s">
        <v>262</v>
      </c>
      <c r="J133" s="165">
        <v>421.77999999999901</v>
      </c>
      <c r="K133" s="165">
        <v>1217.9000000000001</v>
      </c>
      <c r="L133" s="451">
        <v>39416</v>
      </c>
      <c r="M133" s="451">
        <v>39549</v>
      </c>
      <c r="N133" s="452" t="s">
        <v>262</v>
      </c>
      <c r="O133" s="425">
        <v>66</v>
      </c>
      <c r="P133" s="426">
        <v>6.53</v>
      </c>
      <c r="Q133" s="782"/>
    </row>
    <row r="134" spans="1:17">
      <c r="A134" s="1"/>
      <c r="B134" s="789" t="s">
        <v>311</v>
      </c>
      <c r="C134" s="760" t="s">
        <v>2644</v>
      </c>
      <c r="D134" s="453" t="s">
        <v>2645</v>
      </c>
      <c r="E134" s="454" t="s">
        <v>802</v>
      </c>
      <c r="F134" s="548">
        <v>1190</v>
      </c>
      <c r="G134" s="318">
        <f t="shared" si="1"/>
        <v>1190</v>
      </c>
      <c r="H134" s="318">
        <v>1190</v>
      </c>
      <c r="I134" s="318" t="s">
        <v>262</v>
      </c>
      <c r="J134" s="455">
        <v>272.38999999999902</v>
      </c>
      <c r="K134" s="455">
        <v>1398.55</v>
      </c>
      <c r="L134" s="456">
        <v>39108</v>
      </c>
      <c r="M134" s="456">
        <v>39203</v>
      </c>
      <c r="N134" s="457" t="s">
        <v>262</v>
      </c>
      <c r="O134" s="427">
        <v>24</v>
      </c>
      <c r="P134" s="428">
        <v>5.28</v>
      </c>
      <c r="Q134" s="782"/>
    </row>
    <row r="135" spans="1:17">
      <c r="A135" s="1"/>
      <c r="B135" s="789" t="s">
        <v>312</v>
      </c>
      <c r="C135" s="81" t="s">
        <v>2646</v>
      </c>
      <c r="D135" s="450" t="s">
        <v>2647</v>
      </c>
      <c r="E135" s="79" t="s">
        <v>802</v>
      </c>
      <c r="F135" s="567">
        <v>1160</v>
      </c>
      <c r="G135" s="94">
        <f t="shared" si="1"/>
        <v>1160</v>
      </c>
      <c r="H135" s="94">
        <v>1160</v>
      </c>
      <c r="I135" s="94" t="s">
        <v>262</v>
      </c>
      <c r="J135" s="165">
        <v>246.509999999999</v>
      </c>
      <c r="K135" s="165">
        <v>1625.18</v>
      </c>
      <c r="L135" s="451">
        <v>39108</v>
      </c>
      <c r="M135" s="451">
        <v>39203</v>
      </c>
      <c r="N135" s="452" t="s">
        <v>262</v>
      </c>
      <c r="O135" s="425">
        <v>22</v>
      </c>
      <c r="P135" s="426">
        <v>8.1300000000000008</v>
      </c>
      <c r="Q135" s="782"/>
    </row>
    <row r="136" spans="1:17">
      <c r="A136" s="1"/>
      <c r="B136" s="789" t="s">
        <v>313</v>
      </c>
      <c r="C136" s="760" t="s">
        <v>2648</v>
      </c>
      <c r="D136" s="453" t="s">
        <v>2649</v>
      </c>
      <c r="E136" s="454" t="s">
        <v>802</v>
      </c>
      <c r="F136" s="548">
        <v>3320</v>
      </c>
      <c r="G136" s="318">
        <f t="shared" ref="G136:G199" si="2">ROUNDDOWN(F136,0)</f>
        <v>3320</v>
      </c>
      <c r="H136" s="318">
        <v>3320</v>
      </c>
      <c r="I136" s="318" t="s">
        <v>262</v>
      </c>
      <c r="J136" s="455">
        <v>726.24</v>
      </c>
      <c r="K136" s="455">
        <v>5315.8299999999899</v>
      </c>
      <c r="L136" s="456">
        <v>39486</v>
      </c>
      <c r="M136" s="456">
        <v>40162</v>
      </c>
      <c r="N136" s="457" t="s">
        <v>262</v>
      </c>
      <c r="O136" s="427">
        <v>224</v>
      </c>
      <c r="P136" s="428">
        <v>8.01</v>
      </c>
      <c r="Q136" s="782"/>
    </row>
    <row r="137" spans="1:17">
      <c r="A137" s="1"/>
      <c r="B137" s="789" t="s">
        <v>314</v>
      </c>
      <c r="C137" s="81" t="s">
        <v>2650</v>
      </c>
      <c r="D137" s="450" t="s">
        <v>2651</v>
      </c>
      <c r="E137" s="79" t="s">
        <v>802</v>
      </c>
      <c r="F137" s="567">
        <v>623</v>
      </c>
      <c r="G137" s="94">
        <f t="shared" si="2"/>
        <v>623</v>
      </c>
      <c r="H137" s="94">
        <v>623</v>
      </c>
      <c r="I137" s="94" t="s">
        <v>262</v>
      </c>
      <c r="J137" s="165">
        <v>204.75</v>
      </c>
      <c r="K137" s="165">
        <v>873.85</v>
      </c>
      <c r="L137" s="451">
        <v>39525</v>
      </c>
      <c r="M137" s="451">
        <v>39559</v>
      </c>
      <c r="N137" s="452" t="s">
        <v>262</v>
      </c>
      <c r="O137" s="425">
        <v>60</v>
      </c>
      <c r="P137" s="426">
        <v>5</v>
      </c>
      <c r="Q137" s="782"/>
    </row>
    <row r="138" spans="1:17">
      <c r="A138" s="1"/>
      <c r="B138" s="789" t="s">
        <v>315</v>
      </c>
      <c r="C138" s="760" t="s">
        <v>2652</v>
      </c>
      <c r="D138" s="453" t="s">
        <v>2653</v>
      </c>
      <c r="E138" s="454" t="s">
        <v>802</v>
      </c>
      <c r="F138" s="548">
        <v>928</v>
      </c>
      <c r="G138" s="318">
        <f t="shared" si="2"/>
        <v>928</v>
      </c>
      <c r="H138" s="318">
        <v>928</v>
      </c>
      <c r="I138" s="318" t="s">
        <v>262</v>
      </c>
      <c r="J138" s="455">
        <v>256.44999999999902</v>
      </c>
      <c r="K138" s="455">
        <v>1372.42</v>
      </c>
      <c r="L138" s="456">
        <v>39113</v>
      </c>
      <c r="M138" s="456">
        <v>39141</v>
      </c>
      <c r="N138" s="457" t="s">
        <v>262</v>
      </c>
      <c r="O138" s="427">
        <v>64</v>
      </c>
      <c r="P138" s="428">
        <v>6.97</v>
      </c>
      <c r="Q138" s="782"/>
    </row>
    <row r="139" spans="1:17">
      <c r="A139" s="1"/>
      <c r="B139" s="789" t="s">
        <v>316</v>
      </c>
      <c r="C139" s="81" t="s">
        <v>2654</v>
      </c>
      <c r="D139" s="450" t="s">
        <v>2655</v>
      </c>
      <c r="E139" s="79" t="s">
        <v>802</v>
      </c>
      <c r="F139" s="567">
        <v>652</v>
      </c>
      <c r="G139" s="94">
        <f t="shared" si="2"/>
        <v>652</v>
      </c>
      <c r="H139" s="94">
        <v>652</v>
      </c>
      <c r="I139" s="94" t="s">
        <v>262</v>
      </c>
      <c r="J139" s="165">
        <v>328.23</v>
      </c>
      <c r="K139" s="165">
        <v>894.13999999999896</v>
      </c>
      <c r="L139" s="451">
        <v>39513</v>
      </c>
      <c r="M139" s="451">
        <v>39549</v>
      </c>
      <c r="N139" s="452" t="s">
        <v>262</v>
      </c>
      <c r="O139" s="425">
        <v>56</v>
      </c>
      <c r="P139" s="426">
        <v>3.59</v>
      </c>
      <c r="Q139" s="782"/>
    </row>
    <row r="140" spans="1:17">
      <c r="A140" s="1"/>
      <c r="B140" s="789" t="s">
        <v>317</v>
      </c>
      <c r="C140" s="81" t="s">
        <v>2656</v>
      </c>
      <c r="D140" s="450" t="s">
        <v>874</v>
      </c>
      <c r="E140" s="79" t="s">
        <v>802</v>
      </c>
      <c r="F140" s="567">
        <v>1030</v>
      </c>
      <c r="G140" s="94">
        <f t="shared" si="2"/>
        <v>1030</v>
      </c>
      <c r="H140" s="94">
        <v>1030</v>
      </c>
      <c r="I140" s="94" t="s">
        <v>262</v>
      </c>
      <c r="J140" s="165">
        <v>323.75</v>
      </c>
      <c r="K140" s="165">
        <v>1515.28</v>
      </c>
      <c r="L140" s="451">
        <v>39631</v>
      </c>
      <c r="M140" s="451">
        <v>39665</v>
      </c>
      <c r="N140" s="452" t="s">
        <v>262</v>
      </c>
      <c r="O140" s="425">
        <v>93</v>
      </c>
      <c r="P140" s="426">
        <v>7.23</v>
      </c>
      <c r="Q140" s="782"/>
    </row>
    <row r="141" spans="1:17">
      <c r="A141" s="1"/>
      <c r="B141" s="789" t="s">
        <v>318</v>
      </c>
      <c r="C141" s="81" t="s">
        <v>2657</v>
      </c>
      <c r="D141" s="450" t="s">
        <v>2658</v>
      </c>
      <c r="E141" s="79" t="s">
        <v>802</v>
      </c>
      <c r="F141" s="567">
        <v>1470</v>
      </c>
      <c r="G141" s="94">
        <f t="shared" si="2"/>
        <v>1470</v>
      </c>
      <c r="H141" s="94">
        <v>1470</v>
      </c>
      <c r="I141" s="94" t="s">
        <v>262</v>
      </c>
      <c r="J141" s="165">
        <v>726.6</v>
      </c>
      <c r="K141" s="165">
        <v>2761.09</v>
      </c>
      <c r="L141" s="451">
        <v>40199</v>
      </c>
      <c r="M141" s="451">
        <v>40883</v>
      </c>
      <c r="N141" s="452" t="s">
        <v>262</v>
      </c>
      <c r="O141" s="425">
        <v>32</v>
      </c>
      <c r="P141" s="426">
        <v>7.12</v>
      </c>
      <c r="Q141" s="782"/>
    </row>
    <row r="142" spans="1:17">
      <c r="A142" s="1"/>
      <c r="B142" s="789" t="s">
        <v>319</v>
      </c>
      <c r="C142" s="760" t="s">
        <v>2659</v>
      </c>
      <c r="D142" s="453" t="s">
        <v>2660</v>
      </c>
      <c r="E142" s="454" t="s">
        <v>802</v>
      </c>
      <c r="F142" s="548">
        <v>1920</v>
      </c>
      <c r="G142" s="318">
        <f t="shared" si="2"/>
        <v>1920</v>
      </c>
      <c r="H142" s="318">
        <v>1920</v>
      </c>
      <c r="I142" s="318" t="s">
        <v>262</v>
      </c>
      <c r="J142" s="455">
        <v>409.19</v>
      </c>
      <c r="K142" s="455">
        <v>2992.29</v>
      </c>
      <c r="L142" s="456">
        <v>39512</v>
      </c>
      <c r="M142" s="456">
        <v>40162</v>
      </c>
      <c r="N142" s="457" t="s">
        <v>262</v>
      </c>
      <c r="O142" s="427">
        <v>40</v>
      </c>
      <c r="P142" s="428">
        <v>3.27</v>
      </c>
      <c r="Q142" s="782"/>
    </row>
    <row r="143" spans="1:17">
      <c r="A143" s="1"/>
      <c r="B143" s="789" t="s">
        <v>320</v>
      </c>
      <c r="C143" s="81" t="s">
        <v>2661</v>
      </c>
      <c r="D143" s="450" t="s">
        <v>2662</v>
      </c>
      <c r="E143" s="79" t="s">
        <v>802</v>
      </c>
      <c r="F143" s="567">
        <v>2090</v>
      </c>
      <c r="G143" s="94">
        <f t="shared" si="2"/>
        <v>2090</v>
      </c>
      <c r="H143" s="94">
        <v>2090</v>
      </c>
      <c r="I143" s="94" t="s">
        <v>262</v>
      </c>
      <c r="J143" s="165">
        <v>833.58</v>
      </c>
      <c r="K143" s="165">
        <v>4584.75</v>
      </c>
      <c r="L143" s="451">
        <v>39486</v>
      </c>
      <c r="M143" s="451">
        <v>39521</v>
      </c>
      <c r="N143" s="452" t="s">
        <v>262</v>
      </c>
      <c r="O143" s="425">
        <v>133</v>
      </c>
      <c r="P143" s="426">
        <v>5.79</v>
      </c>
      <c r="Q143" s="782"/>
    </row>
    <row r="144" spans="1:17">
      <c r="A144" s="1"/>
      <c r="B144" s="789" t="s">
        <v>321</v>
      </c>
      <c r="C144" s="760" t="s">
        <v>2663</v>
      </c>
      <c r="D144" s="453" t="s">
        <v>2664</v>
      </c>
      <c r="E144" s="454" t="s">
        <v>802</v>
      </c>
      <c r="F144" s="548">
        <v>2710</v>
      </c>
      <c r="G144" s="318">
        <f t="shared" si="2"/>
        <v>2710</v>
      </c>
      <c r="H144" s="318">
        <v>2710</v>
      </c>
      <c r="I144" s="318" t="s">
        <v>262</v>
      </c>
      <c r="J144" s="455">
        <v>3645.3499999999899</v>
      </c>
      <c r="K144" s="455">
        <v>5609.86</v>
      </c>
      <c r="L144" s="456">
        <v>39512</v>
      </c>
      <c r="M144" s="456">
        <v>39526</v>
      </c>
      <c r="N144" s="457" t="s">
        <v>262</v>
      </c>
      <c r="O144" s="427">
        <v>190</v>
      </c>
      <c r="P144" s="428">
        <v>10.71</v>
      </c>
      <c r="Q144" s="782"/>
    </row>
    <row r="145" spans="1:17">
      <c r="A145" s="1"/>
      <c r="B145" s="789" t="s">
        <v>322</v>
      </c>
      <c r="C145" s="81" t="s">
        <v>2665</v>
      </c>
      <c r="D145" s="450" t="s">
        <v>2666</v>
      </c>
      <c r="E145" s="79" t="s">
        <v>802</v>
      </c>
      <c r="F145" s="567">
        <v>1650</v>
      </c>
      <c r="G145" s="94">
        <f t="shared" si="2"/>
        <v>1650</v>
      </c>
      <c r="H145" s="94">
        <v>1650</v>
      </c>
      <c r="I145" s="94" t="s">
        <v>262</v>
      </c>
      <c r="J145" s="165">
        <v>853.07</v>
      </c>
      <c r="K145" s="165">
        <v>2793.02</v>
      </c>
      <c r="L145" s="451">
        <v>39904</v>
      </c>
      <c r="M145" s="451">
        <v>40883</v>
      </c>
      <c r="N145" s="452" t="s">
        <v>262</v>
      </c>
      <c r="O145" s="425">
        <v>45</v>
      </c>
      <c r="P145" s="426">
        <v>4.58</v>
      </c>
      <c r="Q145" s="782"/>
    </row>
    <row r="146" spans="1:17">
      <c r="A146" s="1"/>
      <c r="B146" s="789" t="s">
        <v>323</v>
      </c>
      <c r="C146" s="760" t="s">
        <v>2667</v>
      </c>
      <c r="D146" s="453" t="s">
        <v>2668</v>
      </c>
      <c r="E146" s="454" t="s">
        <v>802</v>
      </c>
      <c r="F146" s="548">
        <v>1100</v>
      </c>
      <c r="G146" s="318">
        <f t="shared" si="2"/>
        <v>1100</v>
      </c>
      <c r="H146" s="318">
        <v>1100</v>
      </c>
      <c r="I146" s="318" t="s">
        <v>262</v>
      </c>
      <c r="J146" s="455">
        <v>333.1</v>
      </c>
      <c r="K146" s="455">
        <v>1355.18</v>
      </c>
      <c r="L146" s="456">
        <v>36235</v>
      </c>
      <c r="M146" s="456">
        <v>38987</v>
      </c>
      <c r="N146" s="457" t="s">
        <v>262</v>
      </c>
      <c r="O146" s="427">
        <v>27</v>
      </c>
      <c r="P146" s="428">
        <v>6.41</v>
      </c>
      <c r="Q146" s="782"/>
    </row>
    <row r="147" spans="1:17">
      <c r="A147" s="1"/>
      <c r="B147" s="789" t="s">
        <v>324</v>
      </c>
      <c r="C147" s="81" t="s">
        <v>2669</v>
      </c>
      <c r="D147" s="450" t="s">
        <v>2670</v>
      </c>
      <c r="E147" s="79" t="s">
        <v>802</v>
      </c>
      <c r="F147" s="567">
        <v>938</v>
      </c>
      <c r="G147" s="94">
        <f t="shared" si="2"/>
        <v>938</v>
      </c>
      <c r="H147" s="94">
        <v>938</v>
      </c>
      <c r="I147" s="94" t="s">
        <v>262</v>
      </c>
      <c r="J147" s="165">
        <v>473.25999999999902</v>
      </c>
      <c r="K147" s="165">
        <v>1356.97</v>
      </c>
      <c r="L147" s="451">
        <v>37595</v>
      </c>
      <c r="M147" s="451">
        <v>38988</v>
      </c>
      <c r="N147" s="452" t="s">
        <v>262</v>
      </c>
      <c r="O147" s="425">
        <v>51</v>
      </c>
      <c r="P147" s="426">
        <v>6.77</v>
      </c>
      <c r="Q147" s="782"/>
    </row>
    <row r="148" spans="1:17">
      <c r="A148" s="1"/>
      <c r="B148" s="789" t="s">
        <v>325</v>
      </c>
      <c r="C148" s="760" t="s">
        <v>2671</v>
      </c>
      <c r="D148" s="453" t="s">
        <v>2672</v>
      </c>
      <c r="E148" s="454" t="s">
        <v>802</v>
      </c>
      <c r="F148" s="548">
        <v>972</v>
      </c>
      <c r="G148" s="318">
        <f t="shared" si="2"/>
        <v>972</v>
      </c>
      <c r="H148" s="318">
        <v>972</v>
      </c>
      <c r="I148" s="318" t="s">
        <v>262</v>
      </c>
      <c r="J148" s="455">
        <v>287.58999999999901</v>
      </c>
      <c r="K148" s="455">
        <v>1372.95</v>
      </c>
      <c r="L148" s="456">
        <v>38379</v>
      </c>
      <c r="M148" s="456">
        <v>39135</v>
      </c>
      <c r="N148" s="457" t="s">
        <v>262</v>
      </c>
      <c r="O148" s="427">
        <v>79</v>
      </c>
      <c r="P148" s="428">
        <v>5.65</v>
      </c>
      <c r="Q148" s="782"/>
    </row>
    <row r="149" spans="1:17">
      <c r="A149" s="1"/>
      <c r="B149" s="789" t="s">
        <v>326</v>
      </c>
      <c r="C149" s="81" t="s">
        <v>2673</v>
      </c>
      <c r="D149" s="450" t="s">
        <v>2674</v>
      </c>
      <c r="E149" s="79" t="s">
        <v>802</v>
      </c>
      <c r="F149" s="567">
        <v>1830</v>
      </c>
      <c r="G149" s="94">
        <f t="shared" si="2"/>
        <v>1830</v>
      </c>
      <c r="H149" s="94">
        <v>1830</v>
      </c>
      <c r="I149" s="94" t="s">
        <v>262</v>
      </c>
      <c r="J149" s="165">
        <v>495.86</v>
      </c>
      <c r="K149" s="165">
        <v>2429.98</v>
      </c>
      <c r="L149" s="451">
        <v>38917</v>
      </c>
      <c r="M149" s="451">
        <v>40162</v>
      </c>
      <c r="N149" s="452" t="s">
        <v>262</v>
      </c>
      <c r="O149" s="425">
        <v>71</v>
      </c>
      <c r="P149" s="426">
        <v>7.9</v>
      </c>
      <c r="Q149" s="782"/>
    </row>
    <row r="150" spans="1:17">
      <c r="A150" s="1"/>
      <c r="B150" s="789" t="s">
        <v>328</v>
      </c>
      <c r="C150" s="760" t="s">
        <v>2675</v>
      </c>
      <c r="D150" s="453" t="s">
        <v>2676</v>
      </c>
      <c r="E150" s="454" t="s">
        <v>802</v>
      </c>
      <c r="F150" s="548">
        <v>359</v>
      </c>
      <c r="G150" s="318">
        <f t="shared" si="2"/>
        <v>359</v>
      </c>
      <c r="H150" s="318">
        <v>359</v>
      </c>
      <c r="I150" s="318" t="s">
        <v>262</v>
      </c>
      <c r="J150" s="455">
        <v>121.95</v>
      </c>
      <c r="K150" s="455">
        <v>551.63</v>
      </c>
      <c r="L150" s="456">
        <v>37894</v>
      </c>
      <c r="M150" s="456">
        <v>38988</v>
      </c>
      <c r="N150" s="457" t="s">
        <v>262</v>
      </c>
      <c r="O150" s="427">
        <v>44</v>
      </c>
      <c r="P150" s="428">
        <v>7.68</v>
      </c>
      <c r="Q150" s="782"/>
    </row>
    <row r="151" spans="1:17">
      <c r="A151" s="1"/>
      <c r="B151" s="789" t="s">
        <v>329</v>
      </c>
      <c r="C151" s="81" t="s">
        <v>2677</v>
      </c>
      <c r="D151" s="450" t="s">
        <v>2678</v>
      </c>
      <c r="E151" s="79" t="s">
        <v>802</v>
      </c>
      <c r="F151" s="567">
        <v>1140</v>
      </c>
      <c r="G151" s="94">
        <f t="shared" si="2"/>
        <v>1140</v>
      </c>
      <c r="H151" s="94">
        <v>1140</v>
      </c>
      <c r="I151" s="94" t="s">
        <v>262</v>
      </c>
      <c r="J151" s="165">
        <v>242.65</v>
      </c>
      <c r="K151" s="165">
        <v>1465.5</v>
      </c>
      <c r="L151" s="451">
        <v>38742</v>
      </c>
      <c r="M151" s="451">
        <v>41520</v>
      </c>
      <c r="N151" s="452" t="s">
        <v>262</v>
      </c>
      <c r="O151" s="425">
        <v>22</v>
      </c>
      <c r="P151" s="426">
        <v>6.38</v>
      </c>
      <c r="Q151" s="782"/>
    </row>
    <row r="152" spans="1:17">
      <c r="A152" s="1"/>
      <c r="B152" s="789" t="s">
        <v>330</v>
      </c>
      <c r="C152" s="760" t="s">
        <v>2679</v>
      </c>
      <c r="D152" s="453" t="s">
        <v>2680</v>
      </c>
      <c r="E152" s="454" t="s">
        <v>802</v>
      </c>
      <c r="F152" s="548">
        <v>1090</v>
      </c>
      <c r="G152" s="318">
        <f t="shared" si="2"/>
        <v>1090</v>
      </c>
      <c r="H152" s="318">
        <v>1090</v>
      </c>
      <c r="I152" s="318" t="s">
        <v>262</v>
      </c>
      <c r="J152" s="455">
        <v>273.18</v>
      </c>
      <c r="K152" s="455">
        <v>1400.3099999999899</v>
      </c>
      <c r="L152" s="456">
        <v>37656</v>
      </c>
      <c r="M152" s="456">
        <v>38988</v>
      </c>
      <c r="N152" s="457" t="s">
        <v>262</v>
      </c>
      <c r="O152" s="427">
        <v>42</v>
      </c>
      <c r="P152" s="428">
        <v>5.23</v>
      </c>
      <c r="Q152" s="782"/>
    </row>
    <row r="153" spans="1:17">
      <c r="A153" s="1"/>
      <c r="B153" s="789" t="s">
        <v>331</v>
      </c>
      <c r="C153" s="81" t="s">
        <v>2681</v>
      </c>
      <c r="D153" s="450" t="s">
        <v>2682</v>
      </c>
      <c r="E153" s="79" t="s">
        <v>802</v>
      </c>
      <c r="F153" s="567">
        <v>679</v>
      </c>
      <c r="G153" s="94">
        <f t="shared" si="2"/>
        <v>679</v>
      </c>
      <c r="H153" s="94">
        <v>679</v>
      </c>
      <c r="I153" s="94" t="s">
        <v>262</v>
      </c>
      <c r="J153" s="165">
        <v>180.96</v>
      </c>
      <c r="K153" s="165">
        <v>911.27999999999895</v>
      </c>
      <c r="L153" s="451">
        <v>37686</v>
      </c>
      <c r="M153" s="451">
        <v>38988</v>
      </c>
      <c r="N153" s="452" t="s">
        <v>262</v>
      </c>
      <c r="O153" s="425">
        <v>59</v>
      </c>
      <c r="P153" s="426">
        <v>4.92</v>
      </c>
      <c r="Q153" s="782"/>
    </row>
    <row r="154" spans="1:17">
      <c r="A154" s="1"/>
      <c r="B154" s="789" t="s">
        <v>332</v>
      </c>
      <c r="C154" s="81" t="s">
        <v>2683</v>
      </c>
      <c r="D154" s="450" t="s">
        <v>2684</v>
      </c>
      <c r="E154" s="79" t="s">
        <v>802</v>
      </c>
      <c r="F154" s="567">
        <v>2040</v>
      </c>
      <c r="G154" s="94">
        <f t="shared" si="2"/>
        <v>2040</v>
      </c>
      <c r="H154" s="94">
        <v>2040</v>
      </c>
      <c r="I154" s="94" t="s">
        <v>262</v>
      </c>
      <c r="J154" s="165">
        <v>323.62</v>
      </c>
      <c r="K154" s="165">
        <v>2317.5100000000002</v>
      </c>
      <c r="L154" s="451">
        <v>38626</v>
      </c>
      <c r="M154" s="451">
        <v>39135</v>
      </c>
      <c r="N154" s="452" t="s">
        <v>262</v>
      </c>
      <c r="O154" s="425">
        <v>61</v>
      </c>
      <c r="P154" s="426">
        <v>6.31</v>
      </c>
      <c r="Q154" s="782"/>
    </row>
    <row r="155" spans="1:17">
      <c r="A155" s="1"/>
      <c r="B155" s="789" t="s">
        <v>333</v>
      </c>
      <c r="C155" s="81" t="s">
        <v>2685</v>
      </c>
      <c r="D155" s="450" t="s">
        <v>2686</v>
      </c>
      <c r="E155" s="79" t="s">
        <v>802</v>
      </c>
      <c r="F155" s="567">
        <v>1260</v>
      </c>
      <c r="G155" s="94">
        <f t="shared" si="2"/>
        <v>1260</v>
      </c>
      <c r="H155" s="94">
        <v>1260</v>
      </c>
      <c r="I155" s="94" t="s">
        <v>262</v>
      </c>
      <c r="J155" s="165">
        <v>487.88</v>
      </c>
      <c r="K155" s="165">
        <v>1710.3499999999899</v>
      </c>
      <c r="L155" s="451">
        <v>37091</v>
      </c>
      <c r="M155" s="451">
        <v>38987</v>
      </c>
      <c r="N155" s="452" t="s">
        <v>262</v>
      </c>
      <c r="O155" s="425">
        <v>32</v>
      </c>
      <c r="P155" s="426">
        <v>10.36</v>
      </c>
      <c r="Q155" s="782"/>
    </row>
    <row r="156" spans="1:17">
      <c r="A156" s="1"/>
      <c r="B156" s="789" t="s">
        <v>334</v>
      </c>
      <c r="C156" s="760" t="s">
        <v>2687</v>
      </c>
      <c r="D156" s="453" t="s">
        <v>2688</v>
      </c>
      <c r="E156" s="454" t="s">
        <v>802</v>
      </c>
      <c r="F156" s="548">
        <v>1410</v>
      </c>
      <c r="G156" s="318">
        <f t="shared" si="2"/>
        <v>1410</v>
      </c>
      <c r="H156" s="318">
        <v>1410</v>
      </c>
      <c r="I156" s="318" t="s">
        <v>262</v>
      </c>
      <c r="J156" s="455">
        <v>919.05999999999904</v>
      </c>
      <c r="K156" s="455">
        <v>1389.5699999999899</v>
      </c>
      <c r="L156" s="456">
        <v>38333</v>
      </c>
      <c r="M156" s="456">
        <v>38988</v>
      </c>
      <c r="N156" s="457" t="s">
        <v>262</v>
      </c>
      <c r="O156" s="427">
        <v>90</v>
      </c>
      <c r="P156" s="428">
        <v>9.4499999999999993</v>
      </c>
      <c r="Q156" s="782"/>
    </row>
    <row r="157" spans="1:17">
      <c r="A157" s="1"/>
      <c r="B157" s="789" t="s">
        <v>335</v>
      </c>
      <c r="C157" s="81" t="s">
        <v>2689</v>
      </c>
      <c r="D157" s="450" t="s">
        <v>2690</v>
      </c>
      <c r="E157" s="79" t="s">
        <v>802</v>
      </c>
      <c r="F157" s="567">
        <v>775</v>
      </c>
      <c r="G157" s="94">
        <f t="shared" si="2"/>
        <v>775</v>
      </c>
      <c r="H157" s="94">
        <v>775</v>
      </c>
      <c r="I157" s="94" t="s">
        <v>262</v>
      </c>
      <c r="J157" s="165">
        <v>423.45999999999901</v>
      </c>
      <c r="K157" s="165">
        <v>1203.79</v>
      </c>
      <c r="L157" s="451">
        <v>39055</v>
      </c>
      <c r="M157" s="451">
        <v>39135</v>
      </c>
      <c r="N157" s="452" t="s">
        <v>262</v>
      </c>
      <c r="O157" s="425">
        <v>40</v>
      </c>
      <c r="P157" s="426">
        <v>6.18</v>
      </c>
      <c r="Q157" s="782"/>
    </row>
    <row r="158" spans="1:17">
      <c r="A158" s="1"/>
      <c r="B158" s="789" t="s">
        <v>336</v>
      </c>
      <c r="C158" s="760" t="s">
        <v>2691</v>
      </c>
      <c r="D158" s="453" t="s">
        <v>2692</v>
      </c>
      <c r="E158" s="454" t="s">
        <v>802</v>
      </c>
      <c r="F158" s="548">
        <v>474</v>
      </c>
      <c r="G158" s="318">
        <f t="shared" si="2"/>
        <v>474</v>
      </c>
      <c r="H158" s="318">
        <v>474</v>
      </c>
      <c r="I158" s="318" t="s">
        <v>262</v>
      </c>
      <c r="J158" s="455">
        <v>283.23</v>
      </c>
      <c r="K158" s="455">
        <v>732.23</v>
      </c>
      <c r="L158" s="456">
        <v>39030</v>
      </c>
      <c r="M158" s="456">
        <v>39171</v>
      </c>
      <c r="N158" s="457" t="s">
        <v>262</v>
      </c>
      <c r="O158" s="427">
        <v>29</v>
      </c>
      <c r="P158" s="428">
        <v>8.5299999999999994</v>
      </c>
      <c r="Q158" s="782"/>
    </row>
    <row r="159" spans="1:17">
      <c r="A159" s="1"/>
      <c r="B159" s="789" t="s">
        <v>337</v>
      </c>
      <c r="C159" s="81" t="s">
        <v>2693</v>
      </c>
      <c r="D159" s="450" t="s">
        <v>2694</v>
      </c>
      <c r="E159" s="79" t="s">
        <v>802</v>
      </c>
      <c r="F159" s="567">
        <v>414</v>
      </c>
      <c r="G159" s="94">
        <f t="shared" si="2"/>
        <v>414</v>
      </c>
      <c r="H159" s="94">
        <v>414</v>
      </c>
      <c r="I159" s="94" t="s">
        <v>262</v>
      </c>
      <c r="J159" s="165">
        <v>261.98</v>
      </c>
      <c r="K159" s="165">
        <v>604.40999999999894</v>
      </c>
      <c r="L159" s="451">
        <v>39078</v>
      </c>
      <c r="M159" s="451">
        <v>39352</v>
      </c>
      <c r="N159" s="452" t="s">
        <v>262</v>
      </c>
      <c r="O159" s="425">
        <v>37</v>
      </c>
      <c r="P159" s="426">
        <v>7.97</v>
      </c>
      <c r="Q159" s="782"/>
    </row>
    <row r="160" spans="1:17">
      <c r="A160" s="1"/>
      <c r="B160" s="789" t="s">
        <v>338</v>
      </c>
      <c r="C160" s="760" t="s">
        <v>2695</v>
      </c>
      <c r="D160" s="453" t="s">
        <v>2696</v>
      </c>
      <c r="E160" s="454" t="s">
        <v>802</v>
      </c>
      <c r="F160" s="548">
        <v>2970</v>
      </c>
      <c r="G160" s="318">
        <f t="shared" si="2"/>
        <v>2970</v>
      </c>
      <c r="H160" s="318">
        <v>2970</v>
      </c>
      <c r="I160" s="318" t="s">
        <v>262</v>
      </c>
      <c r="J160" s="455">
        <v>1056.48</v>
      </c>
      <c r="K160" s="455">
        <v>3658.54</v>
      </c>
      <c r="L160" s="456">
        <v>39504</v>
      </c>
      <c r="M160" s="456">
        <v>39528</v>
      </c>
      <c r="N160" s="457" t="s">
        <v>262</v>
      </c>
      <c r="O160" s="427">
        <v>126</v>
      </c>
      <c r="P160" s="428">
        <v>5.2</v>
      </c>
      <c r="Q160" s="782"/>
    </row>
    <row r="161" spans="1:17">
      <c r="A161" s="1"/>
      <c r="B161" s="789" t="s">
        <v>339</v>
      </c>
      <c r="C161" s="81" t="s">
        <v>2697</v>
      </c>
      <c r="D161" s="450" t="s">
        <v>2698</v>
      </c>
      <c r="E161" s="79" t="s">
        <v>802</v>
      </c>
      <c r="F161" s="567">
        <v>1310</v>
      </c>
      <c r="G161" s="94">
        <f t="shared" si="2"/>
        <v>1310</v>
      </c>
      <c r="H161" s="94">
        <v>1310</v>
      </c>
      <c r="I161" s="94" t="s">
        <v>262</v>
      </c>
      <c r="J161" s="165">
        <v>312.18</v>
      </c>
      <c r="K161" s="165">
        <v>1806.3699999999899</v>
      </c>
      <c r="L161" s="451">
        <v>38792</v>
      </c>
      <c r="M161" s="451">
        <v>41520</v>
      </c>
      <c r="N161" s="452" t="s">
        <v>262</v>
      </c>
      <c r="O161" s="425">
        <v>23</v>
      </c>
      <c r="P161" s="426">
        <v>6.04</v>
      </c>
      <c r="Q161" s="782"/>
    </row>
    <row r="162" spans="1:17">
      <c r="A162" s="1"/>
      <c r="B162" s="789" t="s">
        <v>340</v>
      </c>
      <c r="C162" s="760" t="s">
        <v>2699</v>
      </c>
      <c r="D162" s="453" t="s">
        <v>2700</v>
      </c>
      <c r="E162" s="454" t="s">
        <v>802</v>
      </c>
      <c r="F162" s="548">
        <v>1080</v>
      </c>
      <c r="G162" s="318">
        <f t="shared" si="2"/>
        <v>1080</v>
      </c>
      <c r="H162" s="318">
        <v>1080</v>
      </c>
      <c r="I162" s="318" t="s">
        <v>262</v>
      </c>
      <c r="J162" s="455">
        <v>545.979999999999</v>
      </c>
      <c r="K162" s="455">
        <v>1432.79</v>
      </c>
      <c r="L162" s="456">
        <v>38932</v>
      </c>
      <c r="M162" s="456">
        <v>41520</v>
      </c>
      <c r="N162" s="457" t="s">
        <v>262</v>
      </c>
      <c r="O162" s="427">
        <v>17</v>
      </c>
      <c r="P162" s="428">
        <v>5.66</v>
      </c>
      <c r="Q162" s="782"/>
    </row>
    <row r="163" spans="1:17">
      <c r="A163" s="1"/>
      <c r="B163" s="789" t="s">
        <v>341</v>
      </c>
      <c r="C163" s="81" t="s">
        <v>2701</v>
      </c>
      <c r="D163" s="450" t="s">
        <v>2702</v>
      </c>
      <c r="E163" s="79" t="s">
        <v>802</v>
      </c>
      <c r="F163" s="567">
        <v>2850</v>
      </c>
      <c r="G163" s="94">
        <f t="shared" si="2"/>
        <v>2850</v>
      </c>
      <c r="H163" s="94">
        <v>2850</v>
      </c>
      <c r="I163" s="94" t="s">
        <v>262</v>
      </c>
      <c r="J163" s="165">
        <v>499.51999999999902</v>
      </c>
      <c r="K163" s="165">
        <v>2990.65</v>
      </c>
      <c r="L163" s="451">
        <v>37271</v>
      </c>
      <c r="M163" s="451">
        <v>41992</v>
      </c>
      <c r="N163" s="452" t="s">
        <v>262</v>
      </c>
      <c r="O163" s="425">
        <v>37</v>
      </c>
      <c r="P163" s="426">
        <v>6.16</v>
      </c>
      <c r="Q163" s="782"/>
    </row>
    <row r="164" spans="1:17">
      <c r="A164" s="1"/>
      <c r="B164" s="789" t="s">
        <v>342</v>
      </c>
      <c r="C164" s="81" t="s">
        <v>2703</v>
      </c>
      <c r="D164" s="450" t="s">
        <v>2704</v>
      </c>
      <c r="E164" s="79" t="s">
        <v>802</v>
      </c>
      <c r="F164" s="567">
        <v>2570</v>
      </c>
      <c r="G164" s="94">
        <f t="shared" si="2"/>
        <v>2570</v>
      </c>
      <c r="H164" s="94">
        <v>2570</v>
      </c>
      <c r="I164" s="94" t="s">
        <v>262</v>
      </c>
      <c r="J164" s="165">
        <v>1324.96</v>
      </c>
      <c r="K164" s="165">
        <v>5451.4099999999899</v>
      </c>
      <c r="L164" s="451">
        <v>31813</v>
      </c>
      <c r="M164" s="451">
        <v>39135</v>
      </c>
      <c r="N164" s="452" t="s">
        <v>262</v>
      </c>
      <c r="O164" s="425">
        <v>600</v>
      </c>
      <c r="P164" s="426">
        <v>5.54</v>
      </c>
      <c r="Q164" s="782"/>
    </row>
    <row r="165" spans="1:17">
      <c r="A165" s="1"/>
      <c r="B165" s="789" t="s">
        <v>343</v>
      </c>
      <c r="C165" s="81" t="s">
        <v>2705</v>
      </c>
      <c r="D165" s="450" t="s">
        <v>2706</v>
      </c>
      <c r="E165" s="79" t="s">
        <v>802</v>
      </c>
      <c r="F165" s="567">
        <v>2100</v>
      </c>
      <c r="G165" s="94">
        <f t="shared" si="2"/>
        <v>2100</v>
      </c>
      <c r="H165" s="94">
        <v>2100</v>
      </c>
      <c r="I165" s="94" t="s">
        <v>262</v>
      </c>
      <c r="J165" s="165">
        <v>503.81</v>
      </c>
      <c r="K165" s="165">
        <v>4696.7700000000004</v>
      </c>
      <c r="L165" s="451">
        <v>36433</v>
      </c>
      <c r="M165" s="451">
        <v>39430</v>
      </c>
      <c r="N165" s="452" t="s">
        <v>262</v>
      </c>
      <c r="O165" s="425">
        <v>81</v>
      </c>
      <c r="P165" s="426">
        <v>4.75</v>
      </c>
      <c r="Q165" s="782"/>
    </row>
    <row r="166" spans="1:17">
      <c r="A166" s="1"/>
      <c r="B166" s="789" t="s">
        <v>344</v>
      </c>
      <c r="C166" s="760" t="s">
        <v>2707</v>
      </c>
      <c r="D166" s="453" t="s">
        <v>2708</v>
      </c>
      <c r="E166" s="454" t="s">
        <v>802</v>
      </c>
      <c r="F166" s="548">
        <v>4220</v>
      </c>
      <c r="G166" s="318">
        <f t="shared" si="2"/>
        <v>4220</v>
      </c>
      <c r="H166" s="318">
        <v>4220</v>
      </c>
      <c r="I166" s="318" t="s">
        <v>262</v>
      </c>
      <c r="J166" s="455">
        <v>858.30999999999904</v>
      </c>
      <c r="K166" s="455">
        <v>6898.3299999999899</v>
      </c>
      <c r="L166" s="456">
        <v>39472</v>
      </c>
      <c r="M166" s="456">
        <v>40162</v>
      </c>
      <c r="N166" s="457" t="s">
        <v>262</v>
      </c>
      <c r="O166" s="427">
        <v>191</v>
      </c>
      <c r="P166" s="428">
        <v>6.51</v>
      </c>
      <c r="Q166" s="782"/>
    </row>
    <row r="167" spans="1:17">
      <c r="A167" s="1"/>
      <c r="B167" s="789" t="s">
        <v>345</v>
      </c>
      <c r="C167" s="81" t="s">
        <v>2709</v>
      </c>
      <c r="D167" s="450" t="s">
        <v>2710</v>
      </c>
      <c r="E167" s="79" t="s">
        <v>802</v>
      </c>
      <c r="F167" s="567">
        <v>1550</v>
      </c>
      <c r="G167" s="94">
        <f t="shared" si="2"/>
        <v>1550</v>
      </c>
      <c r="H167" s="94">
        <v>1550</v>
      </c>
      <c r="I167" s="94" t="s">
        <v>262</v>
      </c>
      <c r="J167" s="165">
        <v>289.60000000000002</v>
      </c>
      <c r="K167" s="165">
        <v>2493.8000000000002</v>
      </c>
      <c r="L167" s="451">
        <v>38373</v>
      </c>
      <c r="M167" s="451">
        <v>41520</v>
      </c>
      <c r="N167" s="452" t="s">
        <v>262</v>
      </c>
      <c r="O167" s="425">
        <v>28</v>
      </c>
      <c r="P167" s="426">
        <v>3.27</v>
      </c>
      <c r="Q167" s="782"/>
    </row>
    <row r="168" spans="1:17">
      <c r="A168" s="1"/>
      <c r="B168" s="789" t="s">
        <v>346</v>
      </c>
      <c r="C168" s="760" t="s">
        <v>2711</v>
      </c>
      <c r="D168" s="453" t="s">
        <v>2712</v>
      </c>
      <c r="E168" s="454" t="s">
        <v>802</v>
      </c>
      <c r="F168" s="548">
        <v>557</v>
      </c>
      <c r="G168" s="318">
        <f t="shared" si="2"/>
        <v>557</v>
      </c>
      <c r="H168" s="318">
        <v>557</v>
      </c>
      <c r="I168" s="318" t="s">
        <v>262</v>
      </c>
      <c r="J168" s="455">
        <v>144.289999999999</v>
      </c>
      <c r="K168" s="455">
        <v>833.01999999999896</v>
      </c>
      <c r="L168" s="456">
        <v>38723</v>
      </c>
      <c r="M168" s="456">
        <v>39428</v>
      </c>
      <c r="N168" s="457" t="s">
        <v>262</v>
      </c>
      <c r="O168" s="427">
        <v>17</v>
      </c>
      <c r="P168" s="428">
        <v>8.26</v>
      </c>
      <c r="Q168" s="782"/>
    </row>
    <row r="169" spans="1:17">
      <c r="A169" s="1"/>
      <c r="B169" s="789" t="s">
        <v>347</v>
      </c>
      <c r="C169" s="81" t="s">
        <v>2713</v>
      </c>
      <c r="D169" s="450" t="s">
        <v>2714</v>
      </c>
      <c r="E169" s="79" t="s">
        <v>802</v>
      </c>
      <c r="F169" s="567">
        <v>866</v>
      </c>
      <c r="G169" s="94">
        <f t="shared" si="2"/>
        <v>866</v>
      </c>
      <c r="H169" s="94">
        <v>866</v>
      </c>
      <c r="I169" s="94" t="s">
        <v>262</v>
      </c>
      <c r="J169" s="165">
        <v>297.19</v>
      </c>
      <c r="K169" s="165">
        <v>1182.5799999999899</v>
      </c>
      <c r="L169" s="451">
        <v>39484</v>
      </c>
      <c r="M169" s="451">
        <v>39507</v>
      </c>
      <c r="N169" s="452" t="s">
        <v>262</v>
      </c>
      <c r="O169" s="425">
        <v>17</v>
      </c>
      <c r="P169" s="426">
        <v>3.64</v>
      </c>
      <c r="Q169" s="782"/>
    </row>
    <row r="170" spans="1:17">
      <c r="A170" s="1"/>
      <c r="B170" s="789" t="s">
        <v>348</v>
      </c>
      <c r="C170" s="760" t="s">
        <v>2715</v>
      </c>
      <c r="D170" s="453" t="s">
        <v>2716</v>
      </c>
      <c r="E170" s="454" t="s">
        <v>802</v>
      </c>
      <c r="F170" s="548">
        <v>1490</v>
      </c>
      <c r="G170" s="318">
        <f t="shared" si="2"/>
        <v>1490</v>
      </c>
      <c r="H170" s="318">
        <v>1490</v>
      </c>
      <c r="I170" s="318" t="s">
        <v>262</v>
      </c>
      <c r="J170" s="455">
        <v>380.76999999999902</v>
      </c>
      <c r="K170" s="455">
        <v>1911.8699999999899</v>
      </c>
      <c r="L170" s="456">
        <v>37995</v>
      </c>
      <c r="M170" s="456">
        <v>38988</v>
      </c>
      <c r="N170" s="457" t="s">
        <v>262</v>
      </c>
      <c r="O170" s="427">
        <v>118</v>
      </c>
      <c r="P170" s="428">
        <v>2.89</v>
      </c>
      <c r="Q170" s="782"/>
    </row>
    <row r="171" spans="1:17">
      <c r="A171" s="1"/>
      <c r="B171" s="789" t="s">
        <v>350</v>
      </c>
      <c r="C171" s="81" t="s">
        <v>2717</v>
      </c>
      <c r="D171" s="450" t="s">
        <v>2718</v>
      </c>
      <c r="E171" s="79" t="s">
        <v>802</v>
      </c>
      <c r="F171" s="567">
        <v>1090</v>
      </c>
      <c r="G171" s="94">
        <f t="shared" si="2"/>
        <v>1090</v>
      </c>
      <c r="H171" s="94">
        <v>1090</v>
      </c>
      <c r="I171" s="94" t="s">
        <v>262</v>
      </c>
      <c r="J171" s="165">
        <v>330.6</v>
      </c>
      <c r="K171" s="165">
        <v>1576.23</v>
      </c>
      <c r="L171" s="451">
        <v>38930</v>
      </c>
      <c r="M171" s="451">
        <v>39135</v>
      </c>
      <c r="N171" s="452" t="s">
        <v>262</v>
      </c>
      <c r="O171" s="425">
        <v>91</v>
      </c>
      <c r="P171" s="426">
        <v>5.53</v>
      </c>
      <c r="Q171" s="782"/>
    </row>
    <row r="172" spans="1:17">
      <c r="A172" s="1"/>
      <c r="B172" s="789" t="s">
        <v>351</v>
      </c>
      <c r="C172" s="81" t="s">
        <v>2719</v>
      </c>
      <c r="D172" s="450" t="s">
        <v>2720</v>
      </c>
      <c r="E172" s="79" t="s">
        <v>802</v>
      </c>
      <c r="F172" s="567">
        <v>885</v>
      </c>
      <c r="G172" s="94">
        <f t="shared" si="2"/>
        <v>885</v>
      </c>
      <c r="H172" s="94">
        <v>885</v>
      </c>
      <c r="I172" s="94" t="s">
        <v>262</v>
      </c>
      <c r="J172" s="165">
        <v>180.259999999999</v>
      </c>
      <c r="K172" s="165">
        <v>1365.4</v>
      </c>
      <c r="L172" s="451">
        <v>39118</v>
      </c>
      <c r="M172" s="451">
        <v>39141</v>
      </c>
      <c r="N172" s="452" t="s">
        <v>262</v>
      </c>
      <c r="O172" s="425">
        <v>14</v>
      </c>
      <c r="P172" s="426">
        <v>4.79</v>
      </c>
      <c r="Q172" s="782"/>
    </row>
    <row r="173" spans="1:17">
      <c r="A173" s="1"/>
      <c r="B173" s="789" t="s">
        <v>352</v>
      </c>
      <c r="C173" s="81" t="s">
        <v>2721</v>
      </c>
      <c r="D173" s="450" t="s">
        <v>2722</v>
      </c>
      <c r="E173" s="79" t="s">
        <v>802</v>
      </c>
      <c r="F173" s="567">
        <v>430</v>
      </c>
      <c r="G173" s="94">
        <f t="shared" si="2"/>
        <v>430</v>
      </c>
      <c r="H173" s="94">
        <v>430</v>
      </c>
      <c r="I173" s="94" t="s">
        <v>262</v>
      </c>
      <c r="J173" s="165">
        <v>415.5</v>
      </c>
      <c r="K173" s="165">
        <v>629.63</v>
      </c>
      <c r="L173" s="451">
        <v>39108</v>
      </c>
      <c r="M173" s="451">
        <v>39141</v>
      </c>
      <c r="N173" s="452" t="s">
        <v>262</v>
      </c>
      <c r="O173" s="425">
        <v>7</v>
      </c>
      <c r="P173" s="426">
        <v>3.76</v>
      </c>
      <c r="Q173" s="782"/>
    </row>
    <row r="174" spans="1:17">
      <c r="A174" s="1"/>
      <c r="B174" s="789" t="s">
        <v>353</v>
      </c>
      <c r="C174" s="760" t="s">
        <v>2723</v>
      </c>
      <c r="D174" s="453" t="s">
        <v>2724</v>
      </c>
      <c r="E174" s="454" t="s">
        <v>802</v>
      </c>
      <c r="F174" s="548">
        <v>421</v>
      </c>
      <c r="G174" s="318">
        <f t="shared" si="2"/>
        <v>421</v>
      </c>
      <c r="H174" s="318">
        <v>421</v>
      </c>
      <c r="I174" s="318" t="s">
        <v>262</v>
      </c>
      <c r="J174" s="455">
        <v>244.03</v>
      </c>
      <c r="K174" s="455">
        <v>656.72</v>
      </c>
      <c r="L174" s="456">
        <v>39078</v>
      </c>
      <c r="M174" s="456">
        <v>39352</v>
      </c>
      <c r="N174" s="457" t="s">
        <v>262</v>
      </c>
      <c r="O174" s="427">
        <v>35</v>
      </c>
      <c r="P174" s="428">
        <v>4.7</v>
      </c>
      <c r="Q174" s="782"/>
    </row>
    <row r="175" spans="1:17">
      <c r="A175" s="1"/>
      <c r="B175" s="789" t="s">
        <v>354</v>
      </c>
      <c r="C175" s="81" t="s">
        <v>2725</v>
      </c>
      <c r="D175" s="450" t="s">
        <v>2726</v>
      </c>
      <c r="E175" s="79" t="s">
        <v>802</v>
      </c>
      <c r="F175" s="567">
        <v>594</v>
      </c>
      <c r="G175" s="94">
        <f t="shared" si="2"/>
        <v>594</v>
      </c>
      <c r="H175" s="94">
        <v>594</v>
      </c>
      <c r="I175" s="94" t="s">
        <v>262</v>
      </c>
      <c r="J175" s="165">
        <v>492.91</v>
      </c>
      <c r="K175" s="165">
        <v>1146.46</v>
      </c>
      <c r="L175" s="451">
        <v>34780</v>
      </c>
      <c r="M175" s="451">
        <v>39428</v>
      </c>
      <c r="N175" s="452" t="s">
        <v>262</v>
      </c>
      <c r="O175" s="425">
        <v>20</v>
      </c>
      <c r="P175" s="426">
        <v>6.9</v>
      </c>
      <c r="Q175" s="782"/>
    </row>
    <row r="176" spans="1:17">
      <c r="A176" s="1"/>
      <c r="B176" s="789" t="s">
        <v>355</v>
      </c>
      <c r="C176" s="760" t="s">
        <v>2727</v>
      </c>
      <c r="D176" s="453" t="s">
        <v>2728</v>
      </c>
      <c r="E176" s="454" t="s">
        <v>802</v>
      </c>
      <c r="F176" s="548">
        <v>1430</v>
      </c>
      <c r="G176" s="318">
        <f t="shared" si="2"/>
        <v>1430</v>
      </c>
      <c r="H176" s="318">
        <v>1430</v>
      </c>
      <c r="I176" s="318" t="s">
        <v>262</v>
      </c>
      <c r="J176" s="455">
        <v>669.02999999999895</v>
      </c>
      <c r="K176" s="455">
        <v>2190.0500000000002</v>
      </c>
      <c r="L176" s="456">
        <v>38511</v>
      </c>
      <c r="M176" s="456">
        <v>41424</v>
      </c>
      <c r="N176" s="457" t="s">
        <v>262</v>
      </c>
      <c r="O176" s="427">
        <v>30</v>
      </c>
      <c r="P176" s="428">
        <v>2.85</v>
      </c>
      <c r="Q176" s="782"/>
    </row>
    <row r="177" spans="1:17">
      <c r="A177" s="1"/>
      <c r="B177" s="789" t="s">
        <v>356</v>
      </c>
      <c r="C177" s="81" t="s">
        <v>2729</v>
      </c>
      <c r="D177" s="450" t="s">
        <v>2730</v>
      </c>
      <c r="E177" s="79" t="s">
        <v>802</v>
      </c>
      <c r="F177" s="567">
        <v>2900</v>
      </c>
      <c r="G177" s="94">
        <f t="shared" si="2"/>
        <v>2900</v>
      </c>
      <c r="H177" s="94">
        <v>2900</v>
      </c>
      <c r="I177" s="94" t="s">
        <v>262</v>
      </c>
      <c r="J177" s="165">
        <v>635.80999999999904</v>
      </c>
      <c r="K177" s="165">
        <v>4079.8299999999899</v>
      </c>
      <c r="L177" s="451">
        <v>39520</v>
      </c>
      <c r="M177" s="451">
        <v>41520</v>
      </c>
      <c r="N177" s="452" t="s">
        <v>262</v>
      </c>
      <c r="O177" s="425">
        <v>38</v>
      </c>
      <c r="P177" s="426">
        <v>5.25</v>
      </c>
      <c r="Q177" s="782"/>
    </row>
    <row r="178" spans="1:17">
      <c r="A178" s="1"/>
      <c r="B178" s="789" t="s">
        <v>357</v>
      </c>
      <c r="C178" s="760" t="s">
        <v>2731</v>
      </c>
      <c r="D178" s="453" t="s">
        <v>2732</v>
      </c>
      <c r="E178" s="454" t="s">
        <v>802</v>
      </c>
      <c r="F178" s="548">
        <v>718</v>
      </c>
      <c r="G178" s="318">
        <f t="shared" si="2"/>
        <v>718</v>
      </c>
      <c r="H178" s="318">
        <v>718</v>
      </c>
      <c r="I178" s="318" t="s">
        <v>262</v>
      </c>
      <c r="J178" s="455">
        <v>409.68</v>
      </c>
      <c r="K178" s="455">
        <v>1105.76</v>
      </c>
      <c r="L178" s="456">
        <v>33667</v>
      </c>
      <c r="M178" s="456">
        <v>38988</v>
      </c>
      <c r="N178" s="457" t="s">
        <v>262</v>
      </c>
      <c r="O178" s="427">
        <v>113</v>
      </c>
      <c r="P178" s="428">
        <v>6.91</v>
      </c>
      <c r="Q178" s="782"/>
    </row>
    <row r="179" spans="1:17">
      <c r="A179" s="1"/>
      <c r="B179" s="789" t="s">
        <v>358</v>
      </c>
      <c r="C179" s="81" t="s">
        <v>2733</v>
      </c>
      <c r="D179" s="450" t="s">
        <v>2734</v>
      </c>
      <c r="E179" s="79" t="s">
        <v>802</v>
      </c>
      <c r="F179" s="567">
        <v>717</v>
      </c>
      <c r="G179" s="94">
        <f t="shared" si="2"/>
        <v>717</v>
      </c>
      <c r="H179" s="94">
        <v>717</v>
      </c>
      <c r="I179" s="94" t="s">
        <v>262</v>
      </c>
      <c r="J179" s="165">
        <v>1020.88</v>
      </c>
      <c r="K179" s="165">
        <v>1873.58</v>
      </c>
      <c r="L179" s="451">
        <v>32477</v>
      </c>
      <c r="M179" s="451">
        <v>38988</v>
      </c>
      <c r="N179" s="452" t="s">
        <v>262</v>
      </c>
      <c r="O179" s="425">
        <v>76</v>
      </c>
      <c r="P179" s="426">
        <v>8.3800000000000008</v>
      </c>
      <c r="Q179" s="782"/>
    </row>
    <row r="180" spans="1:17">
      <c r="A180" s="1"/>
      <c r="B180" s="789" t="s">
        <v>360</v>
      </c>
      <c r="C180" s="81" t="s">
        <v>2735</v>
      </c>
      <c r="D180" s="450" t="s">
        <v>2736</v>
      </c>
      <c r="E180" s="79" t="s">
        <v>802</v>
      </c>
      <c r="F180" s="567">
        <v>724</v>
      </c>
      <c r="G180" s="94">
        <f t="shared" si="2"/>
        <v>724</v>
      </c>
      <c r="H180" s="94">
        <v>724</v>
      </c>
      <c r="I180" s="94" t="s">
        <v>262</v>
      </c>
      <c r="J180" s="165">
        <v>313.98</v>
      </c>
      <c r="K180" s="165">
        <v>1115.68</v>
      </c>
      <c r="L180" s="451">
        <v>38359</v>
      </c>
      <c r="M180" s="451">
        <v>39135</v>
      </c>
      <c r="N180" s="452" t="s">
        <v>262</v>
      </c>
      <c r="O180" s="425">
        <v>24</v>
      </c>
      <c r="P180" s="426">
        <v>7.01</v>
      </c>
      <c r="Q180" s="782"/>
    </row>
    <row r="181" spans="1:17">
      <c r="A181" s="1"/>
      <c r="B181" s="789" t="s">
        <v>361</v>
      </c>
      <c r="C181" s="81" t="s">
        <v>2737</v>
      </c>
      <c r="D181" s="450" t="s">
        <v>2738</v>
      </c>
      <c r="E181" s="79" t="s">
        <v>802</v>
      </c>
      <c r="F181" s="567">
        <v>667</v>
      </c>
      <c r="G181" s="94">
        <f t="shared" si="2"/>
        <v>667</v>
      </c>
      <c r="H181" s="94">
        <v>667</v>
      </c>
      <c r="I181" s="94" t="s">
        <v>262</v>
      </c>
      <c r="J181" s="165">
        <v>685.69</v>
      </c>
      <c r="K181" s="165">
        <v>1170.5799999999899</v>
      </c>
      <c r="L181" s="451">
        <v>39113</v>
      </c>
      <c r="M181" s="451">
        <v>39353</v>
      </c>
      <c r="N181" s="452" t="s">
        <v>262</v>
      </c>
      <c r="O181" s="425">
        <v>56</v>
      </c>
      <c r="P181" s="426">
        <v>9.15</v>
      </c>
      <c r="Q181" s="782"/>
    </row>
    <row r="182" spans="1:17">
      <c r="A182" s="1"/>
      <c r="B182" s="789" t="s">
        <v>362</v>
      </c>
      <c r="C182" s="760" t="s">
        <v>2739</v>
      </c>
      <c r="D182" s="453" t="s">
        <v>2740</v>
      </c>
      <c r="E182" s="454" t="s">
        <v>802</v>
      </c>
      <c r="F182" s="548">
        <v>549</v>
      </c>
      <c r="G182" s="318">
        <f t="shared" si="2"/>
        <v>549</v>
      </c>
      <c r="H182" s="318">
        <v>549</v>
      </c>
      <c r="I182" s="318" t="s">
        <v>262</v>
      </c>
      <c r="J182" s="455">
        <v>436.61</v>
      </c>
      <c r="K182" s="455">
        <v>994.53999999999905</v>
      </c>
      <c r="L182" s="456">
        <v>39156</v>
      </c>
      <c r="M182" s="456">
        <v>39353</v>
      </c>
      <c r="N182" s="457" t="s">
        <v>262</v>
      </c>
      <c r="O182" s="427">
        <v>40</v>
      </c>
      <c r="P182" s="428">
        <v>6.22</v>
      </c>
      <c r="Q182" s="782"/>
    </row>
    <row r="183" spans="1:17">
      <c r="A183" s="1"/>
      <c r="B183" s="789" t="s">
        <v>363</v>
      </c>
      <c r="C183" s="81" t="s">
        <v>2741</v>
      </c>
      <c r="D183" s="450" t="s">
        <v>2742</v>
      </c>
      <c r="E183" s="79" t="s">
        <v>802</v>
      </c>
      <c r="F183" s="567">
        <v>338</v>
      </c>
      <c r="G183" s="94">
        <f t="shared" si="2"/>
        <v>338</v>
      </c>
      <c r="H183" s="94">
        <v>338</v>
      </c>
      <c r="I183" s="94" t="s">
        <v>262</v>
      </c>
      <c r="J183" s="165">
        <v>358.68</v>
      </c>
      <c r="K183" s="165">
        <v>634.19000000000005</v>
      </c>
      <c r="L183" s="451">
        <v>39167</v>
      </c>
      <c r="M183" s="451">
        <v>39353</v>
      </c>
      <c r="N183" s="452" t="s">
        <v>262</v>
      </c>
      <c r="O183" s="425">
        <v>27</v>
      </c>
      <c r="P183" s="426">
        <v>4.95</v>
      </c>
      <c r="Q183" s="782"/>
    </row>
    <row r="184" spans="1:17">
      <c r="A184" s="1"/>
      <c r="B184" s="789" t="s">
        <v>365</v>
      </c>
      <c r="C184" s="760" t="s">
        <v>2743</v>
      </c>
      <c r="D184" s="453" t="s">
        <v>2744</v>
      </c>
      <c r="E184" s="454" t="s">
        <v>802</v>
      </c>
      <c r="F184" s="548">
        <v>746</v>
      </c>
      <c r="G184" s="318">
        <f t="shared" si="2"/>
        <v>746</v>
      </c>
      <c r="H184" s="318">
        <v>746</v>
      </c>
      <c r="I184" s="318" t="s">
        <v>262</v>
      </c>
      <c r="J184" s="455">
        <v>550.97</v>
      </c>
      <c r="K184" s="455">
        <v>1266.0999999999899</v>
      </c>
      <c r="L184" s="456">
        <v>39836</v>
      </c>
      <c r="M184" s="456">
        <v>39871</v>
      </c>
      <c r="N184" s="457" t="s">
        <v>262</v>
      </c>
      <c r="O184" s="427">
        <v>51</v>
      </c>
      <c r="P184" s="428">
        <v>12.16</v>
      </c>
      <c r="Q184" s="782"/>
    </row>
    <row r="185" spans="1:17">
      <c r="A185" s="1"/>
      <c r="B185" s="789" t="s">
        <v>366</v>
      </c>
      <c r="C185" s="81" t="s">
        <v>2745</v>
      </c>
      <c r="D185" s="450" t="s">
        <v>2746</v>
      </c>
      <c r="E185" s="79" t="s">
        <v>802</v>
      </c>
      <c r="F185" s="567">
        <v>1390</v>
      </c>
      <c r="G185" s="94">
        <f t="shared" si="2"/>
        <v>1390</v>
      </c>
      <c r="H185" s="94">
        <v>1390</v>
      </c>
      <c r="I185" s="94" t="s">
        <v>262</v>
      </c>
      <c r="J185" s="165">
        <v>1102.3199999999899</v>
      </c>
      <c r="K185" s="165">
        <v>2370.21</v>
      </c>
      <c r="L185" s="451">
        <v>39283</v>
      </c>
      <c r="M185" s="451">
        <v>40410</v>
      </c>
      <c r="N185" s="452" t="s">
        <v>262</v>
      </c>
      <c r="O185" s="425">
        <v>31</v>
      </c>
      <c r="P185" s="426">
        <v>6.91</v>
      </c>
      <c r="Q185" s="782"/>
    </row>
    <row r="186" spans="1:17">
      <c r="A186" s="1"/>
      <c r="B186" s="789" t="s">
        <v>367</v>
      </c>
      <c r="C186" s="760" t="s">
        <v>2747</v>
      </c>
      <c r="D186" s="453" t="s">
        <v>2748</v>
      </c>
      <c r="E186" s="454" t="s">
        <v>802</v>
      </c>
      <c r="F186" s="548">
        <v>494</v>
      </c>
      <c r="G186" s="318">
        <f t="shared" si="2"/>
        <v>494</v>
      </c>
      <c r="H186" s="318">
        <v>494</v>
      </c>
      <c r="I186" s="318" t="s">
        <v>262</v>
      </c>
      <c r="J186" s="455">
        <v>313.31999999999903</v>
      </c>
      <c r="K186" s="455">
        <v>1106.1600000000001</v>
      </c>
      <c r="L186" s="456">
        <v>33616</v>
      </c>
      <c r="M186" s="456">
        <v>38987</v>
      </c>
      <c r="N186" s="457" t="s">
        <v>262</v>
      </c>
      <c r="O186" s="427">
        <v>89</v>
      </c>
      <c r="P186" s="428">
        <v>5.4</v>
      </c>
      <c r="Q186" s="782"/>
    </row>
    <row r="187" spans="1:17">
      <c r="A187" s="1"/>
      <c r="B187" s="789" t="s">
        <v>368</v>
      </c>
      <c r="C187" s="81" t="s">
        <v>2749</v>
      </c>
      <c r="D187" s="450" t="s">
        <v>2750</v>
      </c>
      <c r="E187" s="79" t="s">
        <v>802</v>
      </c>
      <c r="F187" s="567">
        <v>1860</v>
      </c>
      <c r="G187" s="94">
        <f t="shared" si="2"/>
        <v>1860</v>
      </c>
      <c r="H187" s="94">
        <v>1860</v>
      </c>
      <c r="I187" s="94" t="s">
        <v>262</v>
      </c>
      <c r="J187" s="165">
        <v>502.25999999999902</v>
      </c>
      <c r="K187" s="165">
        <v>2584.17</v>
      </c>
      <c r="L187" s="451">
        <v>38029</v>
      </c>
      <c r="M187" s="451">
        <v>38988</v>
      </c>
      <c r="N187" s="452" t="s">
        <v>262</v>
      </c>
      <c r="O187" s="425">
        <v>142</v>
      </c>
      <c r="P187" s="426">
        <v>8.98</v>
      </c>
      <c r="Q187" s="782"/>
    </row>
    <row r="188" spans="1:17">
      <c r="A188" s="1"/>
      <c r="B188" s="789" t="s">
        <v>369</v>
      </c>
      <c r="C188" s="81" t="s">
        <v>2751</v>
      </c>
      <c r="D188" s="450" t="s">
        <v>875</v>
      </c>
      <c r="E188" s="79" t="s">
        <v>802</v>
      </c>
      <c r="F188" s="567">
        <v>1040</v>
      </c>
      <c r="G188" s="94">
        <f t="shared" si="2"/>
        <v>1040</v>
      </c>
      <c r="H188" s="94">
        <v>1040</v>
      </c>
      <c r="I188" s="94" t="s">
        <v>262</v>
      </c>
      <c r="J188" s="165">
        <v>411.02999999999901</v>
      </c>
      <c r="K188" s="165">
        <v>2402.27</v>
      </c>
      <c r="L188" s="451">
        <v>32583</v>
      </c>
      <c r="M188" s="451">
        <v>38988</v>
      </c>
      <c r="N188" s="452" t="s">
        <v>262</v>
      </c>
      <c r="O188" s="425">
        <v>168</v>
      </c>
      <c r="P188" s="426">
        <v>5.56</v>
      </c>
      <c r="Q188" s="782"/>
    </row>
    <row r="189" spans="1:17">
      <c r="A189" s="1"/>
      <c r="B189" s="789" t="s">
        <v>370</v>
      </c>
      <c r="C189" s="81" t="s">
        <v>2752</v>
      </c>
      <c r="D189" s="450" t="s">
        <v>2753</v>
      </c>
      <c r="E189" s="79" t="s">
        <v>802</v>
      </c>
      <c r="F189" s="567">
        <v>951</v>
      </c>
      <c r="G189" s="94">
        <f t="shared" si="2"/>
        <v>951</v>
      </c>
      <c r="H189" s="94">
        <v>951</v>
      </c>
      <c r="I189" s="94" t="s">
        <v>262</v>
      </c>
      <c r="J189" s="165">
        <v>885.91999999999905</v>
      </c>
      <c r="K189" s="165">
        <v>1629.9</v>
      </c>
      <c r="L189" s="451">
        <v>32081</v>
      </c>
      <c r="M189" s="451">
        <v>38988</v>
      </c>
      <c r="N189" s="452" t="s">
        <v>262</v>
      </c>
      <c r="O189" s="425">
        <v>216</v>
      </c>
      <c r="P189" s="426">
        <v>8.1</v>
      </c>
      <c r="Q189" s="782"/>
    </row>
    <row r="190" spans="1:17">
      <c r="A190" s="1"/>
      <c r="B190" s="789" t="s">
        <v>371</v>
      </c>
      <c r="C190" s="760" t="s">
        <v>2754</v>
      </c>
      <c r="D190" s="453" t="s">
        <v>2755</v>
      </c>
      <c r="E190" s="454" t="s">
        <v>802</v>
      </c>
      <c r="F190" s="548">
        <v>905</v>
      </c>
      <c r="G190" s="318">
        <f t="shared" si="2"/>
        <v>905</v>
      </c>
      <c r="H190" s="318">
        <v>905</v>
      </c>
      <c r="I190" s="318" t="s">
        <v>262</v>
      </c>
      <c r="J190" s="455">
        <v>252.16</v>
      </c>
      <c r="K190" s="455">
        <v>1369.2</v>
      </c>
      <c r="L190" s="456">
        <v>38357</v>
      </c>
      <c r="M190" s="456">
        <v>38988</v>
      </c>
      <c r="N190" s="457" t="s">
        <v>262</v>
      </c>
      <c r="O190" s="427">
        <v>87</v>
      </c>
      <c r="P190" s="428">
        <v>4.91</v>
      </c>
      <c r="Q190" s="782"/>
    </row>
    <row r="191" spans="1:17">
      <c r="A191" s="1"/>
      <c r="B191" s="789" t="s">
        <v>372</v>
      </c>
      <c r="C191" s="81" t="s">
        <v>2756</v>
      </c>
      <c r="D191" s="450" t="s">
        <v>2757</v>
      </c>
      <c r="E191" s="79" t="s">
        <v>802</v>
      </c>
      <c r="F191" s="567">
        <v>774</v>
      </c>
      <c r="G191" s="94">
        <f t="shared" si="2"/>
        <v>774</v>
      </c>
      <c r="H191" s="94">
        <v>774</v>
      </c>
      <c r="I191" s="94" t="s">
        <v>262</v>
      </c>
      <c r="J191" s="165">
        <v>581.64999999999895</v>
      </c>
      <c r="K191" s="165">
        <v>1446.39</v>
      </c>
      <c r="L191" s="451">
        <v>39518</v>
      </c>
      <c r="M191" s="451">
        <v>39569</v>
      </c>
      <c r="N191" s="452" t="s">
        <v>262</v>
      </c>
      <c r="O191" s="425">
        <v>64</v>
      </c>
      <c r="P191" s="426">
        <v>5.33</v>
      </c>
      <c r="Q191" s="782"/>
    </row>
    <row r="192" spans="1:17">
      <c r="A192" s="1"/>
      <c r="B192" s="789" t="s">
        <v>373</v>
      </c>
      <c r="C192" s="760" t="s">
        <v>972</v>
      </c>
      <c r="D192" s="453" t="s">
        <v>2758</v>
      </c>
      <c r="E192" s="454" t="s">
        <v>802</v>
      </c>
      <c r="F192" s="548">
        <v>1720</v>
      </c>
      <c r="G192" s="318">
        <f t="shared" si="2"/>
        <v>1720</v>
      </c>
      <c r="H192" s="318">
        <v>1720</v>
      </c>
      <c r="I192" s="318" t="s">
        <v>262</v>
      </c>
      <c r="J192" s="455">
        <v>867.24</v>
      </c>
      <c r="K192" s="455">
        <v>2660.78</v>
      </c>
      <c r="L192" s="456">
        <v>39477</v>
      </c>
      <c r="M192" s="456">
        <v>41992</v>
      </c>
      <c r="N192" s="457" t="s">
        <v>262</v>
      </c>
      <c r="O192" s="427">
        <v>29</v>
      </c>
      <c r="P192" s="428">
        <v>6.17</v>
      </c>
      <c r="Q192" s="782"/>
    </row>
    <row r="193" spans="1:17">
      <c r="A193" s="1"/>
      <c r="B193" s="789" t="s">
        <v>375</v>
      </c>
      <c r="C193" s="81" t="s">
        <v>2759</v>
      </c>
      <c r="D193" s="450" t="s">
        <v>2760</v>
      </c>
      <c r="E193" s="79" t="s">
        <v>802</v>
      </c>
      <c r="F193" s="567">
        <v>498</v>
      </c>
      <c r="G193" s="94">
        <f t="shared" si="2"/>
        <v>498</v>
      </c>
      <c r="H193" s="94">
        <v>498</v>
      </c>
      <c r="I193" s="94" t="s">
        <v>262</v>
      </c>
      <c r="J193" s="165">
        <v>593.03999999999905</v>
      </c>
      <c r="K193" s="165">
        <v>1004.53</v>
      </c>
      <c r="L193" s="451">
        <v>39489</v>
      </c>
      <c r="M193" s="451">
        <v>39510</v>
      </c>
      <c r="N193" s="452" t="s">
        <v>262</v>
      </c>
      <c r="O193" s="425">
        <v>43</v>
      </c>
      <c r="P193" s="426">
        <v>11.76</v>
      </c>
      <c r="Q193" s="782"/>
    </row>
    <row r="194" spans="1:17">
      <c r="A194" s="1"/>
      <c r="B194" s="789" t="s">
        <v>376</v>
      </c>
      <c r="C194" s="760" t="s">
        <v>2761</v>
      </c>
      <c r="D194" s="453" t="s">
        <v>2762</v>
      </c>
      <c r="E194" s="454" t="s">
        <v>802</v>
      </c>
      <c r="F194" s="548">
        <v>1060</v>
      </c>
      <c r="G194" s="318">
        <f t="shared" si="2"/>
        <v>1060</v>
      </c>
      <c r="H194" s="318">
        <v>1060</v>
      </c>
      <c r="I194" s="318" t="s">
        <v>262</v>
      </c>
      <c r="J194" s="455">
        <v>990.38</v>
      </c>
      <c r="K194" s="455">
        <v>2247.35</v>
      </c>
      <c r="L194" s="456">
        <v>31787</v>
      </c>
      <c r="M194" s="456">
        <v>38987</v>
      </c>
      <c r="N194" s="457" t="s">
        <v>262</v>
      </c>
      <c r="O194" s="427">
        <v>48</v>
      </c>
      <c r="P194" s="428">
        <v>9.6999999999999993</v>
      </c>
      <c r="Q194" s="782"/>
    </row>
    <row r="195" spans="1:17">
      <c r="A195" s="1"/>
      <c r="B195" s="789" t="s">
        <v>377</v>
      </c>
      <c r="C195" s="81" t="s">
        <v>2763</v>
      </c>
      <c r="D195" s="450" t="s">
        <v>2764</v>
      </c>
      <c r="E195" s="79" t="s">
        <v>802</v>
      </c>
      <c r="F195" s="567">
        <v>414</v>
      </c>
      <c r="G195" s="94">
        <f t="shared" si="2"/>
        <v>414</v>
      </c>
      <c r="H195" s="94">
        <v>414</v>
      </c>
      <c r="I195" s="94" t="s">
        <v>262</v>
      </c>
      <c r="J195" s="165">
        <v>260.88</v>
      </c>
      <c r="K195" s="165">
        <v>666.90999999999894</v>
      </c>
      <c r="L195" s="451">
        <v>37663</v>
      </c>
      <c r="M195" s="451">
        <v>38988</v>
      </c>
      <c r="N195" s="452" t="s">
        <v>262</v>
      </c>
      <c r="O195" s="425">
        <v>20</v>
      </c>
      <c r="P195" s="426">
        <v>8.16</v>
      </c>
      <c r="Q195" s="782"/>
    </row>
    <row r="196" spans="1:17">
      <c r="A196" s="1"/>
      <c r="B196" s="789" t="s">
        <v>378</v>
      </c>
      <c r="C196" s="81" t="s">
        <v>2765</v>
      </c>
      <c r="D196" s="450" t="s">
        <v>876</v>
      </c>
      <c r="E196" s="79" t="s">
        <v>802</v>
      </c>
      <c r="F196" s="567">
        <v>1790</v>
      </c>
      <c r="G196" s="94">
        <f t="shared" si="2"/>
        <v>1790</v>
      </c>
      <c r="H196" s="94">
        <v>1790</v>
      </c>
      <c r="I196" s="94" t="s">
        <v>262</v>
      </c>
      <c r="J196" s="165">
        <v>916.74</v>
      </c>
      <c r="K196" s="165">
        <v>2638.21</v>
      </c>
      <c r="L196" s="451">
        <v>39479</v>
      </c>
      <c r="M196" s="451">
        <v>41992</v>
      </c>
      <c r="N196" s="452" t="s">
        <v>262</v>
      </c>
      <c r="O196" s="425">
        <v>26</v>
      </c>
      <c r="P196" s="426">
        <v>10.1</v>
      </c>
      <c r="Q196" s="782"/>
    </row>
    <row r="197" spans="1:17">
      <c r="A197" s="1"/>
      <c r="B197" s="789" t="s">
        <v>379</v>
      </c>
      <c r="C197" s="81" t="s">
        <v>2766</v>
      </c>
      <c r="D197" s="450" t="s">
        <v>2767</v>
      </c>
      <c r="E197" s="79" t="s">
        <v>802</v>
      </c>
      <c r="F197" s="567">
        <v>730</v>
      </c>
      <c r="G197" s="94">
        <f t="shared" si="2"/>
        <v>730</v>
      </c>
      <c r="H197" s="94">
        <v>730</v>
      </c>
      <c r="I197" s="94" t="s">
        <v>262</v>
      </c>
      <c r="J197" s="165">
        <v>386.23</v>
      </c>
      <c r="K197" s="165">
        <v>1094.23</v>
      </c>
      <c r="L197" s="451">
        <v>38967</v>
      </c>
      <c r="M197" s="451">
        <v>39135</v>
      </c>
      <c r="N197" s="452" t="s">
        <v>262</v>
      </c>
      <c r="O197" s="425">
        <v>20</v>
      </c>
      <c r="P197" s="426">
        <v>6.72</v>
      </c>
      <c r="Q197" s="782"/>
    </row>
    <row r="198" spans="1:17">
      <c r="A198" s="1"/>
      <c r="B198" s="789" t="s">
        <v>380</v>
      </c>
      <c r="C198" s="760" t="s">
        <v>2768</v>
      </c>
      <c r="D198" s="453" t="s">
        <v>2769</v>
      </c>
      <c r="E198" s="454" t="s">
        <v>802</v>
      </c>
      <c r="F198" s="548">
        <v>437</v>
      </c>
      <c r="G198" s="318">
        <f t="shared" si="2"/>
        <v>437</v>
      </c>
      <c r="H198" s="318">
        <v>437</v>
      </c>
      <c r="I198" s="318" t="s">
        <v>262</v>
      </c>
      <c r="J198" s="455">
        <v>831.00999999999794</v>
      </c>
      <c r="K198" s="455">
        <v>1374.14</v>
      </c>
      <c r="L198" s="456">
        <v>32387</v>
      </c>
      <c r="M198" s="456">
        <v>39171</v>
      </c>
      <c r="N198" s="457" t="s">
        <v>262</v>
      </c>
      <c r="O198" s="427">
        <v>67</v>
      </c>
      <c r="P198" s="428">
        <v>8.0500000000000007</v>
      </c>
      <c r="Q198" s="782"/>
    </row>
    <row r="199" spans="1:17">
      <c r="A199" s="1"/>
      <c r="B199" s="789" t="s">
        <v>381</v>
      </c>
      <c r="C199" s="81" t="s">
        <v>2770</v>
      </c>
      <c r="D199" s="450" t="s">
        <v>2771</v>
      </c>
      <c r="E199" s="79" t="s">
        <v>802</v>
      </c>
      <c r="F199" s="567">
        <v>3800</v>
      </c>
      <c r="G199" s="94">
        <f t="shared" si="2"/>
        <v>3800</v>
      </c>
      <c r="H199" s="94">
        <v>3800</v>
      </c>
      <c r="I199" s="94" t="s">
        <v>262</v>
      </c>
      <c r="J199" s="165">
        <v>771.08</v>
      </c>
      <c r="K199" s="165">
        <v>5110.9799999999896</v>
      </c>
      <c r="L199" s="451">
        <v>39072</v>
      </c>
      <c r="M199" s="451">
        <v>41520</v>
      </c>
      <c r="N199" s="452" t="s">
        <v>262</v>
      </c>
      <c r="O199" s="425">
        <v>58</v>
      </c>
      <c r="P199" s="426">
        <v>8.42</v>
      </c>
      <c r="Q199" s="782"/>
    </row>
    <row r="200" spans="1:17">
      <c r="A200" s="1"/>
      <c r="B200" s="789" t="s">
        <v>382</v>
      </c>
      <c r="C200" s="760" t="s">
        <v>2772</v>
      </c>
      <c r="D200" s="453" t="s">
        <v>2773</v>
      </c>
      <c r="E200" s="454" t="s">
        <v>802</v>
      </c>
      <c r="F200" s="548">
        <v>2420</v>
      </c>
      <c r="G200" s="318">
        <f t="shared" ref="G200:G266" si="3">ROUNDDOWN(F200,0)</f>
        <v>2420</v>
      </c>
      <c r="H200" s="318">
        <v>2420</v>
      </c>
      <c r="I200" s="318" t="s">
        <v>262</v>
      </c>
      <c r="J200" s="455">
        <v>574.23</v>
      </c>
      <c r="K200" s="455">
        <v>3917.5999999999899</v>
      </c>
      <c r="L200" s="456">
        <v>38049</v>
      </c>
      <c r="M200" s="456">
        <v>38988</v>
      </c>
      <c r="N200" s="457" t="s">
        <v>262</v>
      </c>
      <c r="O200" s="427">
        <v>79</v>
      </c>
      <c r="P200" s="428">
        <v>7.56</v>
      </c>
      <c r="Q200" s="782"/>
    </row>
    <row r="201" spans="1:17">
      <c r="A201" s="1"/>
      <c r="B201" s="789" t="s">
        <v>383</v>
      </c>
      <c r="C201" s="81" t="s">
        <v>2774</v>
      </c>
      <c r="D201" s="450" t="s">
        <v>2775</v>
      </c>
      <c r="E201" s="79" t="s">
        <v>802</v>
      </c>
      <c r="F201" s="567">
        <v>779</v>
      </c>
      <c r="G201" s="94">
        <f t="shared" si="3"/>
        <v>779</v>
      </c>
      <c r="H201" s="94">
        <v>779</v>
      </c>
      <c r="I201" s="94" t="s">
        <v>262</v>
      </c>
      <c r="J201" s="165">
        <v>273.76999999999902</v>
      </c>
      <c r="K201" s="165">
        <v>1185.3399999999899</v>
      </c>
      <c r="L201" s="451">
        <v>38049</v>
      </c>
      <c r="M201" s="451">
        <v>38988</v>
      </c>
      <c r="N201" s="452" t="s">
        <v>262</v>
      </c>
      <c r="O201" s="425">
        <v>28</v>
      </c>
      <c r="P201" s="426">
        <v>3.9</v>
      </c>
      <c r="Q201" s="782"/>
    </row>
    <row r="202" spans="1:17">
      <c r="A202" s="1"/>
      <c r="B202" s="789" t="s">
        <v>384</v>
      </c>
      <c r="C202" s="760" t="s">
        <v>2776</v>
      </c>
      <c r="D202" s="453" t="s">
        <v>2777</v>
      </c>
      <c r="E202" s="454" t="s">
        <v>802</v>
      </c>
      <c r="F202" s="548">
        <v>632</v>
      </c>
      <c r="G202" s="318">
        <f t="shared" si="3"/>
        <v>632</v>
      </c>
      <c r="H202" s="318">
        <v>632</v>
      </c>
      <c r="I202" s="318" t="s">
        <v>262</v>
      </c>
      <c r="J202" s="455">
        <v>192.33</v>
      </c>
      <c r="K202" s="455">
        <v>958.47</v>
      </c>
      <c r="L202" s="456">
        <v>37697</v>
      </c>
      <c r="M202" s="456">
        <v>38988</v>
      </c>
      <c r="N202" s="457" t="s">
        <v>262</v>
      </c>
      <c r="O202" s="427">
        <v>12</v>
      </c>
      <c r="P202" s="428">
        <v>3.78</v>
      </c>
      <c r="Q202" s="782"/>
    </row>
    <row r="203" spans="1:17">
      <c r="A203" s="1"/>
      <c r="B203" s="789" t="s">
        <v>385</v>
      </c>
      <c r="C203" s="81" t="s">
        <v>2778</v>
      </c>
      <c r="D203" s="450" t="s">
        <v>2779</v>
      </c>
      <c r="E203" s="79" t="s">
        <v>802</v>
      </c>
      <c r="F203" s="567">
        <v>528</v>
      </c>
      <c r="G203" s="94">
        <f t="shared" si="3"/>
        <v>528</v>
      </c>
      <c r="H203" s="94">
        <v>528</v>
      </c>
      <c r="I203" s="94" t="s">
        <v>262</v>
      </c>
      <c r="J203" s="165">
        <v>281.63999999999902</v>
      </c>
      <c r="K203" s="165">
        <v>1350.89</v>
      </c>
      <c r="L203" s="451">
        <v>32756</v>
      </c>
      <c r="M203" s="451">
        <v>38987</v>
      </c>
      <c r="N203" s="452" t="s">
        <v>262</v>
      </c>
      <c r="O203" s="425">
        <v>64</v>
      </c>
      <c r="P203" s="426">
        <v>5.88</v>
      </c>
      <c r="Q203" s="782"/>
    </row>
    <row r="204" spans="1:17">
      <c r="A204" s="1"/>
      <c r="B204" s="789" t="s">
        <v>386</v>
      </c>
      <c r="C204" s="81" t="s">
        <v>2780</v>
      </c>
      <c r="D204" s="450" t="s">
        <v>877</v>
      </c>
      <c r="E204" s="79" t="s">
        <v>802</v>
      </c>
      <c r="F204" s="567">
        <v>1290</v>
      </c>
      <c r="G204" s="94">
        <f t="shared" si="3"/>
        <v>1290</v>
      </c>
      <c r="H204" s="94">
        <v>1290</v>
      </c>
      <c r="I204" s="94" t="s">
        <v>262</v>
      </c>
      <c r="J204" s="165">
        <v>408.94999999999902</v>
      </c>
      <c r="K204" s="165">
        <v>2200.7800000000002</v>
      </c>
      <c r="L204" s="451">
        <v>38359</v>
      </c>
      <c r="M204" s="451">
        <v>38988</v>
      </c>
      <c r="N204" s="452" t="s">
        <v>262</v>
      </c>
      <c r="O204" s="425">
        <v>112</v>
      </c>
      <c r="P204" s="426">
        <v>6.3</v>
      </c>
      <c r="Q204" s="782"/>
    </row>
    <row r="205" spans="1:17">
      <c r="A205" s="1"/>
      <c r="B205" s="789" t="s">
        <v>387</v>
      </c>
      <c r="C205" s="81" t="s">
        <v>2781</v>
      </c>
      <c r="D205" s="450" t="s">
        <v>2782</v>
      </c>
      <c r="E205" s="79" t="s">
        <v>802</v>
      </c>
      <c r="F205" s="567">
        <v>758</v>
      </c>
      <c r="G205" s="94">
        <f t="shared" si="3"/>
        <v>758</v>
      </c>
      <c r="H205" s="94">
        <v>758</v>
      </c>
      <c r="I205" s="94" t="s">
        <v>262</v>
      </c>
      <c r="J205" s="165">
        <v>348.75</v>
      </c>
      <c r="K205" s="165">
        <v>1073.74</v>
      </c>
      <c r="L205" s="451">
        <v>38049</v>
      </c>
      <c r="M205" s="451">
        <v>38988</v>
      </c>
      <c r="N205" s="452" t="s">
        <v>262</v>
      </c>
      <c r="O205" s="425">
        <v>75</v>
      </c>
      <c r="P205" s="426">
        <v>3.66</v>
      </c>
      <c r="Q205" s="782"/>
    </row>
    <row r="206" spans="1:17">
      <c r="A206" s="1"/>
      <c r="B206" s="789" t="s">
        <v>388</v>
      </c>
      <c r="C206" s="760" t="s">
        <v>2783</v>
      </c>
      <c r="D206" s="453" t="s">
        <v>2784</v>
      </c>
      <c r="E206" s="454" t="s">
        <v>802</v>
      </c>
      <c r="F206" s="548">
        <v>722</v>
      </c>
      <c r="G206" s="318">
        <f t="shared" si="3"/>
        <v>722</v>
      </c>
      <c r="H206" s="318">
        <v>722</v>
      </c>
      <c r="I206" s="318" t="s">
        <v>262</v>
      </c>
      <c r="J206" s="455">
        <v>388.24</v>
      </c>
      <c r="K206" s="455">
        <v>1159.3499999999899</v>
      </c>
      <c r="L206" s="456">
        <v>37705</v>
      </c>
      <c r="M206" s="456">
        <v>38988</v>
      </c>
      <c r="N206" s="457" t="s">
        <v>262</v>
      </c>
      <c r="O206" s="427">
        <v>21</v>
      </c>
      <c r="P206" s="428">
        <v>4.37</v>
      </c>
      <c r="Q206" s="782"/>
    </row>
    <row r="207" spans="1:17">
      <c r="A207" s="1"/>
      <c r="B207" s="789" t="s">
        <v>389</v>
      </c>
      <c r="C207" s="81" t="s">
        <v>2785</v>
      </c>
      <c r="D207" s="450" t="s">
        <v>2786</v>
      </c>
      <c r="E207" s="79" t="s">
        <v>802</v>
      </c>
      <c r="F207" s="567">
        <v>640</v>
      </c>
      <c r="G207" s="94">
        <f t="shared" si="3"/>
        <v>640</v>
      </c>
      <c r="H207" s="94">
        <v>640</v>
      </c>
      <c r="I207" s="94" t="s">
        <v>262</v>
      </c>
      <c r="J207" s="165">
        <v>317.85000000000002</v>
      </c>
      <c r="K207" s="165">
        <v>1076.5699999999899</v>
      </c>
      <c r="L207" s="451">
        <v>38030</v>
      </c>
      <c r="M207" s="451">
        <v>38988</v>
      </c>
      <c r="N207" s="452" t="s">
        <v>262</v>
      </c>
      <c r="O207" s="425">
        <v>71</v>
      </c>
      <c r="P207" s="426">
        <v>4.78</v>
      </c>
      <c r="Q207" s="782"/>
    </row>
    <row r="208" spans="1:17">
      <c r="A208" s="1"/>
      <c r="B208" s="789" t="s">
        <v>390</v>
      </c>
      <c r="C208" s="760" t="s">
        <v>2787</v>
      </c>
      <c r="D208" s="453" t="s">
        <v>2788</v>
      </c>
      <c r="E208" s="454" t="s">
        <v>802</v>
      </c>
      <c r="F208" s="548">
        <v>981</v>
      </c>
      <c r="G208" s="318">
        <f t="shared" si="3"/>
        <v>981</v>
      </c>
      <c r="H208" s="318">
        <v>981</v>
      </c>
      <c r="I208" s="318" t="s">
        <v>262</v>
      </c>
      <c r="J208" s="455">
        <v>502.88999999999902</v>
      </c>
      <c r="K208" s="455">
        <v>1563.1099999999899</v>
      </c>
      <c r="L208" s="456">
        <v>38776</v>
      </c>
      <c r="M208" s="456">
        <v>39135</v>
      </c>
      <c r="N208" s="457" t="s">
        <v>262</v>
      </c>
      <c r="O208" s="427">
        <v>108</v>
      </c>
      <c r="P208" s="428">
        <v>4.5999999999999996</v>
      </c>
      <c r="Q208" s="782"/>
    </row>
    <row r="209" spans="1:17">
      <c r="A209" s="1"/>
      <c r="B209" s="789" t="s">
        <v>391</v>
      </c>
      <c r="C209" s="81" t="s">
        <v>2789</v>
      </c>
      <c r="D209" s="450" t="s">
        <v>2790</v>
      </c>
      <c r="E209" s="79" t="s">
        <v>802</v>
      </c>
      <c r="F209" s="567">
        <v>1140</v>
      </c>
      <c r="G209" s="94">
        <f t="shared" si="3"/>
        <v>1140</v>
      </c>
      <c r="H209" s="94">
        <v>1140</v>
      </c>
      <c r="I209" s="94" t="s">
        <v>262</v>
      </c>
      <c r="J209" s="165">
        <v>703.46</v>
      </c>
      <c r="K209" s="165">
        <v>2118.4299999999898</v>
      </c>
      <c r="L209" s="451">
        <v>38784</v>
      </c>
      <c r="M209" s="451">
        <v>40555</v>
      </c>
      <c r="N209" s="452" t="s">
        <v>262</v>
      </c>
      <c r="O209" s="425">
        <v>29</v>
      </c>
      <c r="P209" s="426">
        <v>5.22</v>
      </c>
      <c r="Q209" s="782"/>
    </row>
    <row r="210" spans="1:17">
      <c r="A210" s="1"/>
      <c r="B210" s="789" t="s">
        <v>393</v>
      </c>
      <c r="C210" s="760" t="s">
        <v>2791</v>
      </c>
      <c r="D210" s="453" t="s">
        <v>2792</v>
      </c>
      <c r="E210" s="454" t="s">
        <v>802</v>
      </c>
      <c r="F210" s="548">
        <v>1080</v>
      </c>
      <c r="G210" s="318">
        <f t="shared" si="3"/>
        <v>1080</v>
      </c>
      <c r="H210" s="318">
        <v>1080</v>
      </c>
      <c r="I210" s="318" t="s">
        <v>262</v>
      </c>
      <c r="J210" s="455">
        <v>475.41</v>
      </c>
      <c r="K210" s="455">
        <v>2179.8499999999899</v>
      </c>
      <c r="L210" s="456">
        <v>39042</v>
      </c>
      <c r="M210" s="456">
        <v>40367</v>
      </c>
      <c r="N210" s="457" t="s">
        <v>262</v>
      </c>
      <c r="O210" s="427">
        <v>29</v>
      </c>
      <c r="P210" s="428">
        <v>5.29</v>
      </c>
      <c r="Q210" s="782"/>
    </row>
    <row r="211" spans="1:17">
      <c r="A211" s="1"/>
      <c r="B211" s="789" t="s">
        <v>394</v>
      </c>
      <c r="C211" s="81" t="s">
        <v>2793</v>
      </c>
      <c r="D211" s="450" t="s">
        <v>2794</v>
      </c>
      <c r="E211" s="79" t="s">
        <v>802</v>
      </c>
      <c r="F211" s="567">
        <v>384</v>
      </c>
      <c r="G211" s="94">
        <f t="shared" si="3"/>
        <v>384</v>
      </c>
      <c r="H211" s="94">
        <v>384</v>
      </c>
      <c r="I211" s="94" t="s">
        <v>262</v>
      </c>
      <c r="J211" s="165">
        <v>311.06999999999903</v>
      </c>
      <c r="K211" s="165">
        <v>1101.69</v>
      </c>
      <c r="L211" s="451">
        <v>31831</v>
      </c>
      <c r="M211" s="451">
        <v>38987</v>
      </c>
      <c r="N211" s="452" t="s">
        <v>262</v>
      </c>
      <c r="O211" s="425">
        <v>101</v>
      </c>
      <c r="P211" s="426">
        <v>10.63</v>
      </c>
      <c r="Q211" s="782"/>
    </row>
    <row r="212" spans="1:17">
      <c r="A212" s="1"/>
      <c r="B212" s="789" t="s">
        <v>395</v>
      </c>
      <c r="C212" s="81" t="s">
        <v>2795</v>
      </c>
      <c r="D212" s="450" t="s">
        <v>878</v>
      </c>
      <c r="E212" s="79" t="s">
        <v>802</v>
      </c>
      <c r="F212" s="567">
        <v>1910</v>
      </c>
      <c r="G212" s="94">
        <f t="shared" si="3"/>
        <v>1910</v>
      </c>
      <c r="H212" s="94">
        <v>1910</v>
      </c>
      <c r="I212" s="94" t="s">
        <v>262</v>
      </c>
      <c r="J212" s="165">
        <v>694.61</v>
      </c>
      <c r="K212" s="165">
        <v>4417.42</v>
      </c>
      <c r="L212" s="451">
        <v>36909</v>
      </c>
      <c r="M212" s="451">
        <v>40883</v>
      </c>
      <c r="N212" s="452" t="s">
        <v>262</v>
      </c>
      <c r="O212" s="425">
        <v>147</v>
      </c>
      <c r="P212" s="426">
        <v>7.86</v>
      </c>
      <c r="Q212" s="782"/>
    </row>
    <row r="213" spans="1:17">
      <c r="A213" s="1"/>
      <c r="B213" s="789" t="s">
        <v>396</v>
      </c>
      <c r="C213" s="81" t="s">
        <v>2796</v>
      </c>
      <c r="D213" s="450" t="s">
        <v>2797</v>
      </c>
      <c r="E213" s="79" t="s">
        <v>802</v>
      </c>
      <c r="F213" s="567">
        <v>1910</v>
      </c>
      <c r="G213" s="94">
        <f t="shared" si="3"/>
        <v>1910</v>
      </c>
      <c r="H213" s="94">
        <v>1910</v>
      </c>
      <c r="I213" s="94" t="s">
        <v>262</v>
      </c>
      <c r="J213" s="165">
        <v>6402.84</v>
      </c>
      <c r="K213" s="165">
        <v>6220.34</v>
      </c>
      <c r="L213" s="451">
        <v>33271</v>
      </c>
      <c r="M213" s="451">
        <v>39428</v>
      </c>
      <c r="N213" s="452" t="s">
        <v>262</v>
      </c>
      <c r="O213" s="425">
        <v>95</v>
      </c>
      <c r="P213" s="426">
        <v>5.53</v>
      </c>
      <c r="Q213" s="782"/>
    </row>
    <row r="214" spans="1:17" ht="28.5">
      <c r="A214" s="1"/>
      <c r="B214" s="789" t="s">
        <v>397</v>
      </c>
      <c r="C214" s="760" t="s">
        <v>2798</v>
      </c>
      <c r="D214" s="458" t="s">
        <v>2799</v>
      </c>
      <c r="E214" s="454" t="s">
        <v>802</v>
      </c>
      <c r="F214" s="548">
        <v>1280</v>
      </c>
      <c r="G214" s="318">
        <f t="shared" si="3"/>
        <v>1280</v>
      </c>
      <c r="H214" s="318">
        <v>1280</v>
      </c>
      <c r="I214" s="318" t="s">
        <v>262</v>
      </c>
      <c r="J214" s="455">
        <v>2812.25</v>
      </c>
      <c r="K214" s="455">
        <v>3224.4</v>
      </c>
      <c r="L214" s="456">
        <v>33985</v>
      </c>
      <c r="M214" s="456">
        <v>39430</v>
      </c>
      <c r="N214" s="457" t="s">
        <v>262</v>
      </c>
      <c r="O214" s="790" t="s">
        <v>913</v>
      </c>
      <c r="P214" s="569" t="s">
        <v>914</v>
      </c>
      <c r="Q214" s="782"/>
    </row>
    <row r="215" spans="1:17">
      <c r="A215" s="1"/>
      <c r="B215" s="789" t="s">
        <v>398</v>
      </c>
      <c r="C215" s="81" t="s">
        <v>2800</v>
      </c>
      <c r="D215" s="450" t="s">
        <v>2801</v>
      </c>
      <c r="E215" s="79" t="s">
        <v>802</v>
      </c>
      <c r="F215" s="567">
        <v>791</v>
      </c>
      <c r="G215" s="94">
        <f t="shared" si="3"/>
        <v>791</v>
      </c>
      <c r="H215" s="94">
        <v>791</v>
      </c>
      <c r="I215" s="94" t="s">
        <v>262</v>
      </c>
      <c r="J215" s="165">
        <v>611.63</v>
      </c>
      <c r="K215" s="165">
        <v>1741.55</v>
      </c>
      <c r="L215" s="451">
        <v>38195</v>
      </c>
      <c r="M215" s="451">
        <v>41068</v>
      </c>
      <c r="N215" s="452" t="s">
        <v>262</v>
      </c>
      <c r="O215" s="425">
        <v>26</v>
      </c>
      <c r="P215" s="426">
        <v>5.01</v>
      </c>
      <c r="Q215" s="782"/>
    </row>
    <row r="216" spans="1:17">
      <c r="A216" s="1"/>
      <c r="B216" s="789" t="s">
        <v>399</v>
      </c>
      <c r="C216" s="760" t="s">
        <v>2802</v>
      </c>
      <c r="D216" s="453" t="s">
        <v>2803</v>
      </c>
      <c r="E216" s="454" t="s">
        <v>802</v>
      </c>
      <c r="F216" s="548">
        <v>1520</v>
      </c>
      <c r="G216" s="318">
        <f t="shared" si="3"/>
        <v>1520</v>
      </c>
      <c r="H216" s="318">
        <v>1520</v>
      </c>
      <c r="I216" s="318" t="s">
        <v>262</v>
      </c>
      <c r="J216" s="455">
        <v>679.77999999999895</v>
      </c>
      <c r="K216" s="455">
        <v>2839.9099999999899</v>
      </c>
      <c r="L216" s="456">
        <v>39721</v>
      </c>
      <c r="M216" s="456">
        <v>40883</v>
      </c>
      <c r="N216" s="457" t="s">
        <v>262</v>
      </c>
      <c r="O216" s="427">
        <v>144</v>
      </c>
      <c r="P216" s="428">
        <v>2.1800000000000002</v>
      </c>
      <c r="Q216" s="782"/>
    </row>
    <row r="217" spans="1:17">
      <c r="A217" s="1"/>
      <c r="B217" s="789" t="s">
        <v>400</v>
      </c>
      <c r="C217" s="81" t="s">
        <v>2804</v>
      </c>
      <c r="D217" s="450" t="s">
        <v>2805</v>
      </c>
      <c r="E217" s="79" t="s">
        <v>802</v>
      </c>
      <c r="F217" s="567">
        <v>1940</v>
      </c>
      <c r="G217" s="94">
        <f t="shared" si="3"/>
        <v>1940</v>
      </c>
      <c r="H217" s="94">
        <v>1940</v>
      </c>
      <c r="I217" s="94" t="s">
        <v>262</v>
      </c>
      <c r="J217" s="165">
        <v>1614.3199999999899</v>
      </c>
      <c r="K217" s="165">
        <v>4233.6199999999899</v>
      </c>
      <c r="L217" s="451">
        <v>31833</v>
      </c>
      <c r="M217" s="451">
        <v>39353</v>
      </c>
      <c r="N217" s="452" t="s">
        <v>262</v>
      </c>
      <c r="O217" s="425">
        <v>220</v>
      </c>
      <c r="P217" s="426">
        <v>3.97</v>
      </c>
      <c r="Q217" s="782"/>
    </row>
    <row r="218" spans="1:17">
      <c r="A218" s="1"/>
      <c r="B218" s="789" t="s">
        <v>401</v>
      </c>
      <c r="C218" s="760" t="s">
        <v>2806</v>
      </c>
      <c r="D218" s="453" t="s">
        <v>2807</v>
      </c>
      <c r="E218" s="454" t="s">
        <v>802</v>
      </c>
      <c r="F218" s="548">
        <v>962</v>
      </c>
      <c r="G218" s="318">
        <f t="shared" si="3"/>
        <v>962</v>
      </c>
      <c r="H218" s="318">
        <v>962</v>
      </c>
      <c r="I218" s="318" t="s">
        <v>262</v>
      </c>
      <c r="J218" s="455">
        <v>496.19</v>
      </c>
      <c r="K218" s="455">
        <v>2071.0100000000002</v>
      </c>
      <c r="L218" s="456">
        <v>35866</v>
      </c>
      <c r="M218" s="456">
        <v>39504</v>
      </c>
      <c r="N218" s="457" t="s">
        <v>262</v>
      </c>
      <c r="O218" s="427">
        <v>72</v>
      </c>
      <c r="P218" s="428">
        <v>7.18</v>
      </c>
      <c r="Q218" s="782"/>
    </row>
    <row r="219" spans="1:17">
      <c r="A219" s="1"/>
      <c r="B219" s="789" t="s">
        <v>402</v>
      </c>
      <c r="C219" s="81" t="s">
        <v>2808</v>
      </c>
      <c r="D219" s="450" t="s">
        <v>2809</v>
      </c>
      <c r="E219" s="79" t="s">
        <v>802</v>
      </c>
      <c r="F219" s="567">
        <v>1020</v>
      </c>
      <c r="G219" s="94">
        <f t="shared" si="3"/>
        <v>1020</v>
      </c>
      <c r="H219" s="94">
        <v>1020</v>
      </c>
      <c r="I219" s="94" t="s">
        <v>262</v>
      </c>
      <c r="J219" s="165">
        <v>603.62</v>
      </c>
      <c r="K219" s="165">
        <v>1895.91</v>
      </c>
      <c r="L219" s="451">
        <v>39834</v>
      </c>
      <c r="M219" s="451">
        <v>39875</v>
      </c>
      <c r="N219" s="452" t="s">
        <v>262</v>
      </c>
      <c r="O219" s="425">
        <v>28</v>
      </c>
      <c r="P219" s="426">
        <v>5.68</v>
      </c>
      <c r="Q219" s="782"/>
    </row>
    <row r="220" spans="1:17">
      <c r="A220" s="1"/>
      <c r="B220" s="789" t="s">
        <v>403</v>
      </c>
      <c r="C220" s="81" t="s">
        <v>2810</v>
      </c>
      <c r="D220" s="450" t="s">
        <v>2811</v>
      </c>
      <c r="E220" s="79" t="s">
        <v>802</v>
      </c>
      <c r="F220" s="567">
        <v>493</v>
      </c>
      <c r="G220" s="94">
        <f t="shared" si="3"/>
        <v>493</v>
      </c>
      <c r="H220" s="94">
        <v>493</v>
      </c>
      <c r="I220" s="94" t="s">
        <v>262</v>
      </c>
      <c r="J220" s="165">
        <v>582.08000000000004</v>
      </c>
      <c r="K220" s="165">
        <v>1218.26</v>
      </c>
      <c r="L220" s="451">
        <v>33655</v>
      </c>
      <c r="M220" s="451">
        <v>38987</v>
      </c>
      <c r="N220" s="452" t="s">
        <v>262</v>
      </c>
      <c r="O220" s="425">
        <v>107</v>
      </c>
      <c r="P220" s="426">
        <v>9.42</v>
      </c>
      <c r="Q220" s="782"/>
    </row>
    <row r="221" spans="1:17">
      <c r="A221" s="1"/>
      <c r="B221" s="789" t="s">
        <v>405</v>
      </c>
      <c r="C221" s="81" t="s">
        <v>2812</v>
      </c>
      <c r="D221" s="450" t="s">
        <v>2813</v>
      </c>
      <c r="E221" s="79" t="s">
        <v>802</v>
      </c>
      <c r="F221" s="567">
        <v>804</v>
      </c>
      <c r="G221" s="94">
        <f t="shared" si="3"/>
        <v>804</v>
      </c>
      <c r="H221" s="94">
        <v>804</v>
      </c>
      <c r="I221" s="94" t="s">
        <v>262</v>
      </c>
      <c r="J221" s="165">
        <v>652.94000000000005</v>
      </c>
      <c r="K221" s="165">
        <v>1526.01</v>
      </c>
      <c r="L221" s="451">
        <v>38049</v>
      </c>
      <c r="M221" s="451">
        <v>38988</v>
      </c>
      <c r="N221" s="452" t="s">
        <v>262</v>
      </c>
      <c r="O221" s="425">
        <v>80</v>
      </c>
      <c r="P221" s="426">
        <v>3.03</v>
      </c>
      <c r="Q221" s="782"/>
    </row>
    <row r="222" spans="1:17">
      <c r="A222" s="1"/>
      <c r="B222" s="789" t="s">
        <v>406</v>
      </c>
      <c r="C222" s="760" t="s">
        <v>2814</v>
      </c>
      <c r="D222" s="453" t="s">
        <v>2815</v>
      </c>
      <c r="E222" s="454" t="s">
        <v>802</v>
      </c>
      <c r="F222" s="548">
        <v>633</v>
      </c>
      <c r="G222" s="318">
        <f t="shared" si="3"/>
        <v>633</v>
      </c>
      <c r="H222" s="318">
        <v>633</v>
      </c>
      <c r="I222" s="318" t="s">
        <v>262</v>
      </c>
      <c r="J222" s="455">
        <v>598</v>
      </c>
      <c r="K222" s="455">
        <v>1283.01</v>
      </c>
      <c r="L222" s="456">
        <v>37235</v>
      </c>
      <c r="M222" s="456">
        <v>38987</v>
      </c>
      <c r="N222" s="457" t="s">
        <v>262</v>
      </c>
      <c r="O222" s="427">
        <v>89</v>
      </c>
      <c r="P222" s="428">
        <v>3.07</v>
      </c>
      <c r="Q222" s="782"/>
    </row>
    <row r="223" spans="1:17">
      <c r="A223" s="1"/>
      <c r="B223" s="789" t="s">
        <v>407</v>
      </c>
      <c r="C223" s="81" t="s">
        <v>2816</v>
      </c>
      <c r="D223" s="450" t="s">
        <v>2817</v>
      </c>
      <c r="E223" s="79" t="s">
        <v>802</v>
      </c>
      <c r="F223" s="567">
        <v>730</v>
      </c>
      <c r="G223" s="94">
        <f t="shared" si="3"/>
        <v>730</v>
      </c>
      <c r="H223" s="94">
        <v>730</v>
      </c>
      <c r="I223" s="94" t="s">
        <v>262</v>
      </c>
      <c r="J223" s="165">
        <v>640</v>
      </c>
      <c r="K223" s="165">
        <v>1445.5899999999899</v>
      </c>
      <c r="L223" s="451">
        <v>37400</v>
      </c>
      <c r="M223" s="451">
        <v>38988</v>
      </c>
      <c r="N223" s="452" t="s">
        <v>262</v>
      </c>
      <c r="O223" s="425">
        <v>80</v>
      </c>
      <c r="P223" s="426">
        <v>3</v>
      </c>
      <c r="Q223" s="782"/>
    </row>
    <row r="224" spans="1:17">
      <c r="A224" s="1"/>
      <c r="B224" s="789" t="s">
        <v>408</v>
      </c>
      <c r="C224" s="760" t="s">
        <v>2818</v>
      </c>
      <c r="D224" s="453" t="s">
        <v>2819</v>
      </c>
      <c r="E224" s="454" t="s">
        <v>802</v>
      </c>
      <c r="F224" s="548">
        <v>488</v>
      </c>
      <c r="G224" s="318">
        <f t="shared" si="3"/>
        <v>488</v>
      </c>
      <c r="H224" s="318">
        <v>488</v>
      </c>
      <c r="I224" s="318" t="s">
        <v>262</v>
      </c>
      <c r="J224" s="455">
        <v>427</v>
      </c>
      <c r="K224" s="455">
        <v>821.47</v>
      </c>
      <c r="L224" s="456">
        <v>38864</v>
      </c>
      <c r="M224" s="456">
        <v>39135</v>
      </c>
      <c r="N224" s="457" t="s">
        <v>262</v>
      </c>
      <c r="O224" s="427">
        <v>31</v>
      </c>
      <c r="P224" s="428">
        <v>2.65</v>
      </c>
      <c r="Q224" s="782"/>
    </row>
    <row r="225" spans="1:17">
      <c r="A225" s="1"/>
      <c r="B225" s="789" t="s">
        <v>409</v>
      </c>
      <c r="C225" s="81" t="s">
        <v>2820</v>
      </c>
      <c r="D225" s="450" t="s">
        <v>2821</v>
      </c>
      <c r="E225" s="79" t="s">
        <v>802</v>
      </c>
      <c r="F225" s="567">
        <v>469</v>
      </c>
      <c r="G225" s="94">
        <f t="shared" si="3"/>
        <v>469</v>
      </c>
      <c r="H225" s="94">
        <v>469</v>
      </c>
      <c r="I225" s="94" t="s">
        <v>262</v>
      </c>
      <c r="J225" s="165">
        <v>505</v>
      </c>
      <c r="K225" s="165">
        <v>1016.51</v>
      </c>
      <c r="L225" s="451">
        <v>36951</v>
      </c>
      <c r="M225" s="451">
        <v>39420</v>
      </c>
      <c r="N225" s="452" t="s">
        <v>262</v>
      </c>
      <c r="O225" s="425">
        <v>77</v>
      </c>
      <c r="P225" s="426">
        <v>3.05</v>
      </c>
      <c r="Q225" s="782"/>
    </row>
    <row r="226" spans="1:17">
      <c r="A226" s="1"/>
      <c r="B226" s="789" t="s">
        <v>410</v>
      </c>
      <c r="C226" s="760" t="s">
        <v>2822</v>
      </c>
      <c r="D226" s="453" t="s">
        <v>2823</v>
      </c>
      <c r="E226" s="454" t="s">
        <v>802</v>
      </c>
      <c r="F226" s="548">
        <v>747</v>
      </c>
      <c r="G226" s="318">
        <f t="shared" si="3"/>
        <v>747</v>
      </c>
      <c r="H226" s="318">
        <v>747</v>
      </c>
      <c r="I226" s="318" t="s">
        <v>262</v>
      </c>
      <c r="J226" s="455">
        <v>923.89999999999895</v>
      </c>
      <c r="K226" s="455">
        <v>1925.16</v>
      </c>
      <c r="L226" s="456">
        <v>37072</v>
      </c>
      <c r="M226" s="456">
        <v>39493</v>
      </c>
      <c r="N226" s="457" t="s">
        <v>262</v>
      </c>
      <c r="O226" s="427">
        <v>150</v>
      </c>
      <c r="P226" s="428">
        <v>3.5</v>
      </c>
      <c r="Q226" s="782"/>
    </row>
    <row r="227" spans="1:17">
      <c r="A227" s="1"/>
      <c r="B227" s="789" t="s">
        <v>411</v>
      </c>
      <c r="C227" s="81" t="s">
        <v>2824</v>
      </c>
      <c r="D227" s="450" t="s">
        <v>2825</v>
      </c>
      <c r="E227" s="79" t="s">
        <v>802</v>
      </c>
      <c r="F227" s="567">
        <v>761</v>
      </c>
      <c r="G227" s="94">
        <f t="shared" si="3"/>
        <v>761</v>
      </c>
      <c r="H227" s="94">
        <v>761</v>
      </c>
      <c r="I227" s="94" t="s">
        <v>262</v>
      </c>
      <c r="J227" s="165">
        <v>323.60000000000002</v>
      </c>
      <c r="K227" s="165">
        <v>1319.3399999999899</v>
      </c>
      <c r="L227" s="451">
        <v>38776</v>
      </c>
      <c r="M227" s="451">
        <v>39135</v>
      </c>
      <c r="N227" s="452" t="s">
        <v>262</v>
      </c>
      <c r="O227" s="425">
        <v>77</v>
      </c>
      <c r="P227" s="426">
        <v>3.78</v>
      </c>
      <c r="Q227" s="782"/>
    </row>
    <row r="228" spans="1:17">
      <c r="A228" s="1"/>
      <c r="B228" s="789" t="s">
        <v>412</v>
      </c>
      <c r="C228" s="81" t="s">
        <v>2826</v>
      </c>
      <c r="D228" s="450" t="s">
        <v>2827</v>
      </c>
      <c r="E228" s="79" t="s">
        <v>802</v>
      </c>
      <c r="F228" s="567">
        <v>1580</v>
      </c>
      <c r="G228" s="94">
        <f t="shared" si="3"/>
        <v>1580</v>
      </c>
      <c r="H228" s="94">
        <v>1580</v>
      </c>
      <c r="I228" s="94" t="s">
        <v>262</v>
      </c>
      <c r="J228" s="165">
        <v>781.45</v>
      </c>
      <c r="K228" s="165">
        <v>2999.35</v>
      </c>
      <c r="L228" s="451">
        <v>39497</v>
      </c>
      <c r="M228" s="451">
        <v>39539</v>
      </c>
      <c r="N228" s="452" t="s">
        <v>262</v>
      </c>
      <c r="O228" s="425">
        <v>49</v>
      </c>
      <c r="P228" s="426">
        <v>4.1399999999999997</v>
      </c>
      <c r="Q228" s="782"/>
    </row>
    <row r="229" spans="1:17">
      <c r="A229" s="1"/>
      <c r="B229" s="789" t="s">
        <v>413</v>
      </c>
      <c r="C229" s="81" t="s">
        <v>2828</v>
      </c>
      <c r="D229" s="450" t="s">
        <v>2829</v>
      </c>
      <c r="E229" s="79" t="s">
        <v>802</v>
      </c>
      <c r="F229" s="567">
        <v>920</v>
      </c>
      <c r="G229" s="94">
        <f t="shared" si="3"/>
        <v>920</v>
      </c>
      <c r="H229" s="94">
        <v>920</v>
      </c>
      <c r="I229" s="94" t="s">
        <v>262</v>
      </c>
      <c r="J229" s="165">
        <v>179.9</v>
      </c>
      <c r="K229" s="165">
        <v>1163.3</v>
      </c>
      <c r="L229" s="451">
        <v>41786</v>
      </c>
      <c r="M229" s="451">
        <v>42307</v>
      </c>
      <c r="N229" s="452" t="s">
        <v>262</v>
      </c>
      <c r="O229" s="425">
        <v>15</v>
      </c>
      <c r="P229" s="426">
        <v>4.37</v>
      </c>
      <c r="Q229" s="782"/>
    </row>
    <row r="230" spans="1:17">
      <c r="A230" s="1"/>
      <c r="B230" s="789" t="s">
        <v>414</v>
      </c>
      <c r="C230" s="760" t="s">
        <v>2830</v>
      </c>
      <c r="D230" s="453" t="s">
        <v>2831</v>
      </c>
      <c r="E230" s="454" t="s">
        <v>802</v>
      </c>
      <c r="F230" s="548">
        <v>720</v>
      </c>
      <c r="G230" s="318">
        <f t="shared" si="3"/>
        <v>720</v>
      </c>
      <c r="H230" s="318">
        <v>720</v>
      </c>
      <c r="I230" s="318" t="s">
        <v>262</v>
      </c>
      <c r="J230" s="455">
        <v>326.01999999999902</v>
      </c>
      <c r="K230" s="455">
        <v>1401.3199999999899</v>
      </c>
      <c r="L230" s="456">
        <v>41828</v>
      </c>
      <c r="M230" s="456">
        <v>42307</v>
      </c>
      <c r="N230" s="457" t="s">
        <v>262</v>
      </c>
      <c r="O230" s="427">
        <v>18</v>
      </c>
      <c r="P230" s="428">
        <v>4.32</v>
      </c>
      <c r="Q230" s="782"/>
    </row>
    <row r="231" spans="1:17">
      <c r="A231" s="1"/>
      <c r="B231" s="789" t="s">
        <v>920</v>
      </c>
      <c r="C231" s="81" t="s">
        <v>973</v>
      </c>
      <c r="D231" s="450" t="s">
        <v>974</v>
      </c>
      <c r="E231" s="79" t="s">
        <v>802</v>
      </c>
      <c r="F231" s="567">
        <v>1058</v>
      </c>
      <c r="G231" s="94">
        <f t="shared" si="3"/>
        <v>1058</v>
      </c>
      <c r="H231" s="94">
        <v>1058</v>
      </c>
      <c r="I231" s="94" t="s">
        <v>262</v>
      </c>
      <c r="J231" s="165">
        <v>515.34</v>
      </c>
      <c r="K231" s="165">
        <v>1101.06</v>
      </c>
      <c r="L231" s="451">
        <v>39658</v>
      </c>
      <c r="M231" s="451">
        <v>42485</v>
      </c>
      <c r="N231" s="452" t="s">
        <v>262</v>
      </c>
      <c r="O231" s="425">
        <v>17</v>
      </c>
      <c r="P231" s="426" t="s">
        <v>2832</v>
      </c>
      <c r="Q231" s="782"/>
    </row>
    <row r="232" spans="1:17">
      <c r="A232" s="1"/>
      <c r="B232" s="789" t="s">
        <v>1399</v>
      </c>
      <c r="C232" s="81" t="s">
        <v>1404</v>
      </c>
      <c r="D232" s="450" t="s">
        <v>1499</v>
      </c>
      <c r="E232" s="791" t="s">
        <v>2833</v>
      </c>
      <c r="F232" s="567">
        <v>7140</v>
      </c>
      <c r="G232" s="94">
        <f t="shared" si="3"/>
        <v>7140</v>
      </c>
      <c r="H232" s="94">
        <v>7140</v>
      </c>
      <c r="I232" s="318" t="s">
        <v>262</v>
      </c>
      <c r="J232" s="431">
        <v>39840.9</v>
      </c>
      <c r="K232" s="165">
        <v>12135.36</v>
      </c>
      <c r="L232" s="451">
        <v>38146</v>
      </c>
      <c r="M232" s="451">
        <v>39059</v>
      </c>
      <c r="N232" s="457" t="s">
        <v>262</v>
      </c>
      <c r="O232" s="425">
        <v>391</v>
      </c>
      <c r="P232" s="426" t="s">
        <v>2834</v>
      </c>
      <c r="Q232" s="782"/>
    </row>
    <row r="233" spans="1:17">
      <c r="A233" s="1"/>
      <c r="B233" s="789" t="s">
        <v>1400</v>
      </c>
      <c r="C233" s="81" t="s">
        <v>1405</v>
      </c>
      <c r="D233" s="450" t="s">
        <v>2835</v>
      </c>
      <c r="E233" s="79" t="s">
        <v>802</v>
      </c>
      <c r="F233" s="567">
        <v>5290</v>
      </c>
      <c r="G233" s="94">
        <f t="shared" si="3"/>
        <v>5290</v>
      </c>
      <c r="H233" s="94">
        <v>5290</v>
      </c>
      <c r="I233" s="94" t="s">
        <v>262</v>
      </c>
      <c r="J233" s="165">
        <v>2499.1</v>
      </c>
      <c r="K233" s="165">
        <v>9630.9599999999991</v>
      </c>
      <c r="L233" s="451">
        <v>38359</v>
      </c>
      <c r="M233" s="451">
        <v>39598</v>
      </c>
      <c r="N233" s="452" t="s">
        <v>262</v>
      </c>
      <c r="O233" s="425">
        <v>149</v>
      </c>
      <c r="P233" s="426">
        <v>4.99</v>
      </c>
      <c r="Q233" s="782"/>
    </row>
    <row r="234" spans="1:17">
      <c r="A234" s="1"/>
      <c r="B234" s="789" t="s">
        <v>1401</v>
      </c>
      <c r="C234" s="81" t="s">
        <v>1406</v>
      </c>
      <c r="D234" s="450" t="s">
        <v>2836</v>
      </c>
      <c r="E234" s="79" t="s">
        <v>802</v>
      </c>
      <c r="F234" s="567">
        <v>2850</v>
      </c>
      <c r="G234" s="94">
        <f t="shared" si="3"/>
        <v>2850</v>
      </c>
      <c r="H234" s="94">
        <v>2850</v>
      </c>
      <c r="I234" s="94" t="s">
        <v>262</v>
      </c>
      <c r="J234" s="165">
        <v>479.93</v>
      </c>
      <c r="K234" s="165">
        <v>4540.7</v>
      </c>
      <c r="L234" s="451">
        <v>38031</v>
      </c>
      <c r="M234" s="451">
        <v>40940</v>
      </c>
      <c r="N234" s="452" t="s">
        <v>262</v>
      </c>
      <c r="O234" s="425">
        <v>130</v>
      </c>
      <c r="P234" s="426">
        <v>3.81</v>
      </c>
      <c r="Q234" s="782"/>
    </row>
    <row r="235" spans="1:17">
      <c r="A235" s="1"/>
      <c r="B235" s="789" t="s">
        <v>1402</v>
      </c>
      <c r="C235" s="81" t="s">
        <v>1407</v>
      </c>
      <c r="D235" s="450" t="s">
        <v>2837</v>
      </c>
      <c r="E235" s="79" t="s">
        <v>802</v>
      </c>
      <c r="F235" s="567">
        <v>1320</v>
      </c>
      <c r="G235" s="94">
        <f t="shared" si="3"/>
        <v>1320</v>
      </c>
      <c r="H235" s="94">
        <v>1320</v>
      </c>
      <c r="I235" s="94" t="s">
        <v>262</v>
      </c>
      <c r="J235" s="165">
        <v>777.85</v>
      </c>
      <c r="K235" s="165">
        <v>1894.35</v>
      </c>
      <c r="L235" s="451">
        <v>39483</v>
      </c>
      <c r="M235" s="451">
        <v>40830</v>
      </c>
      <c r="N235" s="452" t="s">
        <v>262</v>
      </c>
      <c r="O235" s="425">
        <v>23</v>
      </c>
      <c r="P235" s="426">
        <v>8.1999999999999993</v>
      </c>
      <c r="Q235" s="782"/>
    </row>
    <row r="236" spans="1:17">
      <c r="A236" s="1"/>
      <c r="B236" s="789" t="s">
        <v>1403</v>
      </c>
      <c r="C236" s="81" t="s">
        <v>1408</v>
      </c>
      <c r="D236" s="450" t="s">
        <v>2838</v>
      </c>
      <c r="E236" s="79" t="s">
        <v>802</v>
      </c>
      <c r="F236" s="567">
        <v>1310</v>
      </c>
      <c r="G236" s="94">
        <f t="shared" si="3"/>
        <v>1310</v>
      </c>
      <c r="H236" s="94">
        <v>1310</v>
      </c>
      <c r="I236" s="318" t="s">
        <v>262</v>
      </c>
      <c r="J236" s="165">
        <v>760.85</v>
      </c>
      <c r="K236" s="165">
        <v>2471.3000000000002</v>
      </c>
      <c r="L236" s="451">
        <v>39605</v>
      </c>
      <c r="M236" s="451">
        <v>40767</v>
      </c>
      <c r="N236" s="457" t="s">
        <v>262</v>
      </c>
      <c r="O236" s="425">
        <v>31</v>
      </c>
      <c r="P236" s="426">
        <v>7.23</v>
      </c>
      <c r="Q236" s="782"/>
    </row>
    <row r="237" spans="1:17">
      <c r="A237" s="1"/>
      <c r="B237" s="789" t="s">
        <v>1883</v>
      </c>
      <c r="C237" s="81" t="s">
        <v>2101</v>
      </c>
      <c r="D237" s="450" t="s">
        <v>2839</v>
      </c>
      <c r="E237" s="79" t="s">
        <v>2840</v>
      </c>
      <c r="F237" s="567">
        <v>1300</v>
      </c>
      <c r="G237" s="94">
        <v>1300</v>
      </c>
      <c r="H237" s="94">
        <v>1300</v>
      </c>
      <c r="I237" s="94" t="s">
        <v>262</v>
      </c>
      <c r="J237" s="165">
        <v>750.39</v>
      </c>
      <c r="K237" s="165">
        <v>1541.81</v>
      </c>
      <c r="L237" s="451">
        <v>39507</v>
      </c>
      <c r="M237" s="451">
        <v>42825</v>
      </c>
      <c r="N237" s="452" t="s">
        <v>262</v>
      </c>
      <c r="O237" s="425">
        <v>22</v>
      </c>
      <c r="P237" s="426">
        <v>8.51</v>
      </c>
      <c r="Q237" s="782"/>
    </row>
    <row r="238" spans="1:17">
      <c r="A238" s="1"/>
      <c r="B238" s="789" t="s">
        <v>1885</v>
      </c>
      <c r="C238" s="81" t="s">
        <v>2103</v>
      </c>
      <c r="D238" s="450" t="s">
        <v>2104</v>
      </c>
      <c r="E238" s="79" t="s">
        <v>2841</v>
      </c>
      <c r="F238" s="567">
        <v>1110</v>
      </c>
      <c r="G238" s="94">
        <v>1110</v>
      </c>
      <c r="H238" s="94">
        <v>1110</v>
      </c>
      <c r="I238" s="318" t="s">
        <v>262</v>
      </c>
      <c r="J238" s="165">
        <v>526.83000000000004</v>
      </c>
      <c r="K238" s="165">
        <v>1742.08</v>
      </c>
      <c r="L238" s="451">
        <v>41927</v>
      </c>
      <c r="M238" s="451">
        <v>42825</v>
      </c>
      <c r="N238" s="452" t="s">
        <v>262</v>
      </c>
      <c r="O238" s="425">
        <v>16</v>
      </c>
      <c r="P238" s="426">
        <v>5.84</v>
      </c>
      <c r="Q238" s="782"/>
    </row>
    <row r="239" spans="1:17">
      <c r="A239" s="1"/>
      <c r="B239" s="789" t="s">
        <v>1886</v>
      </c>
      <c r="C239" s="81" t="s">
        <v>2105</v>
      </c>
      <c r="D239" s="450" t="s">
        <v>2106</v>
      </c>
      <c r="E239" s="79" t="s">
        <v>2842</v>
      </c>
      <c r="F239" s="567">
        <v>785</v>
      </c>
      <c r="G239" s="94">
        <v>785</v>
      </c>
      <c r="H239" s="94">
        <v>785</v>
      </c>
      <c r="I239" s="94" t="s">
        <v>262</v>
      </c>
      <c r="J239" s="165">
        <v>175.86</v>
      </c>
      <c r="K239" s="165">
        <v>1259.73</v>
      </c>
      <c r="L239" s="451">
        <v>41992</v>
      </c>
      <c r="M239" s="451">
        <v>42825</v>
      </c>
      <c r="N239" s="452" t="s">
        <v>262</v>
      </c>
      <c r="O239" s="425">
        <v>15</v>
      </c>
      <c r="P239" s="426">
        <v>6.47</v>
      </c>
      <c r="Q239" s="782"/>
    </row>
    <row r="240" spans="1:17">
      <c r="A240" s="1"/>
      <c r="B240" s="789" t="s">
        <v>415</v>
      </c>
      <c r="C240" s="760" t="s">
        <v>2843</v>
      </c>
      <c r="D240" s="453" t="s">
        <v>2844</v>
      </c>
      <c r="E240" s="454" t="s">
        <v>806</v>
      </c>
      <c r="F240" s="548">
        <v>652</v>
      </c>
      <c r="G240" s="318">
        <f t="shared" si="3"/>
        <v>652</v>
      </c>
      <c r="H240" s="318">
        <v>652</v>
      </c>
      <c r="I240" s="318" t="s">
        <v>262</v>
      </c>
      <c r="J240" s="455">
        <v>484.87</v>
      </c>
      <c r="K240" s="455">
        <v>2087.94</v>
      </c>
      <c r="L240" s="456">
        <v>39118</v>
      </c>
      <c r="M240" s="456">
        <v>39203</v>
      </c>
      <c r="N240" s="457" t="s">
        <v>262</v>
      </c>
      <c r="O240" s="427">
        <v>90</v>
      </c>
      <c r="P240" s="428">
        <v>1.61</v>
      </c>
      <c r="Q240" s="782"/>
    </row>
    <row r="241" spans="1:17">
      <c r="A241" s="1"/>
      <c r="B241" s="789" t="s">
        <v>416</v>
      </c>
      <c r="C241" s="81" t="s">
        <v>2845</v>
      </c>
      <c r="D241" s="450" t="s">
        <v>2846</v>
      </c>
      <c r="E241" s="79" t="s">
        <v>806</v>
      </c>
      <c r="F241" s="567">
        <v>735</v>
      </c>
      <c r="G241" s="94">
        <f t="shared" si="3"/>
        <v>735</v>
      </c>
      <c r="H241" s="94">
        <v>735</v>
      </c>
      <c r="I241" s="94" t="s">
        <v>262</v>
      </c>
      <c r="J241" s="165">
        <v>1188.54</v>
      </c>
      <c r="K241" s="165">
        <v>2181.4299999999898</v>
      </c>
      <c r="L241" s="451">
        <v>39766</v>
      </c>
      <c r="M241" s="451">
        <v>39801</v>
      </c>
      <c r="N241" s="452" t="s">
        <v>262</v>
      </c>
      <c r="O241" s="425">
        <v>95</v>
      </c>
      <c r="P241" s="426">
        <v>4.55</v>
      </c>
      <c r="Q241" s="782"/>
    </row>
    <row r="242" spans="1:17">
      <c r="A242" s="1"/>
      <c r="B242" s="789" t="s">
        <v>417</v>
      </c>
      <c r="C242" s="760" t="s">
        <v>2847</v>
      </c>
      <c r="D242" s="453" t="s">
        <v>2848</v>
      </c>
      <c r="E242" s="454" t="s">
        <v>807</v>
      </c>
      <c r="F242" s="548">
        <v>1620</v>
      </c>
      <c r="G242" s="318">
        <f t="shared" si="3"/>
        <v>1620</v>
      </c>
      <c r="H242" s="318">
        <v>1620</v>
      </c>
      <c r="I242" s="318" t="s">
        <v>262</v>
      </c>
      <c r="J242" s="455">
        <v>787.00999999999897</v>
      </c>
      <c r="K242" s="455">
        <v>3201.17</v>
      </c>
      <c r="L242" s="456">
        <v>40063</v>
      </c>
      <c r="M242" s="456">
        <v>40883</v>
      </c>
      <c r="N242" s="457" t="s">
        <v>262</v>
      </c>
      <c r="O242" s="427">
        <v>47</v>
      </c>
      <c r="P242" s="428">
        <v>10.86</v>
      </c>
      <c r="Q242" s="782"/>
    </row>
    <row r="243" spans="1:17">
      <c r="A243" s="1"/>
      <c r="B243" s="789" t="s">
        <v>419</v>
      </c>
      <c r="C243" s="81" t="s">
        <v>2849</v>
      </c>
      <c r="D243" s="450" t="s">
        <v>2850</v>
      </c>
      <c r="E243" s="79" t="s">
        <v>810</v>
      </c>
      <c r="F243" s="567">
        <v>274</v>
      </c>
      <c r="G243" s="94">
        <f t="shared" si="3"/>
        <v>274</v>
      </c>
      <c r="H243" s="94">
        <v>274</v>
      </c>
      <c r="I243" s="94" t="s">
        <v>262</v>
      </c>
      <c r="J243" s="165">
        <v>408.19</v>
      </c>
      <c r="K243" s="165">
        <v>1342.44</v>
      </c>
      <c r="L243" s="451">
        <v>38648</v>
      </c>
      <c r="M243" s="451">
        <v>39135</v>
      </c>
      <c r="N243" s="452" t="s">
        <v>262</v>
      </c>
      <c r="O243" s="425">
        <v>62</v>
      </c>
      <c r="P243" s="426">
        <v>0.41</v>
      </c>
      <c r="Q243" s="782"/>
    </row>
    <row r="244" spans="1:17">
      <c r="A244" s="1"/>
      <c r="B244" s="789" t="s">
        <v>420</v>
      </c>
      <c r="C244" s="81" t="s">
        <v>2851</v>
      </c>
      <c r="D244" s="450" t="s">
        <v>2852</v>
      </c>
      <c r="E244" s="79" t="s">
        <v>809</v>
      </c>
      <c r="F244" s="567">
        <v>502</v>
      </c>
      <c r="G244" s="94">
        <f t="shared" si="3"/>
        <v>502</v>
      </c>
      <c r="H244" s="94">
        <v>502</v>
      </c>
      <c r="I244" s="94" t="s">
        <v>262</v>
      </c>
      <c r="J244" s="165">
        <v>336.1</v>
      </c>
      <c r="K244" s="165">
        <v>2278.4899999999898</v>
      </c>
      <c r="L244" s="451">
        <v>38721</v>
      </c>
      <c r="M244" s="451">
        <v>39171</v>
      </c>
      <c r="N244" s="452" t="s">
        <v>262</v>
      </c>
      <c r="O244" s="425">
        <v>66</v>
      </c>
      <c r="P244" s="426">
        <v>0.39</v>
      </c>
      <c r="Q244" s="782"/>
    </row>
    <row r="245" spans="1:17">
      <c r="A245" s="1"/>
      <c r="B245" s="789" t="s">
        <v>421</v>
      </c>
      <c r="C245" s="81" t="s">
        <v>2853</v>
      </c>
      <c r="D245" s="450" t="s">
        <v>2854</v>
      </c>
      <c r="E245" s="79" t="s">
        <v>809</v>
      </c>
      <c r="F245" s="567">
        <v>334</v>
      </c>
      <c r="G245" s="94">
        <f t="shared" si="3"/>
        <v>334</v>
      </c>
      <c r="H245" s="94">
        <v>334</v>
      </c>
      <c r="I245" s="94" t="s">
        <v>262</v>
      </c>
      <c r="J245" s="165">
        <v>224.069999999999</v>
      </c>
      <c r="K245" s="165">
        <v>1462.3399999999899</v>
      </c>
      <c r="L245" s="451">
        <v>38620</v>
      </c>
      <c r="M245" s="451">
        <v>39171</v>
      </c>
      <c r="N245" s="452" t="s">
        <v>262</v>
      </c>
      <c r="O245" s="425">
        <v>50</v>
      </c>
      <c r="P245" s="426">
        <v>0.42</v>
      </c>
      <c r="Q245" s="782"/>
    </row>
    <row r="246" spans="1:17">
      <c r="A246" s="1"/>
      <c r="B246" s="789" t="s">
        <v>422</v>
      </c>
      <c r="C246" s="760" t="s">
        <v>2855</v>
      </c>
      <c r="D246" s="453" t="s">
        <v>2856</v>
      </c>
      <c r="E246" s="454" t="s">
        <v>810</v>
      </c>
      <c r="F246" s="548">
        <v>547</v>
      </c>
      <c r="G246" s="318">
        <f t="shared" si="3"/>
        <v>547</v>
      </c>
      <c r="H246" s="318">
        <v>547</v>
      </c>
      <c r="I246" s="318" t="s">
        <v>262</v>
      </c>
      <c r="J246" s="455">
        <v>642.63999999999896</v>
      </c>
      <c r="K246" s="455">
        <v>2297.9499999999898</v>
      </c>
      <c r="L246" s="456">
        <v>39469</v>
      </c>
      <c r="M246" s="456">
        <v>39505</v>
      </c>
      <c r="N246" s="457" t="s">
        <v>262</v>
      </c>
      <c r="O246" s="427">
        <v>56</v>
      </c>
      <c r="P246" s="428">
        <v>0.44</v>
      </c>
      <c r="Q246" s="782"/>
    </row>
    <row r="247" spans="1:17">
      <c r="A247" s="1"/>
      <c r="B247" s="789" t="s">
        <v>423</v>
      </c>
      <c r="C247" s="81" t="s">
        <v>2857</v>
      </c>
      <c r="D247" s="450" t="s">
        <v>2858</v>
      </c>
      <c r="E247" s="79" t="s">
        <v>810</v>
      </c>
      <c r="F247" s="567">
        <v>475</v>
      </c>
      <c r="G247" s="94">
        <f t="shared" si="3"/>
        <v>475</v>
      </c>
      <c r="H247" s="94">
        <v>475</v>
      </c>
      <c r="I247" s="94" t="s">
        <v>262</v>
      </c>
      <c r="J247" s="165">
        <v>1441.8499999999899</v>
      </c>
      <c r="K247" s="165">
        <v>2470.6399999999899</v>
      </c>
      <c r="L247" s="451">
        <v>39476</v>
      </c>
      <c r="M247" s="451">
        <v>39505</v>
      </c>
      <c r="N247" s="452" t="s">
        <v>262</v>
      </c>
      <c r="O247" s="425">
        <v>71</v>
      </c>
      <c r="P247" s="426">
        <v>0.5</v>
      </c>
      <c r="Q247" s="782"/>
    </row>
    <row r="248" spans="1:17">
      <c r="A248" s="1"/>
      <c r="B248" s="789" t="s">
        <v>424</v>
      </c>
      <c r="C248" s="760" t="s">
        <v>2859</v>
      </c>
      <c r="D248" s="453" t="s">
        <v>2860</v>
      </c>
      <c r="E248" s="454" t="s">
        <v>810</v>
      </c>
      <c r="F248" s="548">
        <v>394</v>
      </c>
      <c r="G248" s="318">
        <f t="shared" si="3"/>
        <v>394</v>
      </c>
      <c r="H248" s="318">
        <v>394</v>
      </c>
      <c r="I248" s="318" t="s">
        <v>262</v>
      </c>
      <c r="J248" s="455">
        <v>529.92999999999904</v>
      </c>
      <c r="K248" s="455">
        <v>1787.96</v>
      </c>
      <c r="L248" s="456">
        <v>39469</v>
      </c>
      <c r="M248" s="456">
        <v>39505</v>
      </c>
      <c r="N248" s="457" t="s">
        <v>262</v>
      </c>
      <c r="O248" s="427">
        <v>50</v>
      </c>
      <c r="P248" s="428">
        <v>0.86</v>
      </c>
      <c r="Q248" s="782"/>
    </row>
    <row r="249" spans="1:17">
      <c r="A249" s="1"/>
      <c r="B249" s="789" t="s">
        <v>425</v>
      </c>
      <c r="C249" s="81" t="s">
        <v>2861</v>
      </c>
      <c r="D249" s="450" t="s">
        <v>2862</v>
      </c>
      <c r="E249" s="79" t="s">
        <v>810</v>
      </c>
      <c r="F249" s="567">
        <v>249</v>
      </c>
      <c r="G249" s="94">
        <f t="shared" si="3"/>
        <v>249</v>
      </c>
      <c r="H249" s="94">
        <v>249</v>
      </c>
      <c r="I249" s="94" t="s">
        <v>262</v>
      </c>
      <c r="J249" s="165">
        <v>269.13999999999902</v>
      </c>
      <c r="K249" s="165">
        <v>1363.6099999999899</v>
      </c>
      <c r="L249" s="451">
        <v>39464</v>
      </c>
      <c r="M249" s="451">
        <v>39505</v>
      </c>
      <c r="N249" s="452" t="s">
        <v>262</v>
      </c>
      <c r="O249" s="425">
        <v>47</v>
      </c>
      <c r="P249" s="426">
        <v>0.67</v>
      </c>
      <c r="Q249" s="782"/>
    </row>
    <row r="250" spans="1:17">
      <c r="A250" s="1"/>
      <c r="B250" s="789" t="s">
        <v>426</v>
      </c>
      <c r="C250" s="760" t="s">
        <v>2863</v>
      </c>
      <c r="D250" s="453" t="s">
        <v>2864</v>
      </c>
      <c r="E250" s="454" t="s">
        <v>810</v>
      </c>
      <c r="F250" s="548">
        <v>229</v>
      </c>
      <c r="G250" s="318">
        <f t="shared" si="3"/>
        <v>229</v>
      </c>
      <c r="H250" s="318">
        <v>229</v>
      </c>
      <c r="I250" s="318" t="s">
        <v>262</v>
      </c>
      <c r="J250" s="455">
        <v>481.41</v>
      </c>
      <c r="K250" s="455">
        <v>1085.98</v>
      </c>
      <c r="L250" s="456">
        <v>39469</v>
      </c>
      <c r="M250" s="456">
        <v>39505</v>
      </c>
      <c r="N250" s="457" t="s">
        <v>262</v>
      </c>
      <c r="O250" s="427">
        <v>35</v>
      </c>
      <c r="P250" s="428">
        <v>0.82</v>
      </c>
      <c r="Q250" s="782"/>
    </row>
    <row r="251" spans="1:17">
      <c r="A251" s="1"/>
      <c r="B251" s="789" t="s">
        <v>427</v>
      </c>
      <c r="C251" s="81" t="s">
        <v>2865</v>
      </c>
      <c r="D251" s="450" t="s">
        <v>2866</v>
      </c>
      <c r="E251" s="79" t="s">
        <v>810</v>
      </c>
      <c r="F251" s="567">
        <v>437</v>
      </c>
      <c r="G251" s="94">
        <f t="shared" si="3"/>
        <v>437</v>
      </c>
      <c r="H251" s="94">
        <v>437</v>
      </c>
      <c r="I251" s="94" t="s">
        <v>262</v>
      </c>
      <c r="J251" s="165">
        <v>928.53999999999905</v>
      </c>
      <c r="K251" s="165">
        <v>2228.2199999999898</v>
      </c>
      <c r="L251" s="451">
        <v>39465</v>
      </c>
      <c r="M251" s="451">
        <v>39507</v>
      </c>
      <c r="N251" s="452" t="s">
        <v>262</v>
      </c>
      <c r="O251" s="425">
        <v>54</v>
      </c>
      <c r="P251" s="426">
        <v>0.33</v>
      </c>
      <c r="Q251" s="782"/>
    </row>
    <row r="252" spans="1:17">
      <c r="A252" s="1"/>
      <c r="B252" s="789" t="s">
        <v>428</v>
      </c>
      <c r="C252" s="81" t="s">
        <v>2867</v>
      </c>
      <c r="D252" s="450" t="s">
        <v>2868</v>
      </c>
      <c r="E252" s="79" t="s">
        <v>810</v>
      </c>
      <c r="F252" s="567">
        <v>616</v>
      </c>
      <c r="G252" s="94">
        <f t="shared" si="3"/>
        <v>616</v>
      </c>
      <c r="H252" s="94">
        <v>616</v>
      </c>
      <c r="I252" s="94" t="s">
        <v>262</v>
      </c>
      <c r="J252" s="165">
        <v>852.78999999999905</v>
      </c>
      <c r="K252" s="165">
        <v>2792.04</v>
      </c>
      <c r="L252" s="451">
        <v>39507</v>
      </c>
      <c r="M252" s="451">
        <v>39533</v>
      </c>
      <c r="N252" s="452" t="s">
        <v>262</v>
      </c>
      <c r="O252" s="425">
        <v>72</v>
      </c>
      <c r="P252" s="426">
        <v>1.0900000000000001</v>
      </c>
      <c r="Q252" s="782"/>
    </row>
    <row r="253" spans="1:17">
      <c r="A253" s="1"/>
      <c r="B253" s="789" t="s">
        <v>429</v>
      </c>
      <c r="C253" s="81" t="s">
        <v>2869</v>
      </c>
      <c r="D253" s="450" t="s">
        <v>2870</v>
      </c>
      <c r="E253" s="79" t="s">
        <v>810</v>
      </c>
      <c r="F253" s="567">
        <v>4480</v>
      </c>
      <c r="G253" s="94">
        <f t="shared" si="3"/>
        <v>4480</v>
      </c>
      <c r="H253" s="94">
        <v>4480</v>
      </c>
      <c r="I253" s="94" t="s">
        <v>262</v>
      </c>
      <c r="J253" s="165">
        <v>2718.8099999999899</v>
      </c>
      <c r="K253" s="165">
        <v>21239.84</v>
      </c>
      <c r="L253" s="451">
        <v>39475</v>
      </c>
      <c r="M253" s="451">
        <v>40883</v>
      </c>
      <c r="N253" s="452" t="s">
        <v>262</v>
      </c>
      <c r="O253" s="425">
        <v>91</v>
      </c>
      <c r="P253" s="426">
        <v>0.02</v>
      </c>
      <c r="Q253" s="782"/>
    </row>
    <row r="254" spans="1:17">
      <c r="A254" s="1"/>
      <c r="B254" s="789" t="s">
        <v>430</v>
      </c>
      <c r="C254" s="760" t="s">
        <v>2871</v>
      </c>
      <c r="D254" s="453" t="s">
        <v>2872</v>
      </c>
      <c r="E254" s="454" t="s">
        <v>810</v>
      </c>
      <c r="F254" s="548">
        <v>1730</v>
      </c>
      <c r="G254" s="318">
        <f t="shared" si="3"/>
        <v>1730</v>
      </c>
      <c r="H254" s="318">
        <v>1730</v>
      </c>
      <c r="I254" s="318" t="s">
        <v>262</v>
      </c>
      <c r="J254" s="455">
        <v>875.71</v>
      </c>
      <c r="K254" s="455">
        <v>6350.13</v>
      </c>
      <c r="L254" s="456">
        <v>39132</v>
      </c>
      <c r="M254" s="456">
        <v>40883</v>
      </c>
      <c r="N254" s="457" t="s">
        <v>262</v>
      </c>
      <c r="O254" s="427">
        <v>82</v>
      </c>
      <c r="P254" s="428">
        <v>0.98</v>
      </c>
      <c r="Q254" s="782"/>
    </row>
    <row r="255" spans="1:17">
      <c r="A255" s="1"/>
      <c r="B255" s="789" t="s">
        <v>431</v>
      </c>
      <c r="C255" s="81" t="s">
        <v>2873</v>
      </c>
      <c r="D255" s="450" t="s">
        <v>2874</v>
      </c>
      <c r="E255" s="79" t="s">
        <v>806</v>
      </c>
      <c r="F255" s="567">
        <v>1140</v>
      </c>
      <c r="G255" s="94">
        <f t="shared" si="3"/>
        <v>1140</v>
      </c>
      <c r="H255" s="94">
        <v>1140</v>
      </c>
      <c r="I255" s="94" t="s">
        <v>262</v>
      </c>
      <c r="J255" s="165">
        <v>1075.1400000000001</v>
      </c>
      <c r="K255" s="165">
        <v>3821.8899999999899</v>
      </c>
      <c r="L255" s="451">
        <v>39462</v>
      </c>
      <c r="M255" s="451">
        <v>39479</v>
      </c>
      <c r="N255" s="452" t="s">
        <v>262</v>
      </c>
      <c r="O255" s="425">
        <v>126</v>
      </c>
      <c r="P255" s="426">
        <v>3.65</v>
      </c>
      <c r="Q255" s="782"/>
    </row>
    <row r="256" spans="1:17">
      <c r="A256" s="1"/>
      <c r="B256" s="789" t="s">
        <v>432</v>
      </c>
      <c r="C256" s="760" t="s">
        <v>2875</v>
      </c>
      <c r="D256" s="453" t="s">
        <v>2876</v>
      </c>
      <c r="E256" s="454" t="s">
        <v>806</v>
      </c>
      <c r="F256" s="548">
        <v>466</v>
      </c>
      <c r="G256" s="318">
        <f t="shared" si="3"/>
        <v>466</v>
      </c>
      <c r="H256" s="318">
        <v>466</v>
      </c>
      <c r="I256" s="318" t="s">
        <v>262</v>
      </c>
      <c r="J256" s="455">
        <v>894.52999999999895</v>
      </c>
      <c r="K256" s="455">
        <v>1473.76</v>
      </c>
      <c r="L256" s="456">
        <v>39462</v>
      </c>
      <c r="M256" s="456">
        <v>39479</v>
      </c>
      <c r="N256" s="457" t="s">
        <v>262</v>
      </c>
      <c r="O256" s="427">
        <v>56</v>
      </c>
      <c r="P256" s="428">
        <v>4.34</v>
      </c>
      <c r="Q256" s="782"/>
    </row>
    <row r="257" spans="1:17">
      <c r="A257" s="1"/>
      <c r="B257" s="789" t="s">
        <v>433</v>
      </c>
      <c r="C257" s="81" t="s">
        <v>2877</v>
      </c>
      <c r="D257" s="450" t="s">
        <v>2878</v>
      </c>
      <c r="E257" s="79" t="s">
        <v>806</v>
      </c>
      <c r="F257" s="567">
        <v>949</v>
      </c>
      <c r="G257" s="94">
        <f t="shared" si="3"/>
        <v>949</v>
      </c>
      <c r="H257" s="94">
        <v>949</v>
      </c>
      <c r="I257" s="94" t="s">
        <v>262</v>
      </c>
      <c r="J257" s="165">
        <v>1274.45</v>
      </c>
      <c r="K257" s="165">
        <v>4482.22</v>
      </c>
      <c r="L257" s="451">
        <v>34936</v>
      </c>
      <c r="M257" s="451">
        <v>39630</v>
      </c>
      <c r="N257" s="452" t="s">
        <v>262</v>
      </c>
      <c r="O257" s="425">
        <v>225</v>
      </c>
      <c r="P257" s="426">
        <v>1.48</v>
      </c>
      <c r="Q257" s="782"/>
    </row>
    <row r="258" spans="1:17">
      <c r="A258" s="1"/>
      <c r="B258" s="789" t="s">
        <v>434</v>
      </c>
      <c r="C258" s="760" t="s">
        <v>2879</v>
      </c>
      <c r="D258" s="453" t="s">
        <v>2880</v>
      </c>
      <c r="E258" s="454" t="s">
        <v>811</v>
      </c>
      <c r="F258" s="548">
        <v>712</v>
      </c>
      <c r="G258" s="318">
        <f t="shared" si="3"/>
        <v>712</v>
      </c>
      <c r="H258" s="318">
        <v>712</v>
      </c>
      <c r="I258" s="318" t="s">
        <v>262</v>
      </c>
      <c r="J258" s="455">
        <v>710.49</v>
      </c>
      <c r="K258" s="455">
        <v>1686.3299999999899</v>
      </c>
      <c r="L258" s="456">
        <v>38938</v>
      </c>
      <c r="M258" s="456">
        <v>39135</v>
      </c>
      <c r="N258" s="457" t="s">
        <v>262</v>
      </c>
      <c r="O258" s="427">
        <v>22</v>
      </c>
      <c r="P258" s="428">
        <v>10.66</v>
      </c>
      <c r="Q258" s="782"/>
    </row>
    <row r="259" spans="1:17">
      <c r="A259" s="1"/>
      <c r="B259" s="789" t="s">
        <v>435</v>
      </c>
      <c r="C259" s="81" t="s">
        <v>2881</v>
      </c>
      <c r="D259" s="450" t="s">
        <v>2882</v>
      </c>
      <c r="E259" s="79" t="s">
        <v>811</v>
      </c>
      <c r="F259" s="567">
        <v>553</v>
      </c>
      <c r="G259" s="94">
        <f t="shared" si="3"/>
        <v>553</v>
      </c>
      <c r="H259" s="94">
        <v>553</v>
      </c>
      <c r="I259" s="94" t="s">
        <v>262</v>
      </c>
      <c r="J259" s="165">
        <v>378.27999999999901</v>
      </c>
      <c r="K259" s="165">
        <v>1678.6099999999899</v>
      </c>
      <c r="L259" s="451">
        <v>39466</v>
      </c>
      <c r="M259" s="451">
        <v>39507</v>
      </c>
      <c r="N259" s="452" t="s">
        <v>262</v>
      </c>
      <c r="O259" s="425">
        <v>86</v>
      </c>
      <c r="P259" s="426">
        <v>8.77</v>
      </c>
      <c r="Q259" s="782"/>
    </row>
    <row r="260" spans="1:17">
      <c r="A260" s="1"/>
      <c r="B260" s="789" t="s">
        <v>436</v>
      </c>
      <c r="C260" s="81" t="s">
        <v>2883</v>
      </c>
      <c r="D260" s="450" t="s">
        <v>2884</v>
      </c>
      <c r="E260" s="79" t="s">
        <v>811</v>
      </c>
      <c r="F260" s="567">
        <v>1020</v>
      </c>
      <c r="G260" s="94">
        <f t="shared" si="3"/>
        <v>1020</v>
      </c>
      <c r="H260" s="94">
        <v>1020</v>
      </c>
      <c r="I260" s="94" t="s">
        <v>262</v>
      </c>
      <c r="J260" s="165">
        <v>553.1</v>
      </c>
      <c r="K260" s="165">
        <v>2893.3499999999899</v>
      </c>
      <c r="L260" s="451">
        <v>39625</v>
      </c>
      <c r="M260" s="451">
        <v>39877</v>
      </c>
      <c r="N260" s="452" t="s">
        <v>262</v>
      </c>
      <c r="O260" s="425">
        <v>136</v>
      </c>
      <c r="P260" s="426">
        <v>6.77</v>
      </c>
      <c r="Q260" s="782"/>
    </row>
    <row r="261" spans="1:17">
      <c r="A261" s="1"/>
      <c r="B261" s="789" t="s">
        <v>437</v>
      </c>
      <c r="C261" s="81" t="s">
        <v>2885</v>
      </c>
      <c r="D261" s="450" t="s">
        <v>2886</v>
      </c>
      <c r="E261" s="79" t="s">
        <v>811</v>
      </c>
      <c r="F261" s="567">
        <v>1590</v>
      </c>
      <c r="G261" s="94">
        <f t="shared" si="3"/>
        <v>1590</v>
      </c>
      <c r="H261" s="94">
        <v>1590</v>
      </c>
      <c r="I261" s="94" t="s">
        <v>262</v>
      </c>
      <c r="J261" s="165">
        <v>743.16999999999905</v>
      </c>
      <c r="K261" s="165">
        <v>3824.15</v>
      </c>
      <c r="L261" s="451">
        <v>39659</v>
      </c>
      <c r="M261" s="451">
        <v>40729</v>
      </c>
      <c r="N261" s="452" t="s">
        <v>262</v>
      </c>
      <c r="O261" s="425">
        <v>57</v>
      </c>
      <c r="P261" s="426">
        <v>7.73</v>
      </c>
      <c r="Q261" s="782"/>
    </row>
    <row r="262" spans="1:17">
      <c r="A262" s="1"/>
      <c r="B262" s="789" t="s">
        <v>438</v>
      </c>
      <c r="C262" s="760" t="s">
        <v>2887</v>
      </c>
      <c r="D262" s="453" t="s">
        <v>2888</v>
      </c>
      <c r="E262" s="454" t="s">
        <v>811</v>
      </c>
      <c r="F262" s="548">
        <v>3770</v>
      </c>
      <c r="G262" s="318">
        <f t="shared" si="3"/>
        <v>3770</v>
      </c>
      <c r="H262" s="318">
        <v>3770</v>
      </c>
      <c r="I262" s="318" t="s">
        <v>262</v>
      </c>
      <c r="J262" s="455">
        <v>1145.3199999999899</v>
      </c>
      <c r="K262" s="455">
        <v>9636.5</v>
      </c>
      <c r="L262" s="456">
        <v>39475</v>
      </c>
      <c r="M262" s="456">
        <v>40883</v>
      </c>
      <c r="N262" s="457" t="s">
        <v>262</v>
      </c>
      <c r="O262" s="427">
        <v>58</v>
      </c>
      <c r="P262" s="428">
        <v>5.99</v>
      </c>
      <c r="Q262" s="782"/>
    </row>
    <row r="263" spans="1:17">
      <c r="A263" s="1"/>
      <c r="B263" s="789" t="s">
        <v>439</v>
      </c>
      <c r="C263" s="81" t="s">
        <v>2889</v>
      </c>
      <c r="D263" s="450" t="s">
        <v>2890</v>
      </c>
      <c r="E263" s="79" t="s">
        <v>811</v>
      </c>
      <c r="F263" s="567">
        <v>652</v>
      </c>
      <c r="G263" s="94">
        <f t="shared" si="3"/>
        <v>652</v>
      </c>
      <c r="H263" s="94">
        <v>652</v>
      </c>
      <c r="I263" s="94" t="s">
        <v>262</v>
      </c>
      <c r="J263" s="165">
        <v>417.94</v>
      </c>
      <c r="K263" s="165">
        <v>1432.75</v>
      </c>
      <c r="L263" s="451">
        <v>39113</v>
      </c>
      <c r="M263" s="451">
        <v>39142</v>
      </c>
      <c r="N263" s="452" t="s">
        <v>262</v>
      </c>
      <c r="O263" s="425">
        <v>14</v>
      </c>
      <c r="P263" s="426">
        <v>6.04</v>
      </c>
      <c r="Q263" s="782"/>
    </row>
    <row r="264" spans="1:17">
      <c r="A264" s="1"/>
      <c r="B264" s="789" t="s">
        <v>440</v>
      </c>
      <c r="C264" s="81" t="s">
        <v>2891</v>
      </c>
      <c r="D264" s="450" t="s">
        <v>2892</v>
      </c>
      <c r="E264" s="79" t="s">
        <v>811</v>
      </c>
      <c r="F264" s="567">
        <v>794</v>
      </c>
      <c r="G264" s="94">
        <f t="shared" si="3"/>
        <v>794</v>
      </c>
      <c r="H264" s="94">
        <v>794</v>
      </c>
      <c r="I264" s="94" t="s">
        <v>262</v>
      </c>
      <c r="J264" s="165">
        <v>441.76999999999902</v>
      </c>
      <c r="K264" s="165">
        <v>1589.9</v>
      </c>
      <c r="L264" s="451">
        <v>39128</v>
      </c>
      <c r="M264" s="451">
        <v>39150</v>
      </c>
      <c r="N264" s="452" t="s">
        <v>262</v>
      </c>
      <c r="O264" s="425">
        <v>23</v>
      </c>
      <c r="P264" s="426">
        <v>5.95</v>
      </c>
      <c r="Q264" s="782"/>
    </row>
    <row r="265" spans="1:17">
      <c r="A265" s="1"/>
      <c r="B265" s="789" t="s">
        <v>441</v>
      </c>
      <c r="C265" s="81" t="s">
        <v>2893</v>
      </c>
      <c r="D265" s="450" t="s">
        <v>2894</v>
      </c>
      <c r="E265" s="79" t="s">
        <v>811</v>
      </c>
      <c r="F265" s="567">
        <v>1190</v>
      </c>
      <c r="G265" s="94">
        <f t="shared" si="3"/>
        <v>1190</v>
      </c>
      <c r="H265" s="94">
        <v>1190</v>
      </c>
      <c r="I265" s="94" t="s">
        <v>262</v>
      </c>
      <c r="J265" s="165">
        <v>384.47</v>
      </c>
      <c r="K265" s="165">
        <v>2956.4099999999899</v>
      </c>
      <c r="L265" s="451">
        <v>39665</v>
      </c>
      <c r="M265" s="451">
        <v>39786</v>
      </c>
      <c r="N265" s="452" t="s">
        <v>262</v>
      </c>
      <c r="O265" s="425">
        <v>55</v>
      </c>
      <c r="P265" s="426">
        <v>7.51</v>
      </c>
      <c r="Q265" s="782"/>
    </row>
    <row r="266" spans="1:17">
      <c r="A266" s="1"/>
      <c r="B266" s="789" t="s">
        <v>442</v>
      </c>
      <c r="C266" s="760" t="s">
        <v>2895</v>
      </c>
      <c r="D266" s="453" t="s">
        <v>2896</v>
      </c>
      <c r="E266" s="454" t="s">
        <v>811</v>
      </c>
      <c r="F266" s="548">
        <v>1020</v>
      </c>
      <c r="G266" s="318">
        <f t="shared" si="3"/>
        <v>1020</v>
      </c>
      <c r="H266" s="318">
        <v>1020</v>
      </c>
      <c r="I266" s="318" t="s">
        <v>262</v>
      </c>
      <c r="J266" s="455">
        <v>436.6</v>
      </c>
      <c r="K266" s="455">
        <v>2618.13</v>
      </c>
      <c r="L266" s="456">
        <v>39864</v>
      </c>
      <c r="M266" s="456">
        <v>40855</v>
      </c>
      <c r="N266" s="457" t="s">
        <v>262</v>
      </c>
      <c r="O266" s="427">
        <v>8</v>
      </c>
      <c r="P266" s="428">
        <v>11.4</v>
      </c>
      <c r="Q266" s="782"/>
    </row>
    <row r="267" spans="1:17">
      <c r="A267" s="1"/>
      <c r="B267" s="789" t="s">
        <v>443</v>
      </c>
      <c r="C267" s="81" t="s">
        <v>2897</v>
      </c>
      <c r="D267" s="450" t="s">
        <v>2898</v>
      </c>
      <c r="E267" s="79" t="s">
        <v>811</v>
      </c>
      <c r="F267" s="567">
        <v>1810</v>
      </c>
      <c r="G267" s="94">
        <f t="shared" ref="G267:G274" si="4">ROUNDDOWN(F267,0)</f>
        <v>1810</v>
      </c>
      <c r="H267" s="94">
        <v>1810</v>
      </c>
      <c r="I267" s="94" t="s">
        <v>262</v>
      </c>
      <c r="J267" s="165">
        <v>694.62</v>
      </c>
      <c r="K267" s="165">
        <v>4231.4099999999899</v>
      </c>
      <c r="L267" s="451">
        <v>39123</v>
      </c>
      <c r="M267" s="451">
        <v>41520</v>
      </c>
      <c r="N267" s="452" t="s">
        <v>262</v>
      </c>
      <c r="O267" s="425">
        <v>29</v>
      </c>
      <c r="P267" s="426">
        <v>9.93</v>
      </c>
      <c r="Q267" s="782"/>
    </row>
    <row r="268" spans="1:17">
      <c r="A268" s="1"/>
      <c r="B268" s="789" t="s">
        <v>444</v>
      </c>
      <c r="C268" s="81" t="s">
        <v>2899</v>
      </c>
      <c r="D268" s="450" t="s">
        <v>2900</v>
      </c>
      <c r="E268" s="79" t="s">
        <v>812</v>
      </c>
      <c r="F268" s="567">
        <v>588</v>
      </c>
      <c r="G268" s="94">
        <f t="shared" si="4"/>
        <v>588</v>
      </c>
      <c r="H268" s="94">
        <v>588</v>
      </c>
      <c r="I268" s="94" t="s">
        <v>262</v>
      </c>
      <c r="J268" s="165">
        <v>449.00999999999902</v>
      </c>
      <c r="K268" s="165">
        <v>2299.36</v>
      </c>
      <c r="L268" s="451">
        <v>39149</v>
      </c>
      <c r="M268" s="451">
        <v>39218</v>
      </c>
      <c r="N268" s="452" t="s">
        <v>262</v>
      </c>
      <c r="O268" s="425">
        <v>99</v>
      </c>
      <c r="P268" s="426">
        <v>1.46</v>
      </c>
      <c r="Q268" s="782"/>
    </row>
    <row r="269" spans="1:17">
      <c r="A269" s="1"/>
      <c r="B269" s="789" t="s">
        <v>445</v>
      </c>
      <c r="C269" s="81" t="s">
        <v>2901</v>
      </c>
      <c r="D269" s="450" t="s">
        <v>2902</v>
      </c>
      <c r="E269" s="79" t="s">
        <v>812</v>
      </c>
      <c r="F269" s="567">
        <v>265</v>
      </c>
      <c r="G269" s="94">
        <f t="shared" si="4"/>
        <v>265</v>
      </c>
      <c r="H269" s="94">
        <v>265</v>
      </c>
      <c r="I269" s="94" t="s">
        <v>262</v>
      </c>
      <c r="J269" s="165">
        <v>331.13999999999902</v>
      </c>
      <c r="K269" s="165">
        <v>994.22</v>
      </c>
      <c r="L269" s="451">
        <v>39153</v>
      </c>
      <c r="M269" s="451">
        <v>39218</v>
      </c>
      <c r="N269" s="452" t="s">
        <v>262</v>
      </c>
      <c r="O269" s="425">
        <v>50</v>
      </c>
      <c r="P269" s="426">
        <v>2.4700000000000002</v>
      </c>
      <c r="Q269" s="782"/>
    </row>
    <row r="270" spans="1:17">
      <c r="A270" s="1"/>
      <c r="B270" s="789" t="s">
        <v>446</v>
      </c>
      <c r="C270" s="760" t="s">
        <v>2903</v>
      </c>
      <c r="D270" s="453" t="s">
        <v>2904</v>
      </c>
      <c r="E270" s="454" t="s">
        <v>812</v>
      </c>
      <c r="F270" s="548">
        <v>398</v>
      </c>
      <c r="G270" s="318">
        <f t="shared" si="4"/>
        <v>398</v>
      </c>
      <c r="H270" s="318">
        <v>398</v>
      </c>
      <c r="I270" s="318" t="s">
        <v>262</v>
      </c>
      <c r="J270" s="455">
        <v>369.88</v>
      </c>
      <c r="K270" s="455">
        <v>1345.0799999999899</v>
      </c>
      <c r="L270" s="456">
        <v>39492</v>
      </c>
      <c r="M270" s="456">
        <v>39512</v>
      </c>
      <c r="N270" s="457" t="s">
        <v>262</v>
      </c>
      <c r="O270" s="427">
        <v>62</v>
      </c>
      <c r="P270" s="428">
        <v>0.63</v>
      </c>
      <c r="Q270" s="782"/>
    </row>
    <row r="271" spans="1:17">
      <c r="A271" s="1"/>
      <c r="B271" s="789" t="s">
        <v>447</v>
      </c>
      <c r="C271" s="81" t="s">
        <v>2905</v>
      </c>
      <c r="D271" s="450" t="s">
        <v>2906</v>
      </c>
      <c r="E271" s="79" t="s">
        <v>812</v>
      </c>
      <c r="F271" s="567">
        <v>622</v>
      </c>
      <c r="G271" s="94">
        <f>ROUNDDOWN(F271,0)</f>
        <v>622</v>
      </c>
      <c r="H271" s="94">
        <v>622</v>
      </c>
      <c r="I271" s="94" t="s">
        <v>262</v>
      </c>
      <c r="J271" s="165">
        <v>490.50999999999902</v>
      </c>
      <c r="K271" s="165">
        <v>2080.0799999999899</v>
      </c>
      <c r="L271" s="451">
        <v>39510</v>
      </c>
      <c r="M271" s="451">
        <v>39526</v>
      </c>
      <c r="N271" s="452" t="s">
        <v>262</v>
      </c>
      <c r="O271" s="425">
        <v>94</v>
      </c>
      <c r="P271" s="426">
        <v>2.37</v>
      </c>
      <c r="Q271" s="782"/>
    </row>
    <row r="272" spans="1:17">
      <c r="A272" s="1"/>
      <c r="B272" s="789" t="s">
        <v>448</v>
      </c>
      <c r="C272" s="81" t="s">
        <v>2907</v>
      </c>
      <c r="D272" s="450" t="s">
        <v>2908</v>
      </c>
      <c r="E272" s="79" t="s">
        <v>812</v>
      </c>
      <c r="F272" s="567">
        <v>604</v>
      </c>
      <c r="G272" s="94">
        <f t="shared" si="4"/>
        <v>604</v>
      </c>
      <c r="H272" s="94">
        <v>604</v>
      </c>
      <c r="I272" s="94" t="s">
        <v>262</v>
      </c>
      <c r="J272" s="165">
        <v>1010.33</v>
      </c>
      <c r="K272" s="165">
        <v>2194.85</v>
      </c>
      <c r="L272" s="451">
        <v>39518</v>
      </c>
      <c r="M272" s="451">
        <v>39535</v>
      </c>
      <c r="N272" s="452" t="s">
        <v>262</v>
      </c>
      <c r="O272" s="425">
        <v>59</v>
      </c>
      <c r="P272" s="426">
        <v>0.67</v>
      </c>
      <c r="Q272" s="782"/>
    </row>
    <row r="273" spans="1:17" ht="16.5" thickBot="1">
      <c r="A273" s="1"/>
      <c r="B273" s="792" t="s">
        <v>933</v>
      </c>
      <c r="C273" s="81" t="s">
        <v>1365</v>
      </c>
      <c r="D273" s="450" t="s">
        <v>975</v>
      </c>
      <c r="E273" s="79" t="s">
        <v>811</v>
      </c>
      <c r="F273" s="567">
        <v>1110</v>
      </c>
      <c r="G273" s="94">
        <f t="shared" si="4"/>
        <v>1110</v>
      </c>
      <c r="H273" s="94">
        <v>1110</v>
      </c>
      <c r="I273" s="94" t="s">
        <v>262</v>
      </c>
      <c r="J273" s="165">
        <v>400.53</v>
      </c>
      <c r="K273" s="165">
        <v>2393.4699999999998</v>
      </c>
      <c r="L273" s="451">
        <v>39672</v>
      </c>
      <c r="M273" s="451">
        <v>42465</v>
      </c>
      <c r="N273" s="452" t="s">
        <v>262</v>
      </c>
      <c r="O273" s="425">
        <v>31</v>
      </c>
      <c r="P273" s="426">
        <v>6.66</v>
      </c>
      <c r="Q273" s="782"/>
    </row>
    <row r="274" spans="1:17" ht="16.5" thickTop="1">
      <c r="A274" s="1"/>
      <c r="B274" s="793" t="s">
        <v>2909</v>
      </c>
      <c r="C274" s="766" t="s">
        <v>935</v>
      </c>
      <c r="D274" s="459" t="s">
        <v>2910</v>
      </c>
      <c r="E274" s="460" t="s">
        <v>2911</v>
      </c>
      <c r="F274" s="465">
        <v>4900</v>
      </c>
      <c r="G274" s="461">
        <f t="shared" si="4"/>
        <v>4900</v>
      </c>
      <c r="H274" s="461">
        <v>4900</v>
      </c>
      <c r="I274" s="462" t="s">
        <v>2504</v>
      </c>
      <c r="J274" s="463">
        <v>14427.02</v>
      </c>
      <c r="K274" s="463" t="s">
        <v>2912</v>
      </c>
      <c r="L274" s="464" t="s">
        <v>2504</v>
      </c>
      <c r="M274" s="464">
        <v>42516</v>
      </c>
      <c r="N274" s="465" t="s">
        <v>2535</v>
      </c>
      <c r="O274" s="465" t="s">
        <v>2504</v>
      </c>
      <c r="P274" s="466" t="s">
        <v>2504</v>
      </c>
      <c r="Q274" s="782"/>
    </row>
    <row r="275" spans="1:17" ht="16.350000000000001" customHeight="1">
      <c r="A275" s="1"/>
      <c r="O275" s="798"/>
      <c r="P275" s="798"/>
    </row>
    <row r="276" spans="1:17" ht="16.350000000000001" customHeight="1">
      <c r="A276" s="1"/>
      <c r="B276" s="956"/>
      <c r="C276" s="957" t="s">
        <v>611</v>
      </c>
      <c r="D276" s="958" t="s">
        <v>2510</v>
      </c>
      <c r="E276" s="958" t="s">
        <v>2510</v>
      </c>
      <c r="F276" s="959">
        <f>SUM(F4:F274)</f>
        <v>922568.14099999995</v>
      </c>
      <c r="G276" s="959">
        <v>922568</v>
      </c>
      <c r="H276" s="959">
        <v>915388</v>
      </c>
      <c r="I276" s="960">
        <v>7180</v>
      </c>
      <c r="J276" s="961">
        <v>980213.94207436382</v>
      </c>
      <c r="K276" s="961">
        <v>2244174.7899999982</v>
      </c>
      <c r="L276" s="958" t="s">
        <v>2913</v>
      </c>
      <c r="M276" s="958" t="s">
        <v>2914</v>
      </c>
      <c r="N276" s="958" t="s">
        <v>2913</v>
      </c>
      <c r="O276" s="962">
        <v>24338</v>
      </c>
      <c r="P276" s="963">
        <v>2.04</v>
      </c>
    </row>
    <row r="277" spans="1:17" ht="16.350000000000001" customHeight="1">
      <c r="A277" s="1"/>
      <c r="B277" s="799"/>
      <c r="C277" s="800" t="s">
        <v>612</v>
      </c>
      <c r="D277" s="801" t="s">
        <v>2417</v>
      </c>
      <c r="E277" s="801" t="s">
        <v>2914</v>
      </c>
      <c r="F277" s="802">
        <f>SUM(F4:F62)</f>
        <v>428110</v>
      </c>
      <c r="G277" s="802">
        <v>428110</v>
      </c>
      <c r="H277" s="802">
        <v>428110</v>
      </c>
      <c r="I277" s="803" t="s">
        <v>2915</v>
      </c>
      <c r="J277" s="804">
        <v>198776.31207436498</v>
      </c>
      <c r="K277" s="804">
        <v>785359.32999999903</v>
      </c>
      <c r="L277" s="801" t="s">
        <v>2913</v>
      </c>
      <c r="M277" s="801" t="s">
        <v>2914</v>
      </c>
      <c r="N277" s="801" t="s">
        <v>2913</v>
      </c>
      <c r="O277" s="805">
        <v>3250</v>
      </c>
      <c r="P277" s="801" t="s">
        <v>2914</v>
      </c>
    </row>
    <row r="278" spans="1:17" ht="16.350000000000001" customHeight="1">
      <c r="A278" s="1"/>
      <c r="B278" s="806"/>
      <c r="C278" s="807" t="s">
        <v>613</v>
      </c>
      <c r="D278" s="808" t="s">
        <v>2914</v>
      </c>
      <c r="E278" s="808" t="s">
        <v>2913</v>
      </c>
      <c r="F278" s="809">
        <f t="shared" ref="F278" si="5">SUM(F63:F106)</f>
        <v>159783.141</v>
      </c>
      <c r="G278" s="809">
        <v>159783</v>
      </c>
      <c r="H278" s="809">
        <v>152603</v>
      </c>
      <c r="I278" s="810">
        <v>7180</v>
      </c>
      <c r="J278" s="811">
        <v>201743.43999999994</v>
      </c>
      <c r="K278" s="811">
        <v>440964.84999999963</v>
      </c>
      <c r="L278" s="808" t="s">
        <v>2417</v>
      </c>
      <c r="M278" s="808" t="s">
        <v>2914</v>
      </c>
      <c r="N278" s="808" t="s">
        <v>2417</v>
      </c>
      <c r="O278" s="812">
        <v>6892</v>
      </c>
      <c r="P278" s="808" t="s">
        <v>2913</v>
      </c>
    </row>
    <row r="279" spans="1:17" ht="16.350000000000001" customHeight="1">
      <c r="B279" s="813"/>
      <c r="C279" s="814" t="s">
        <v>825</v>
      </c>
      <c r="D279" s="815" t="s">
        <v>2913</v>
      </c>
      <c r="E279" s="815" t="s">
        <v>2913</v>
      </c>
      <c r="F279" s="816">
        <f>SUM(F107:F123)</f>
        <v>145730</v>
      </c>
      <c r="G279" s="816">
        <v>145730</v>
      </c>
      <c r="H279" s="816">
        <v>145730</v>
      </c>
      <c r="I279" s="817" t="s">
        <v>2916</v>
      </c>
      <c r="J279" s="818">
        <v>428475.53999999934</v>
      </c>
      <c r="K279" s="818">
        <v>660643.58999999939</v>
      </c>
      <c r="L279" s="815" t="s">
        <v>2914</v>
      </c>
      <c r="M279" s="815" t="s">
        <v>2914</v>
      </c>
      <c r="N279" s="815" t="s">
        <v>2914</v>
      </c>
      <c r="O279" s="819">
        <v>3469</v>
      </c>
      <c r="P279" s="820" t="s">
        <v>2914</v>
      </c>
    </row>
    <row r="280" spans="1:17" ht="16.350000000000001" customHeight="1">
      <c r="B280" s="821"/>
      <c r="C280" s="822" t="s">
        <v>614</v>
      </c>
      <c r="D280" s="823" t="s">
        <v>2914</v>
      </c>
      <c r="E280" s="823" t="s">
        <v>2417</v>
      </c>
      <c r="F280" s="824">
        <f>SUM(F124:F273)</f>
        <v>184045</v>
      </c>
      <c r="G280" s="824">
        <v>184045</v>
      </c>
      <c r="H280" s="824">
        <v>184045</v>
      </c>
      <c r="I280" s="825" t="s">
        <v>2915</v>
      </c>
      <c r="J280" s="826">
        <v>136791.62999999989</v>
      </c>
      <c r="K280" s="826">
        <v>357207.01999999967</v>
      </c>
      <c r="L280" s="823" t="s">
        <v>2913</v>
      </c>
      <c r="M280" s="823" t="s">
        <v>2913</v>
      </c>
      <c r="N280" s="823" t="s">
        <v>2417</v>
      </c>
      <c r="O280" s="827">
        <v>10726</v>
      </c>
      <c r="P280" s="828" t="s">
        <v>2417</v>
      </c>
    </row>
    <row r="281" spans="1:17" ht="16.350000000000001" customHeight="1">
      <c r="B281" s="535"/>
      <c r="C281" s="758" t="s">
        <v>937</v>
      </c>
      <c r="D281" s="536" t="s">
        <v>2913</v>
      </c>
      <c r="E281" s="536" t="s">
        <v>2913</v>
      </c>
      <c r="F281" s="537">
        <f>SUM(F274)</f>
        <v>4900</v>
      </c>
      <c r="G281" s="537">
        <v>4900</v>
      </c>
      <c r="H281" s="537">
        <v>4900</v>
      </c>
      <c r="I281" s="538" t="s">
        <v>2397</v>
      </c>
      <c r="J281" s="539">
        <v>14427.02</v>
      </c>
      <c r="K281" s="540" t="s">
        <v>2397</v>
      </c>
      <c r="L281" s="536" t="s">
        <v>2438</v>
      </c>
      <c r="M281" s="536" t="s">
        <v>2438</v>
      </c>
      <c r="N281" s="536" t="s">
        <v>2438</v>
      </c>
      <c r="O281" s="576" t="s">
        <v>2397</v>
      </c>
      <c r="P281" s="536" t="s">
        <v>2438</v>
      </c>
    </row>
    <row r="282" spans="1:17" ht="16.350000000000001" customHeight="1">
      <c r="B282" s="767" t="s">
        <v>1509</v>
      </c>
    </row>
    <row r="283" spans="1:17" ht="16.350000000000001" customHeight="1"/>
    <row r="284" spans="1:17" ht="16.350000000000001" customHeight="1">
      <c r="B284" s="767" t="s">
        <v>2917</v>
      </c>
    </row>
    <row r="285" spans="1:17" s="242" customFormat="1" ht="18" customHeight="1">
      <c r="B285" s="939" t="s">
        <v>67</v>
      </c>
      <c r="C285" s="940" t="s">
        <v>0</v>
      </c>
      <c r="D285" s="941" t="s">
        <v>1</v>
      </c>
      <c r="E285" s="941" t="s">
        <v>798</v>
      </c>
      <c r="F285" s="941"/>
      <c r="G285" s="942" t="s">
        <v>822</v>
      </c>
      <c r="H285" s="942" t="s">
        <v>818</v>
      </c>
      <c r="I285" s="942" t="s">
        <v>819</v>
      </c>
      <c r="J285" s="944" t="s">
        <v>814</v>
      </c>
      <c r="K285" s="944" t="s">
        <v>815</v>
      </c>
      <c r="L285" s="945" t="s">
        <v>3</v>
      </c>
      <c r="M285" s="945" t="s">
        <v>820</v>
      </c>
      <c r="N285" s="946" t="s">
        <v>821</v>
      </c>
      <c r="O285" s="768"/>
      <c r="P285" s="768"/>
    </row>
    <row r="286" spans="1:17">
      <c r="B286" s="949"/>
      <c r="C286" s="950"/>
      <c r="D286" s="951"/>
      <c r="E286" s="951"/>
      <c r="F286" s="951"/>
      <c r="G286" s="952" t="s">
        <v>610</v>
      </c>
      <c r="H286" s="952" t="s">
        <v>610</v>
      </c>
      <c r="I286" s="952" t="s">
        <v>610</v>
      </c>
      <c r="J286" s="953" t="s">
        <v>17</v>
      </c>
      <c r="K286" s="953" t="s">
        <v>17</v>
      </c>
      <c r="L286" s="954"/>
      <c r="M286" s="954"/>
      <c r="N286" s="955"/>
      <c r="O286" s="768"/>
      <c r="P286" s="768"/>
    </row>
    <row r="287" spans="1:17" s="768" customFormat="1" ht="42.75">
      <c r="A287" s="151"/>
      <c r="B287" s="779" t="s">
        <v>184</v>
      </c>
      <c r="C287" s="317" t="s">
        <v>2918</v>
      </c>
      <c r="D287" s="244" t="s">
        <v>2919</v>
      </c>
      <c r="E287" s="245" t="s">
        <v>2522</v>
      </c>
      <c r="F287" s="545">
        <v>16600</v>
      </c>
      <c r="G287" s="246">
        <f t="shared" ref="G287" si="6">ROUNDDOWN(F287,0)</f>
        <v>16600</v>
      </c>
      <c r="H287" s="246">
        <v>16600</v>
      </c>
      <c r="I287" s="246" t="s">
        <v>2438</v>
      </c>
      <c r="J287" s="429">
        <v>19194.64</v>
      </c>
      <c r="K287" s="430">
        <v>97699.839999999895</v>
      </c>
      <c r="L287" s="433" t="s">
        <v>2920</v>
      </c>
      <c r="M287" s="424">
        <v>41439</v>
      </c>
      <c r="N287" s="424" t="s">
        <v>2460</v>
      </c>
      <c r="O287" s="494"/>
      <c r="P287" s="494"/>
    </row>
    <row r="288" spans="1:17" ht="28.5">
      <c r="A288" s="1"/>
      <c r="B288" s="784" t="s">
        <v>271</v>
      </c>
      <c r="C288" s="760" t="s">
        <v>2921</v>
      </c>
      <c r="D288" s="443" t="s">
        <v>867</v>
      </c>
      <c r="E288" s="444" t="s">
        <v>2609</v>
      </c>
      <c r="F288" s="565">
        <v>4660</v>
      </c>
      <c r="G288" s="445">
        <f>ROUNDDOWN(F288,0)</f>
        <v>4660</v>
      </c>
      <c r="H288" s="445">
        <v>4660</v>
      </c>
      <c r="I288" s="445" t="s">
        <v>262</v>
      </c>
      <c r="J288" s="247">
        <v>10335</v>
      </c>
      <c r="K288" s="247">
        <v>30421.7</v>
      </c>
      <c r="L288" s="248">
        <v>33502</v>
      </c>
      <c r="M288" s="248">
        <v>41439</v>
      </c>
      <c r="N288" s="248" t="s">
        <v>262</v>
      </c>
      <c r="O288" s="494"/>
      <c r="P288" s="494"/>
    </row>
  </sheetData>
  <phoneticPr fontId="2"/>
  <conditionalFormatting sqref="C287:N288">
    <cfRule type="expression" dxfId="16" priority="8">
      <formula>MOD(ROW(),2)=0</formula>
    </cfRule>
  </conditionalFormatting>
  <conditionalFormatting sqref="C4:P275">
    <cfRule type="expression" dxfId="15" priority="1">
      <formula>MOD(ROW(),2)=0</formula>
    </cfRule>
  </conditionalFormatting>
  <pageMargins left="0.78740157480314965" right="0.78740157480314965" top="0.98425196850393704" bottom="0.98425196850393704" header="0.51181102362204722" footer="0.51181102362204722"/>
  <pageSetup paperSize="8" scale="49" fitToHeight="8" orientation="landscape" horizontalDpi="300" verticalDpi="300" r:id="rId1"/>
  <headerFooter alignWithMargins="0"/>
  <ignoredErrors>
    <ignoredError sqref="P56:P63 P90:P157 P231:P23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94"/>
  <sheetViews>
    <sheetView showGridLines="0" zoomScaleNormal="100" workbookViewId="0">
      <pane xSplit="3" ySplit="3" topLeftCell="D265" activePane="bottomRight" state="frozen"/>
      <selection pane="topRight"/>
      <selection pane="bottomLeft"/>
      <selection pane="bottomRight" activeCell="C272" sqref="C272"/>
    </sheetView>
  </sheetViews>
  <sheetFormatPr defaultColWidth="9" defaultRowHeight="15.75" outlineLevelCol="1"/>
  <cols>
    <col min="1" max="1" width="3.5" style="495" customWidth="1"/>
    <col min="2" max="2" width="14.375" style="495" customWidth="1"/>
    <col min="3" max="3" width="33.5" style="752" customWidth="1"/>
    <col min="4" max="4" width="44" style="495" customWidth="1"/>
    <col min="5" max="5" width="30.625" style="495" customWidth="1"/>
    <col min="6" max="6" width="20" style="495" hidden="1" customWidth="1" outlineLevel="1"/>
    <col min="7" max="7" width="17.125" style="526" customWidth="1" collapsed="1"/>
    <col min="8" max="9" width="17.125" style="526" customWidth="1"/>
    <col min="10" max="11" width="24" style="527" customWidth="1"/>
    <col min="12" max="12" width="21.625" style="528" customWidth="1"/>
    <col min="13" max="13" width="20" style="528" customWidth="1"/>
    <col min="14" max="14" width="20.625" style="528" customWidth="1"/>
    <col min="15" max="15" width="13.625" style="495" customWidth="1"/>
    <col min="16" max="16" width="10.375" style="495" customWidth="1"/>
    <col min="17" max="16384" width="9" style="495"/>
  </cols>
  <sheetData>
    <row r="1" spans="1:16">
      <c r="A1" s="1"/>
      <c r="B1" s="1"/>
      <c r="C1" s="748"/>
      <c r="D1" s="1"/>
      <c r="E1" s="1"/>
      <c r="F1" s="542"/>
      <c r="G1" s="2"/>
      <c r="H1" s="2"/>
      <c r="I1" s="2"/>
      <c r="J1" s="2"/>
      <c r="K1" s="2"/>
      <c r="L1" s="2"/>
      <c r="M1" s="2"/>
      <c r="N1" s="2"/>
      <c r="O1" s="2"/>
    </row>
    <row r="2" spans="1:16" s="496" customFormat="1" ht="32.25" customHeight="1">
      <c r="A2" s="151"/>
      <c r="B2" s="513" t="s">
        <v>67</v>
      </c>
      <c r="C2" s="749" t="s">
        <v>0</v>
      </c>
      <c r="D2" s="514" t="s">
        <v>1</v>
      </c>
      <c r="E2" s="514" t="s">
        <v>798</v>
      </c>
      <c r="F2" s="515" t="s">
        <v>822</v>
      </c>
      <c r="G2" s="515" t="s">
        <v>822</v>
      </c>
      <c r="H2" s="515" t="s">
        <v>818</v>
      </c>
      <c r="I2" s="543" t="s">
        <v>1424</v>
      </c>
      <c r="J2" s="516" t="s">
        <v>814</v>
      </c>
      <c r="K2" s="516" t="s">
        <v>815</v>
      </c>
      <c r="L2" s="517" t="s">
        <v>3</v>
      </c>
      <c r="M2" s="517" t="s">
        <v>820</v>
      </c>
      <c r="N2" s="518" t="s">
        <v>821</v>
      </c>
      <c r="O2" s="237" t="s">
        <v>880</v>
      </c>
      <c r="P2" s="238" t="s">
        <v>1942</v>
      </c>
    </row>
    <row r="3" spans="1:16" s="496" customFormat="1" ht="16.350000000000001" customHeight="1">
      <c r="A3" s="151"/>
      <c r="B3" s="519"/>
      <c r="C3" s="750"/>
      <c r="D3" s="45"/>
      <c r="E3" s="45"/>
      <c r="F3" s="46" t="s">
        <v>610</v>
      </c>
      <c r="G3" s="46" t="s">
        <v>610</v>
      </c>
      <c r="H3" s="46" t="s">
        <v>610</v>
      </c>
      <c r="I3" s="46" t="s">
        <v>610</v>
      </c>
      <c r="J3" s="47" t="s">
        <v>17</v>
      </c>
      <c r="K3" s="47" t="s">
        <v>17</v>
      </c>
      <c r="L3" s="48"/>
      <c r="M3" s="48"/>
      <c r="N3" s="520"/>
      <c r="O3" s="237" t="s">
        <v>881</v>
      </c>
      <c r="P3" s="238" t="s">
        <v>1943</v>
      </c>
    </row>
    <row r="4" spans="1:16" s="496" customFormat="1" ht="14.25">
      <c r="A4" s="151"/>
      <c r="B4" s="243" t="s">
        <v>74</v>
      </c>
      <c r="C4" s="759" t="s">
        <v>126</v>
      </c>
      <c r="D4" s="521" t="s">
        <v>847</v>
      </c>
      <c r="E4" s="522" t="s">
        <v>801</v>
      </c>
      <c r="F4" s="544">
        <v>43900</v>
      </c>
      <c r="G4" s="523">
        <f>ROUNDDOWN(F4,0)</f>
        <v>43900</v>
      </c>
      <c r="H4" s="523">
        <v>43900</v>
      </c>
      <c r="I4" s="523" t="s">
        <v>262</v>
      </c>
      <c r="J4" s="524">
        <v>9298.2099999999991</v>
      </c>
      <c r="K4" s="423">
        <v>117258.88</v>
      </c>
      <c r="L4" s="424">
        <v>28641</v>
      </c>
      <c r="M4" s="424">
        <v>37963</v>
      </c>
      <c r="N4" s="424" t="s">
        <v>608</v>
      </c>
      <c r="O4" s="425">
        <v>3250</v>
      </c>
      <c r="P4" s="426">
        <v>0.74</v>
      </c>
    </row>
    <row r="5" spans="1:16" s="496" customFormat="1" ht="14.25">
      <c r="A5" s="151"/>
      <c r="B5" s="243" t="s">
        <v>68</v>
      </c>
      <c r="C5" s="760" t="s">
        <v>938</v>
      </c>
      <c r="D5" s="244" t="s">
        <v>848</v>
      </c>
      <c r="E5" s="245" t="s">
        <v>1944</v>
      </c>
      <c r="F5" s="545">
        <v>20500</v>
      </c>
      <c r="G5" s="246">
        <f t="shared" ref="G5:G68" si="0">ROUNDDOWN(F5,0)</f>
        <v>20500</v>
      </c>
      <c r="H5" s="246">
        <v>20500</v>
      </c>
      <c r="I5" s="246" t="s">
        <v>1951</v>
      </c>
      <c r="J5" s="247">
        <v>11670.4</v>
      </c>
      <c r="K5" s="247">
        <v>25260.48</v>
      </c>
      <c r="L5" s="248">
        <v>35246</v>
      </c>
      <c r="M5" s="248">
        <v>38429</v>
      </c>
      <c r="N5" s="248" t="s">
        <v>1951</v>
      </c>
      <c r="O5" s="427">
        <v>1836</v>
      </c>
      <c r="P5" s="428">
        <v>2.64</v>
      </c>
    </row>
    <row r="6" spans="1:16" s="496" customFormat="1" ht="14.25">
      <c r="A6" s="151"/>
      <c r="B6" s="243" t="s">
        <v>75</v>
      </c>
      <c r="C6" s="761" t="s">
        <v>128</v>
      </c>
      <c r="D6" s="546" t="s">
        <v>1945</v>
      </c>
      <c r="E6" s="547" t="s">
        <v>802</v>
      </c>
      <c r="F6" s="548">
        <v>26700</v>
      </c>
      <c r="G6" s="319">
        <f t="shared" si="0"/>
        <v>26700</v>
      </c>
      <c r="H6" s="319">
        <v>26700</v>
      </c>
      <c r="I6" s="319" t="s">
        <v>262</v>
      </c>
      <c r="J6" s="549">
        <v>6365.8</v>
      </c>
      <c r="K6" s="550">
        <v>11678.049999999899</v>
      </c>
      <c r="L6" s="451">
        <v>36675</v>
      </c>
      <c r="M6" s="451">
        <v>41726</v>
      </c>
      <c r="N6" s="451" t="s">
        <v>262</v>
      </c>
      <c r="O6" s="452">
        <v>1150</v>
      </c>
      <c r="P6" s="426">
        <v>0.83</v>
      </c>
    </row>
    <row r="7" spans="1:16" s="496" customFormat="1" ht="14.25">
      <c r="A7" s="151"/>
      <c r="B7" s="243" t="s">
        <v>70</v>
      </c>
      <c r="C7" s="760" t="s">
        <v>1426</v>
      </c>
      <c r="D7" s="546" t="s">
        <v>851</v>
      </c>
      <c r="E7" s="547" t="s">
        <v>1946</v>
      </c>
      <c r="F7" s="548">
        <v>10000</v>
      </c>
      <c r="G7" s="319">
        <f t="shared" si="0"/>
        <v>10000</v>
      </c>
      <c r="H7" s="319">
        <v>10000</v>
      </c>
      <c r="I7" s="319" t="s">
        <v>1951</v>
      </c>
      <c r="J7" s="455">
        <v>1353.6199999999899</v>
      </c>
      <c r="K7" s="455">
        <v>9044.0400000000009</v>
      </c>
      <c r="L7" s="456">
        <v>27135</v>
      </c>
      <c r="M7" s="456">
        <v>39624</v>
      </c>
      <c r="N7" s="456" t="s">
        <v>1951</v>
      </c>
      <c r="O7" s="457">
        <v>473</v>
      </c>
      <c r="P7" s="428">
        <v>6.88</v>
      </c>
    </row>
    <row r="8" spans="1:16" s="496" customFormat="1" ht="14.25">
      <c r="A8" s="151"/>
      <c r="B8" s="243" t="s">
        <v>77</v>
      </c>
      <c r="C8" s="317" t="s">
        <v>1427</v>
      </c>
      <c r="D8" s="244" t="s">
        <v>1947</v>
      </c>
      <c r="E8" s="245" t="s">
        <v>801</v>
      </c>
      <c r="F8" s="545">
        <v>10400</v>
      </c>
      <c r="G8" s="246">
        <f t="shared" si="0"/>
        <v>10400</v>
      </c>
      <c r="H8" s="246">
        <v>10400</v>
      </c>
      <c r="I8" s="246" t="s">
        <v>262</v>
      </c>
      <c r="J8" s="429">
        <v>637.08000000000004</v>
      </c>
      <c r="K8" s="430">
        <v>5358.55</v>
      </c>
      <c r="L8" s="424">
        <v>32049</v>
      </c>
      <c r="M8" s="424">
        <v>38258</v>
      </c>
      <c r="N8" s="424" t="s">
        <v>262</v>
      </c>
      <c r="O8" s="425">
        <v>344</v>
      </c>
      <c r="P8" s="426">
        <v>6.37</v>
      </c>
    </row>
    <row r="9" spans="1:16" s="496" customFormat="1" ht="14.25">
      <c r="A9" s="151"/>
      <c r="B9" s="243" t="s">
        <v>78</v>
      </c>
      <c r="C9" s="760" t="s">
        <v>1948</v>
      </c>
      <c r="D9" s="546" t="s">
        <v>1949</v>
      </c>
      <c r="E9" s="547" t="s">
        <v>1944</v>
      </c>
      <c r="F9" s="548">
        <v>11100</v>
      </c>
      <c r="G9" s="319">
        <f t="shared" si="0"/>
        <v>11100</v>
      </c>
      <c r="H9" s="319">
        <v>11100</v>
      </c>
      <c r="I9" s="319" t="s">
        <v>262</v>
      </c>
      <c r="J9" s="455">
        <v>1844.44</v>
      </c>
      <c r="K9" s="455">
        <v>8683.7299999999905</v>
      </c>
      <c r="L9" s="456">
        <v>38391</v>
      </c>
      <c r="M9" s="456">
        <v>38961</v>
      </c>
      <c r="N9" s="456" t="s">
        <v>1951</v>
      </c>
      <c r="O9" s="457">
        <v>49</v>
      </c>
      <c r="P9" s="428">
        <v>1.29</v>
      </c>
    </row>
    <row r="10" spans="1:16" s="496" customFormat="1" ht="14.25">
      <c r="A10" s="151"/>
      <c r="B10" s="243" t="s">
        <v>79</v>
      </c>
      <c r="C10" s="317" t="s">
        <v>1428</v>
      </c>
      <c r="D10" s="244" t="s">
        <v>852</v>
      </c>
      <c r="E10" s="245" t="s">
        <v>2162</v>
      </c>
      <c r="F10" s="545">
        <v>7040</v>
      </c>
      <c r="G10" s="246">
        <f t="shared" si="0"/>
        <v>7040</v>
      </c>
      <c r="H10" s="246">
        <v>7040</v>
      </c>
      <c r="I10" s="246" t="s">
        <v>1951</v>
      </c>
      <c r="J10" s="247">
        <v>2074.6520743649899</v>
      </c>
      <c r="K10" s="431">
        <v>11425.2</v>
      </c>
      <c r="L10" s="424">
        <v>33305</v>
      </c>
      <c r="M10" s="424">
        <v>38132</v>
      </c>
      <c r="N10" s="424" t="s">
        <v>1951</v>
      </c>
      <c r="O10" s="425">
        <v>560</v>
      </c>
      <c r="P10" s="426">
        <v>2.99</v>
      </c>
    </row>
    <row r="11" spans="1:16" s="496" customFormat="1" ht="14.25">
      <c r="A11" s="151"/>
      <c r="B11" s="243" t="s">
        <v>80</v>
      </c>
      <c r="C11" s="760" t="s">
        <v>940</v>
      </c>
      <c r="D11" s="546" t="s">
        <v>1950</v>
      </c>
      <c r="E11" s="547" t="s">
        <v>1944</v>
      </c>
      <c r="F11" s="548">
        <v>8140</v>
      </c>
      <c r="G11" s="319">
        <f t="shared" si="0"/>
        <v>8140</v>
      </c>
      <c r="H11" s="319">
        <v>8140</v>
      </c>
      <c r="I11" s="319" t="s">
        <v>1951</v>
      </c>
      <c r="J11" s="455">
        <v>1101.49</v>
      </c>
      <c r="K11" s="455">
        <v>5858.26</v>
      </c>
      <c r="L11" s="456">
        <v>30064</v>
      </c>
      <c r="M11" s="456">
        <v>38686</v>
      </c>
      <c r="N11" s="456" t="s">
        <v>1951</v>
      </c>
      <c r="O11" s="457">
        <v>417</v>
      </c>
      <c r="P11" s="428">
        <v>11.6</v>
      </c>
    </row>
    <row r="12" spans="1:16" s="496" customFormat="1" ht="14.25">
      <c r="A12" s="151"/>
      <c r="B12" s="243" t="s">
        <v>81</v>
      </c>
      <c r="C12" s="317" t="s">
        <v>136</v>
      </c>
      <c r="D12" s="244" t="s">
        <v>1952</v>
      </c>
      <c r="E12" s="245" t="s">
        <v>1944</v>
      </c>
      <c r="F12" s="545">
        <v>5310</v>
      </c>
      <c r="G12" s="246">
        <f t="shared" si="0"/>
        <v>5310</v>
      </c>
      <c r="H12" s="246">
        <v>5310</v>
      </c>
      <c r="I12" s="246" t="s">
        <v>262</v>
      </c>
      <c r="J12" s="429">
        <v>566.22</v>
      </c>
      <c r="K12" s="430">
        <v>4463.8599999999897</v>
      </c>
      <c r="L12" s="424">
        <v>36231</v>
      </c>
      <c r="M12" s="424">
        <v>39717</v>
      </c>
      <c r="N12" s="424" t="s">
        <v>1951</v>
      </c>
      <c r="O12" s="425">
        <v>70</v>
      </c>
      <c r="P12" s="426">
        <v>5.48</v>
      </c>
    </row>
    <row r="13" spans="1:16" s="496" customFormat="1" ht="14.25">
      <c r="A13" s="151"/>
      <c r="B13" s="243" t="s">
        <v>83</v>
      </c>
      <c r="C13" s="760" t="s">
        <v>941</v>
      </c>
      <c r="D13" s="546" t="s">
        <v>2163</v>
      </c>
      <c r="E13" s="547" t="s">
        <v>1953</v>
      </c>
      <c r="F13" s="548">
        <v>4050</v>
      </c>
      <c r="G13" s="319">
        <f t="shared" si="0"/>
        <v>4050</v>
      </c>
      <c r="H13" s="319">
        <v>4050</v>
      </c>
      <c r="I13" s="319" t="s">
        <v>262</v>
      </c>
      <c r="J13" s="455">
        <v>693.14999999999895</v>
      </c>
      <c r="K13" s="455">
        <v>5367.2799999999897</v>
      </c>
      <c r="L13" s="456">
        <v>34150</v>
      </c>
      <c r="M13" s="456">
        <v>39624</v>
      </c>
      <c r="N13" s="456" t="s">
        <v>1951</v>
      </c>
      <c r="O13" s="457">
        <v>376</v>
      </c>
      <c r="P13" s="428">
        <v>4.33</v>
      </c>
    </row>
    <row r="14" spans="1:16" s="496" customFormat="1" ht="14.25">
      <c r="A14" s="151"/>
      <c r="B14" s="243" t="s">
        <v>85</v>
      </c>
      <c r="C14" s="317" t="s">
        <v>1429</v>
      </c>
      <c r="D14" s="244" t="s">
        <v>853</v>
      </c>
      <c r="E14" s="245" t="s">
        <v>1944</v>
      </c>
      <c r="F14" s="545">
        <v>4690</v>
      </c>
      <c r="G14" s="319">
        <f t="shared" si="0"/>
        <v>4690</v>
      </c>
      <c r="H14" s="319">
        <v>4690</v>
      </c>
      <c r="I14" s="319" t="s">
        <v>1951</v>
      </c>
      <c r="J14" s="455">
        <v>1056.92</v>
      </c>
      <c r="K14" s="165">
        <v>5782.27</v>
      </c>
      <c r="L14" s="451">
        <v>35550</v>
      </c>
      <c r="M14" s="451">
        <v>38044</v>
      </c>
      <c r="N14" s="451" t="s">
        <v>1951</v>
      </c>
      <c r="O14" s="452">
        <v>275</v>
      </c>
      <c r="P14" s="426">
        <v>0.78</v>
      </c>
    </row>
    <row r="15" spans="1:16" s="496" customFormat="1" ht="14.25">
      <c r="A15" s="151"/>
      <c r="B15" s="243" t="s">
        <v>86</v>
      </c>
      <c r="C15" s="760" t="s">
        <v>2164</v>
      </c>
      <c r="D15" s="546" t="s">
        <v>2165</v>
      </c>
      <c r="E15" s="547" t="s">
        <v>1944</v>
      </c>
      <c r="F15" s="548">
        <v>4320</v>
      </c>
      <c r="G15" s="319">
        <f t="shared" si="0"/>
        <v>4320</v>
      </c>
      <c r="H15" s="319">
        <v>4320</v>
      </c>
      <c r="I15" s="319" t="s">
        <v>262</v>
      </c>
      <c r="J15" s="455">
        <v>506.16</v>
      </c>
      <c r="K15" s="455">
        <v>3507.3699999999899</v>
      </c>
      <c r="L15" s="456">
        <v>39616</v>
      </c>
      <c r="M15" s="456">
        <v>39757</v>
      </c>
      <c r="N15" s="456" t="s">
        <v>1951</v>
      </c>
      <c r="O15" s="457">
        <v>41</v>
      </c>
      <c r="P15" s="428">
        <v>4</v>
      </c>
    </row>
    <row r="16" spans="1:16" s="496" customFormat="1" ht="14.25">
      <c r="A16" s="151"/>
      <c r="B16" s="243" t="s">
        <v>87</v>
      </c>
      <c r="C16" s="317" t="s">
        <v>142</v>
      </c>
      <c r="D16" s="546" t="s">
        <v>2166</v>
      </c>
      <c r="E16" s="547" t="s">
        <v>801</v>
      </c>
      <c r="F16" s="548">
        <v>5010</v>
      </c>
      <c r="G16" s="319">
        <f t="shared" si="0"/>
        <v>5010</v>
      </c>
      <c r="H16" s="319">
        <v>5010</v>
      </c>
      <c r="I16" s="246" t="s">
        <v>262</v>
      </c>
      <c r="J16" s="455">
        <v>629.86</v>
      </c>
      <c r="K16" s="165">
        <v>4607.34</v>
      </c>
      <c r="L16" s="451">
        <v>41880</v>
      </c>
      <c r="M16" s="451">
        <v>42066</v>
      </c>
      <c r="N16" s="424" t="s">
        <v>608</v>
      </c>
      <c r="O16" s="452">
        <v>43</v>
      </c>
      <c r="P16" s="426">
        <v>4.54</v>
      </c>
    </row>
    <row r="17" spans="1:16" s="496" customFormat="1" ht="14.25">
      <c r="A17" s="151"/>
      <c r="B17" s="243" t="s">
        <v>88</v>
      </c>
      <c r="C17" s="760" t="s">
        <v>1430</v>
      </c>
      <c r="D17" s="546" t="s">
        <v>854</v>
      </c>
      <c r="E17" s="547" t="s">
        <v>1954</v>
      </c>
      <c r="F17" s="548">
        <v>4430</v>
      </c>
      <c r="G17" s="319">
        <f t="shared" si="0"/>
        <v>4430</v>
      </c>
      <c r="H17" s="319">
        <v>4430</v>
      </c>
      <c r="I17" s="319" t="s">
        <v>1951</v>
      </c>
      <c r="J17" s="455">
        <v>1047.79</v>
      </c>
      <c r="K17" s="455">
        <v>8510.20999999999</v>
      </c>
      <c r="L17" s="456">
        <v>31763</v>
      </c>
      <c r="M17" s="456">
        <v>41460</v>
      </c>
      <c r="N17" s="248" t="s">
        <v>1951</v>
      </c>
      <c r="O17" s="457">
        <v>305</v>
      </c>
      <c r="P17" s="428">
        <v>6.44</v>
      </c>
    </row>
    <row r="18" spans="1:16" s="496" customFormat="1" ht="14.25">
      <c r="A18" s="151"/>
      <c r="B18" s="243" t="s">
        <v>89</v>
      </c>
      <c r="C18" s="317" t="s">
        <v>1684</v>
      </c>
      <c r="D18" s="244" t="s">
        <v>2167</v>
      </c>
      <c r="E18" s="245" t="s">
        <v>801</v>
      </c>
      <c r="F18" s="545">
        <v>3570</v>
      </c>
      <c r="G18" s="246">
        <f t="shared" si="0"/>
        <v>3570</v>
      </c>
      <c r="H18" s="246">
        <v>3570</v>
      </c>
      <c r="I18" s="246" t="s">
        <v>262</v>
      </c>
      <c r="J18" s="429">
        <v>918.55999999999904</v>
      </c>
      <c r="K18" s="430">
        <v>6704.5299999999897</v>
      </c>
      <c r="L18" s="424">
        <v>33144</v>
      </c>
      <c r="M18" s="424">
        <v>39827</v>
      </c>
      <c r="N18" s="424" t="s">
        <v>608</v>
      </c>
      <c r="O18" s="425">
        <v>272</v>
      </c>
      <c r="P18" s="426">
        <v>4.95</v>
      </c>
    </row>
    <row r="19" spans="1:16" s="496" customFormat="1" ht="14.25">
      <c r="A19" s="151"/>
      <c r="B19" s="243" t="s">
        <v>90</v>
      </c>
      <c r="C19" s="760" t="s">
        <v>943</v>
      </c>
      <c r="D19" s="546" t="s">
        <v>1955</v>
      </c>
      <c r="E19" s="547" t="s">
        <v>1944</v>
      </c>
      <c r="F19" s="548">
        <v>4240</v>
      </c>
      <c r="G19" s="319">
        <f t="shared" si="0"/>
        <v>4240</v>
      </c>
      <c r="H19" s="319">
        <v>4240</v>
      </c>
      <c r="I19" s="319" t="s">
        <v>1956</v>
      </c>
      <c r="J19" s="455">
        <v>730.46</v>
      </c>
      <c r="K19" s="455">
        <v>3896.26</v>
      </c>
      <c r="L19" s="456">
        <v>40207</v>
      </c>
      <c r="M19" s="456">
        <v>40921</v>
      </c>
      <c r="N19" s="456" t="s">
        <v>1951</v>
      </c>
      <c r="O19" s="457">
        <v>62</v>
      </c>
      <c r="P19" s="428">
        <v>4.62</v>
      </c>
    </row>
    <row r="20" spans="1:16" s="496" customFormat="1" ht="14.25">
      <c r="A20" s="151"/>
      <c r="B20" s="243" t="s">
        <v>91</v>
      </c>
      <c r="C20" s="761" t="s">
        <v>944</v>
      </c>
      <c r="D20" s="546" t="s">
        <v>1957</v>
      </c>
      <c r="E20" s="547" t="s">
        <v>1944</v>
      </c>
      <c r="F20" s="548">
        <v>2480</v>
      </c>
      <c r="G20" s="319">
        <f t="shared" si="0"/>
        <v>2480</v>
      </c>
      <c r="H20" s="319">
        <v>2480</v>
      </c>
      <c r="I20" s="246" t="s">
        <v>1951</v>
      </c>
      <c r="J20" s="455">
        <v>505.34999999999991</v>
      </c>
      <c r="K20" s="165">
        <v>3036.1399999999899</v>
      </c>
      <c r="L20" s="451">
        <v>33162</v>
      </c>
      <c r="M20" s="451">
        <v>39304</v>
      </c>
      <c r="N20" s="424" t="s">
        <v>1951</v>
      </c>
      <c r="O20" s="452">
        <v>165</v>
      </c>
      <c r="P20" s="426">
        <v>7.03</v>
      </c>
    </row>
    <row r="21" spans="1:16" s="496" customFormat="1" ht="14.25">
      <c r="A21" s="151"/>
      <c r="B21" s="243" t="s">
        <v>92</v>
      </c>
      <c r="C21" s="760" t="s">
        <v>1431</v>
      </c>
      <c r="D21" s="546" t="s">
        <v>2168</v>
      </c>
      <c r="E21" s="547" t="s">
        <v>1953</v>
      </c>
      <c r="F21" s="548">
        <v>4160</v>
      </c>
      <c r="G21" s="319">
        <f t="shared" si="0"/>
        <v>4160</v>
      </c>
      <c r="H21" s="319">
        <v>4160</v>
      </c>
      <c r="I21" s="319" t="s">
        <v>1951</v>
      </c>
      <c r="J21" s="455">
        <v>773.32</v>
      </c>
      <c r="K21" s="455">
        <v>4768.2300000000005</v>
      </c>
      <c r="L21" s="456">
        <v>32339</v>
      </c>
      <c r="M21" s="456">
        <v>38043</v>
      </c>
      <c r="N21" s="456" t="s">
        <v>1951</v>
      </c>
      <c r="O21" s="457">
        <v>363</v>
      </c>
      <c r="P21" s="428">
        <v>5.45</v>
      </c>
    </row>
    <row r="22" spans="1:16" s="496" customFormat="1" ht="14.25">
      <c r="A22" s="151"/>
      <c r="B22" s="243" t="s">
        <v>93</v>
      </c>
      <c r="C22" s="317" t="s">
        <v>1432</v>
      </c>
      <c r="D22" s="546" t="s">
        <v>1958</v>
      </c>
      <c r="E22" s="547" t="s">
        <v>1946</v>
      </c>
      <c r="F22" s="548">
        <v>2830</v>
      </c>
      <c r="G22" s="319">
        <f t="shared" si="0"/>
        <v>2830</v>
      </c>
      <c r="H22" s="319">
        <v>2830</v>
      </c>
      <c r="I22" s="319" t="s">
        <v>262</v>
      </c>
      <c r="J22" s="549">
        <v>1083.0599999999899</v>
      </c>
      <c r="K22" s="550">
        <v>4764</v>
      </c>
      <c r="L22" s="451">
        <v>34089</v>
      </c>
      <c r="M22" s="451">
        <v>39871</v>
      </c>
      <c r="N22" s="451" t="s">
        <v>1951</v>
      </c>
      <c r="O22" s="452">
        <v>200</v>
      </c>
      <c r="P22" s="426">
        <v>5.15</v>
      </c>
    </row>
    <row r="23" spans="1:16" s="496" customFormat="1" ht="14.25">
      <c r="A23" s="151"/>
      <c r="B23" s="243" t="s">
        <v>94</v>
      </c>
      <c r="C23" s="760" t="s">
        <v>945</v>
      </c>
      <c r="D23" s="546" t="s">
        <v>2169</v>
      </c>
      <c r="E23" s="547" t="s">
        <v>1944</v>
      </c>
      <c r="F23" s="548">
        <v>2880</v>
      </c>
      <c r="G23" s="319">
        <f t="shared" si="0"/>
        <v>2880</v>
      </c>
      <c r="H23" s="319">
        <v>2880</v>
      </c>
      <c r="I23" s="319" t="s">
        <v>1956</v>
      </c>
      <c r="J23" s="455">
        <v>386.69999999999902</v>
      </c>
      <c r="K23" s="455">
        <v>2930.15</v>
      </c>
      <c r="L23" s="456">
        <v>39955</v>
      </c>
      <c r="M23" s="456">
        <v>40848</v>
      </c>
      <c r="N23" s="456" t="s">
        <v>1951</v>
      </c>
      <c r="O23" s="457">
        <v>63</v>
      </c>
      <c r="P23" s="428">
        <v>3.82</v>
      </c>
    </row>
    <row r="24" spans="1:16" s="496" customFormat="1" ht="14.25">
      <c r="A24" s="151"/>
      <c r="B24" s="243" t="s">
        <v>96</v>
      </c>
      <c r="C24" s="761" t="s">
        <v>151</v>
      </c>
      <c r="D24" s="546" t="s">
        <v>2170</v>
      </c>
      <c r="E24" s="547" t="s">
        <v>801</v>
      </c>
      <c r="F24" s="548">
        <v>2210</v>
      </c>
      <c r="G24" s="319">
        <f t="shared" si="0"/>
        <v>2210</v>
      </c>
      <c r="H24" s="319">
        <v>2210</v>
      </c>
      <c r="I24" s="319" t="s">
        <v>262</v>
      </c>
      <c r="J24" s="455">
        <v>367.18</v>
      </c>
      <c r="K24" s="165">
        <v>2628.4299999999898</v>
      </c>
      <c r="L24" s="451">
        <v>40268</v>
      </c>
      <c r="M24" s="451">
        <v>41460</v>
      </c>
      <c r="N24" s="451" t="s">
        <v>262</v>
      </c>
      <c r="O24" s="452">
        <v>23</v>
      </c>
      <c r="P24" s="426">
        <v>6.03</v>
      </c>
    </row>
    <row r="25" spans="1:16" s="496" customFormat="1" ht="14.25">
      <c r="A25" s="151"/>
      <c r="B25" s="243" t="s">
        <v>98</v>
      </c>
      <c r="C25" s="760" t="s">
        <v>946</v>
      </c>
      <c r="D25" s="546" t="s">
        <v>2171</v>
      </c>
      <c r="E25" s="547" t="s">
        <v>1944</v>
      </c>
      <c r="F25" s="548">
        <v>1690</v>
      </c>
      <c r="G25" s="319">
        <f t="shared" si="0"/>
        <v>1690</v>
      </c>
      <c r="H25" s="319">
        <v>1690</v>
      </c>
      <c r="I25" s="319" t="s">
        <v>1956</v>
      </c>
      <c r="J25" s="455">
        <v>343.16</v>
      </c>
      <c r="K25" s="455">
        <v>2376.4</v>
      </c>
      <c r="L25" s="456">
        <v>40100</v>
      </c>
      <c r="M25" s="456">
        <v>40848</v>
      </c>
      <c r="N25" s="456" t="s">
        <v>1951</v>
      </c>
      <c r="O25" s="457">
        <v>53</v>
      </c>
      <c r="P25" s="428">
        <v>3.37</v>
      </c>
    </row>
    <row r="26" spans="1:16" s="496" customFormat="1" ht="14.25">
      <c r="A26" s="151"/>
      <c r="B26" s="243" t="s">
        <v>99</v>
      </c>
      <c r="C26" s="317" t="s">
        <v>1039</v>
      </c>
      <c r="D26" s="546" t="s">
        <v>1959</v>
      </c>
      <c r="E26" s="547" t="s">
        <v>801</v>
      </c>
      <c r="F26" s="548">
        <v>6470</v>
      </c>
      <c r="G26" s="319">
        <f t="shared" si="0"/>
        <v>6470</v>
      </c>
      <c r="H26" s="319">
        <v>6470</v>
      </c>
      <c r="I26" s="319" t="s">
        <v>262</v>
      </c>
      <c r="J26" s="455">
        <v>891.01999999999896</v>
      </c>
      <c r="K26" s="165">
        <v>7117.7799999999897</v>
      </c>
      <c r="L26" s="451">
        <v>32962</v>
      </c>
      <c r="M26" s="451">
        <v>39827</v>
      </c>
      <c r="N26" s="451" t="s">
        <v>608</v>
      </c>
      <c r="O26" s="452">
        <v>294</v>
      </c>
      <c r="P26" s="426">
        <v>4.3099999999999996</v>
      </c>
    </row>
    <row r="27" spans="1:16" s="496" customFormat="1" ht="14.25">
      <c r="A27" s="151"/>
      <c r="B27" s="243" t="s">
        <v>101</v>
      </c>
      <c r="C27" s="317" t="s">
        <v>156</v>
      </c>
      <c r="D27" s="244" t="s">
        <v>2172</v>
      </c>
      <c r="E27" s="245" t="s">
        <v>803</v>
      </c>
      <c r="F27" s="545">
        <v>4890</v>
      </c>
      <c r="G27" s="246">
        <f t="shared" si="0"/>
        <v>4890</v>
      </c>
      <c r="H27" s="246">
        <v>4890</v>
      </c>
      <c r="I27" s="246" t="s">
        <v>262</v>
      </c>
      <c r="J27" s="429">
        <v>941.17999999999904</v>
      </c>
      <c r="K27" s="430">
        <v>6123.96</v>
      </c>
      <c r="L27" s="424">
        <v>32724</v>
      </c>
      <c r="M27" s="424">
        <v>41460</v>
      </c>
      <c r="N27" s="424" t="s">
        <v>608</v>
      </c>
      <c r="O27" s="425">
        <v>335</v>
      </c>
      <c r="P27" s="426">
        <v>4.33</v>
      </c>
    </row>
    <row r="28" spans="1:16" s="496" customFormat="1" ht="14.25">
      <c r="A28" s="151"/>
      <c r="B28" s="243" t="s">
        <v>104</v>
      </c>
      <c r="C28" s="760" t="s">
        <v>1960</v>
      </c>
      <c r="D28" s="546" t="s">
        <v>2173</v>
      </c>
      <c r="E28" s="547" t="s">
        <v>1961</v>
      </c>
      <c r="F28" s="548">
        <v>3390</v>
      </c>
      <c r="G28" s="319">
        <f t="shared" si="0"/>
        <v>3390</v>
      </c>
      <c r="H28" s="319">
        <v>3390</v>
      </c>
      <c r="I28" s="319" t="s">
        <v>1956</v>
      </c>
      <c r="J28" s="455">
        <v>1057.1400000000001</v>
      </c>
      <c r="K28" s="455">
        <v>3868.36</v>
      </c>
      <c r="L28" s="456">
        <v>33534</v>
      </c>
      <c r="M28" s="456">
        <v>38776</v>
      </c>
      <c r="N28" s="456" t="s">
        <v>1951</v>
      </c>
      <c r="O28" s="457">
        <v>291</v>
      </c>
      <c r="P28" s="428">
        <v>3.69</v>
      </c>
    </row>
    <row r="29" spans="1:16" s="496" customFormat="1" ht="14.25">
      <c r="A29" s="151"/>
      <c r="B29" s="243" t="s">
        <v>105</v>
      </c>
      <c r="C29" s="761" t="s">
        <v>1433</v>
      </c>
      <c r="D29" s="546" t="s">
        <v>2174</v>
      </c>
      <c r="E29" s="547" t="s">
        <v>1944</v>
      </c>
      <c r="F29" s="548">
        <v>1780</v>
      </c>
      <c r="G29" s="319">
        <f t="shared" si="0"/>
        <v>1780</v>
      </c>
      <c r="H29" s="319">
        <v>1780</v>
      </c>
      <c r="I29" s="319" t="s">
        <v>1951</v>
      </c>
      <c r="J29" s="455">
        <v>457.26999999999902</v>
      </c>
      <c r="K29" s="165">
        <v>2664.8299999999899</v>
      </c>
      <c r="L29" s="451">
        <v>32079</v>
      </c>
      <c r="M29" s="451">
        <v>39827</v>
      </c>
      <c r="N29" s="451" t="s">
        <v>1951</v>
      </c>
      <c r="O29" s="452">
        <v>100</v>
      </c>
      <c r="P29" s="426">
        <v>6.76</v>
      </c>
    </row>
    <row r="30" spans="1:16" s="496" customFormat="1" ht="14.25">
      <c r="A30" s="151"/>
      <c r="B30" s="243" t="s">
        <v>106</v>
      </c>
      <c r="C30" s="760" t="s">
        <v>948</v>
      </c>
      <c r="D30" s="244" t="s">
        <v>1962</v>
      </c>
      <c r="E30" s="245" t="s">
        <v>1944</v>
      </c>
      <c r="F30" s="545">
        <v>3850</v>
      </c>
      <c r="G30" s="246">
        <f t="shared" si="0"/>
        <v>3850</v>
      </c>
      <c r="H30" s="246">
        <v>3850</v>
      </c>
      <c r="I30" s="246" t="s">
        <v>1951</v>
      </c>
      <c r="J30" s="247">
        <v>4454.59</v>
      </c>
      <c r="K30" s="247">
        <v>34045.230000000003</v>
      </c>
      <c r="L30" s="248">
        <v>34683</v>
      </c>
      <c r="M30" s="248">
        <v>37960</v>
      </c>
      <c r="N30" s="248" t="s">
        <v>1951</v>
      </c>
      <c r="O30" s="427">
        <v>437</v>
      </c>
      <c r="P30" s="428">
        <v>1.17</v>
      </c>
    </row>
    <row r="31" spans="1:16" s="496" customFormat="1" ht="14.25">
      <c r="A31" s="151"/>
      <c r="B31" s="243" t="s">
        <v>107</v>
      </c>
      <c r="C31" s="317" t="s">
        <v>1434</v>
      </c>
      <c r="D31" s="546" t="s">
        <v>2175</v>
      </c>
      <c r="E31" s="547" t="s">
        <v>1946</v>
      </c>
      <c r="F31" s="548">
        <v>7830</v>
      </c>
      <c r="G31" s="319">
        <f t="shared" si="0"/>
        <v>7830</v>
      </c>
      <c r="H31" s="319">
        <v>7830</v>
      </c>
      <c r="I31" s="319" t="s">
        <v>262</v>
      </c>
      <c r="J31" s="549">
        <v>1275.7</v>
      </c>
      <c r="K31" s="550">
        <v>10932.69</v>
      </c>
      <c r="L31" s="451">
        <v>32233</v>
      </c>
      <c r="M31" s="451">
        <v>38533</v>
      </c>
      <c r="N31" s="451" t="s">
        <v>1951</v>
      </c>
      <c r="O31" s="452">
        <v>599</v>
      </c>
      <c r="P31" s="426">
        <v>6.93</v>
      </c>
    </row>
    <row r="32" spans="1:16" s="496" customFormat="1" ht="14.25">
      <c r="A32" s="151"/>
      <c r="B32" s="243" t="s">
        <v>108</v>
      </c>
      <c r="C32" s="760" t="s">
        <v>1435</v>
      </c>
      <c r="D32" s="546" t="s">
        <v>1963</v>
      </c>
      <c r="E32" s="547" t="s">
        <v>1944</v>
      </c>
      <c r="F32" s="548">
        <v>5460</v>
      </c>
      <c r="G32" s="319">
        <f t="shared" si="0"/>
        <v>5460</v>
      </c>
      <c r="H32" s="319">
        <v>5460</v>
      </c>
      <c r="I32" s="319" t="s">
        <v>1956</v>
      </c>
      <c r="J32" s="455">
        <v>1502.94</v>
      </c>
      <c r="K32" s="455">
        <v>10055.129999999899</v>
      </c>
      <c r="L32" s="456">
        <v>31351</v>
      </c>
      <c r="M32" s="456">
        <v>38484</v>
      </c>
      <c r="N32" s="456" t="s">
        <v>1951</v>
      </c>
      <c r="O32" s="457">
        <v>522</v>
      </c>
      <c r="P32" s="428">
        <v>6</v>
      </c>
    </row>
    <row r="33" spans="1:16" s="496" customFormat="1" ht="14.25">
      <c r="A33" s="151"/>
      <c r="B33" s="243" t="s">
        <v>109</v>
      </c>
      <c r="C33" s="761" t="s">
        <v>1689</v>
      </c>
      <c r="D33" s="546" t="s">
        <v>2176</v>
      </c>
      <c r="E33" s="547" t="s">
        <v>801</v>
      </c>
      <c r="F33" s="548">
        <v>2620</v>
      </c>
      <c r="G33" s="319">
        <f t="shared" si="0"/>
        <v>2620</v>
      </c>
      <c r="H33" s="319">
        <v>2620</v>
      </c>
      <c r="I33" s="319" t="s">
        <v>262</v>
      </c>
      <c r="J33" s="455">
        <v>1320</v>
      </c>
      <c r="K33" s="165">
        <v>11149.99</v>
      </c>
      <c r="L33" s="451">
        <v>33168</v>
      </c>
      <c r="M33" s="451">
        <v>37960</v>
      </c>
      <c r="N33" s="451" t="s">
        <v>608</v>
      </c>
      <c r="O33" s="452">
        <v>390</v>
      </c>
      <c r="P33" s="426">
        <v>9.64</v>
      </c>
    </row>
    <row r="34" spans="1:16" s="496" customFormat="1" ht="14.25">
      <c r="A34" s="151"/>
      <c r="B34" s="243" t="s">
        <v>890</v>
      </c>
      <c r="C34" s="760" t="s">
        <v>950</v>
      </c>
      <c r="D34" s="244" t="s">
        <v>951</v>
      </c>
      <c r="E34" s="245" t="s">
        <v>952</v>
      </c>
      <c r="F34" s="545">
        <v>6210</v>
      </c>
      <c r="G34" s="246">
        <f t="shared" si="0"/>
        <v>6210</v>
      </c>
      <c r="H34" s="246">
        <v>6210</v>
      </c>
      <c r="I34" s="246" t="s">
        <v>1956</v>
      </c>
      <c r="J34" s="247">
        <v>709.5</v>
      </c>
      <c r="K34" s="247">
        <v>5171.17</v>
      </c>
      <c r="L34" s="248">
        <v>41677</v>
      </c>
      <c r="M34" s="248">
        <v>42430</v>
      </c>
      <c r="N34" s="248" t="s">
        <v>1951</v>
      </c>
      <c r="O34" s="427">
        <v>53</v>
      </c>
      <c r="P34" s="428">
        <v>3.82</v>
      </c>
    </row>
    <row r="35" spans="1:16" s="496" customFormat="1" ht="14.25">
      <c r="A35" s="151"/>
      <c r="B35" s="243" t="s">
        <v>893</v>
      </c>
      <c r="C35" s="761" t="s">
        <v>894</v>
      </c>
      <c r="D35" s="546" t="s">
        <v>953</v>
      </c>
      <c r="E35" s="547" t="s">
        <v>892</v>
      </c>
      <c r="F35" s="548">
        <v>3970</v>
      </c>
      <c r="G35" s="319">
        <f t="shared" si="0"/>
        <v>3970</v>
      </c>
      <c r="H35" s="319">
        <v>3970</v>
      </c>
      <c r="I35" s="319" t="s">
        <v>1956</v>
      </c>
      <c r="J35" s="455">
        <v>321.39</v>
      </c>
      <c r="K35" s="165">
        <v>2487.63</v>
      </c>
      <c r="L35" s="451">
        <v>41754</v>
      </c>
      <c r="M35" s="451">
        <v>42430</v>
      </c>
      <c r="N35" s="451" t="s">
        <v>608</v>
      </c>
      <c r="O35" s="452">
        <v>25</v>
      </c>
      <c r="P35" s="426">
        <v>3.79</v>
      </c>
    </row>
    <row r="36" spans="1:16" s="496" customFormat="1" ht="14.25">
      <c r="A36" s="151"/>
      <c r="B36" s="243" t="s">
        <v>895</v>
      </c>
      <c r="C36" s="760" t="s">
        <v>954</v>
      </c>
      <c r="D36" s="244" t="s">
        <v>955</v>
      </c>
      <c r="E36" s="245" t="s">
        <v>952</v>
      </c>
      <c r="F36" s="545">
        <v>3900</v>
      </c>
      <c r="G36" s="246">
        <f t="shared" si="0"/>
        <v>3900</v>
      </c>
      <c r="H36" s="246">
        <v>3900</v>
      </c>
      <c r="I36" s="246" t="s">
        <v>1951</v>
      </c>
      <c r="J36" s="247">
        <v>547.04999999999995</v>
      </c>
      <c r="K36" s="247">
        <v>3362.95</v>
      </c>
      <c r="L36" s="248">
        <v>41851</v>
      </c>
      <c r="M36" s="248">
        <v>42430</v>
      </c>
      <c r="N36" s="248" t="s">
        <v>1951</v>
      </c>
      <c r="O36" s="427">
        <v>33</v>
      </c>
      <c r="P36" s="428">
        <v>5.26</v>
      </c>
    </row>
    <row r="37" spans="1:16" s="496" customFormat="1" ht="14.25">
      <c r="A37" s="151"/>
      <c r="B37" s="243" t="s">
        <v>1369</v>
      </c>
      <c r="C37" s="760" t="s">
        <v>1379</v>
      </c>
      <c r="D37" s="244" t="s">
        <v>1437</v>
      </c>
      <c r="E37" s="245" t="s">
        <v>952</v>
      </c>
      <c r="F37" s="545">
        <v>44100</v>
      </c>
      <c r="G37" s="246">
        <f t="shared" si="0"/>
        <v>44100</v>
      </c>
      <c r="H37" s="246">
        <v>44100</v>
      </c>
      <c r="I37" s="246" t="s">
        <v>262</v>
      </c>
      <c r="J37" s="247">
        <v>21190.14</v>
      </c>
      <c r="K37" s="431">
        <v>144476.04999999999</v>
      </c>
      <c r="L37" s="424">
        <v>32890</v>
      </c>
      <c r="M37" s="424">
        <v>38779</v>
      </c>
      <c r="N37" s="424" t="s">
        <v>608</v>
      </c>
      <c r="O37" s="425">
        <v>4871</v>
      </c>
      <c r="P37" s="426">
        <v>1.78</v>
      </c>
    </row>
    <row r="38" spans="1:16" s="496" customFormat="1" ht="14.25">
      <c r="A38" s="151"/>
      <c r="B38" s="243" t="s">
        <v>1370</v>
      </c>
      <c r="C38" s="760" t="s">
        <v>1380</v>
      </c>
      <c r="D38" s="244" t="s">
        <v>1438</v>
      </c>
      <c r="E38" s="245" t="s">
        <v>952</v>
      </c>
      <c r="F38" s="545">
        <v>18200</v>
      </c>
      <c r="G38" s="246">
        <f t="shared" si="0"/>
        <v>18200</v>
      </c>
      <c r="H38" s="246">
        <v>18200</v>
      </c>
      <c r="I38" s="246" t="s">
        <v>1951</v>
      </c>
      <c r="J38" s="247">
        <v>39569.53</v>
      </c>
      <c r="K38" s="431">
        <v>24000.76</v>
      </c>
      <c r="L38" s="424">
        <v>37165</v>
      </c>
      <c r="M38" s="424">
        <v>38777</v>
      </c>
      <c r="N38" s="248" t="s">
        <v>1951</v>
      </c>
      <c r="O38" s="425">
        <v>918</v>
      </c>
      <c r="P38" s="426">
        <v>2.4300000000000002</v>
      </c>
    </row>
    <row r="39" spans="1:16" s="496" customFormat="1" ht="14.25">
      <c r="A39" s="151"/>
      <c r="B39" s="243" t="s">
        <v>1371</v>
      </c>
      <c r="C39" s="760" t="s">
        <v>1831</v>
      </c>
      <c r="D39" s="244" t="s">
        <v>1439</v>
      </c>
      <c r="E39" s="245" t="s">
        <v>1440</v>
      </c>
      <c r="F39" s="545">
        <v>10400</v>
      </c>
      <c r="G39" s="246">
        <f t="shared" si="0"/>
        <v>10400</v>
      </c>
      <c r="H39" s="246">
        <v>10400</v>
      </c>
      <c r="I39" s="246" t="s">
        <v>262</v>
      </c>
      <c r="J39" s="247">
        <v>2023.72</v>
      </c>
      <c r="K39" s="431">
        <v>10063.049999999999</v>
      </c>
      <c r="L39" s="424">
        <v>32628</v>
      </c>
      <c r="M39" s="424">
        <v>38777</v>
      </c>
      <c r="N39" s="424" t="s">
        <v>608</v>
      </c>
      <c r="O39" s="425">
        <v>429</v>
      </c>
      <c r="P39" s="426">
        <v>4.76</v>
      </c>
    </row>
    <row r="40" spans="1:16" s="496" customFormat="1" ht="14.25">
      <c r="A40" s="151"/>
      <c r="B40" s="243" t="s">
        <v>1372</v>
      </c>
      <c r="C40" s="760" t="s">
        <v>1964</v>
      </c>
      <c r="D40" s="244" t="s">
        <v>2177</v>
      </c>
      <c r="E40" s="245" t="s">
        <v>952</v>
      </c>
      <c r="F40" s="545">
        <v>8330</v>
      </c>
      <c r="G40" s="246">
        <f t="shared" si="0"/>
        <v>8330</v>
      </c>
      <c r="H40" s="246">
        <v>8330</v>
      </c>
      <c r="I40" s="246" t="s">
        <v>1956</v>
      </c>
      <c r="J40" s="247">
        <v>2105.12</v>
      </c>
      <c r="K40" s="431">
        <v>12169.78</v>
      </c>
      <c r="L40" s="424">
        <v>26753</v>
      </c>
      <c r="M40" s="424">
        <v>40191</v>
      </c>
      <c r="N40" s="248" t="s">
        <v>1951</v>
      </c>
      <c r="O40" s="425">
        <v>397</v>
      </c>
      <c r="P40" s="426">
        <v>4.1500000000000004</v>
      </c>
    </row>
    <row r="41" spans="1:16" s="496" customFormat="1" ht="14.25">
      <c r="A41" s="151"/>
      <c r="B41" s="243" t="s">
        <v>1373</v>
      </c>
      <c r="C41" s="760" t="s">
        <v>1383</v>
      </c>
      <c r="D41" s="244" t="s">
        <v>1441</v>
      </c>
      <c r="E41" s="245" t="s">
        <v>952</v>
      </c>
      <c r="F41" s="545">
        <v>8180</v>
      </c>
      <c r="G41" s="246">
        <f t="shared" si="0"/>
        <v>8180</v>
      </c>
      <c r="H41" s="246">
        <v>8180</v>
      </c>
      <c r="I41" s="246" t="s">
        <v>1951</v>
      </c>
      <c r="J41" s="247">
        <v>39569.53</v>
      </c>
      <c r="K41" s="431">
        <v>10759.81</v>
      </c>
      <c r="L41" s="424">
        <v>37165</v>
      </c>
      <c r="M41" s="424">
        <v>39534</v>
      </c>
      <c r="N41" s="424" t="s">
        <v>1951</v>
      </c>
      <c r="O41" s="425">
        <v>412</v>
      </c>
      <c r="P41" s="426">
        <v>2.6</v>
      </c>
    </row>
    <row r="42" spans="1:16" s="496" customFormat="1" ht="14.25">
      <c r="A42" s="151"/>
      <c r="B42" s="243" t="s">
        <v>1374</v>
      </c>
      <c r="C42" s="760" t="s">
        <v>1965</v>
      </c>
      <c r="D42" s="244" t="s">
        <v>1442</v>
      </c>
      <c r="E42" s="547" t="s">
        <v>1954</v>
      </c>
      <c r="F42" s="548">
        <v>6070</v>
      </c>
      <c r="G42" s="246">
        <f t="shared" si="0"/>
        <v>6070</v>
      </c>
      <c r="H42" s="246">
        <v>6070</v>
      </c>
      <c r="I42" s="246" t="s">
        <v>1951</v>
      </c>
      <c r="J42" s="247">
        <v>1117.6099999999999</v>
      </c>
      <c r="K42" s="431">
        <v>7981.27</v>
      </c>
      <c r="L42" s="424">
        <v>31989</v>
      </c>
      <c r="M42" s="424">
        <v>40998</v>
      </c>
      <c r="N42" s="248" t="s">
        <v>1951</v>
      </c>
      <c r="O42" s="425">
        <v>284</v>
      </c>
      <c r="P42" s="426">
        <v>4.49</v>
      </c>
    </row>
    <row r="43" spans="1:16" s="496" customFormat="1" ht="14.25">
      <c r="A43" s="151"/>
      <c r="B43" s="243" t="s">
        <v>1375</v>
      </c>
      <c r="C43" s="760" t="s">
        <v>1966</v>
      </c>
      <c r="D43" s="244" t="s">
        <v>1443</v>
      </c>
      <c r="E43" s="245" t="s">
        <v>1444</v>
      </c>
      <c r="F43" s="545">
        <v>5710</v>
      </c>
      <c r="G43" s="246">
        <f t="shared" si="0"/>
        <v>5710</v>
      </c>
      <c r="H43" s="246">
        <v>5710</v>
      </c>
      <c r="I43" s="246" t="s">
        <v>262</v>
      </c>
      <c r="J43" s="247">
        <v>3208.2</v>
      </c>
      <c r="K43" s="431">
        <v>10704.44</v>
      </c>
      <c r="L43" s="424">
        <v>37553</v>
      </c>
      <c r="M43" s="424">
        <v>41606</v>
      </c>
      <c r="N43" s="424" t="s">
        <v>1951</v>
      </c>
      <c r="O43" s="425">
        <v>334</v>
      </c>
      <c r="P43" s="426">
        <v>7.45</v>
      </c>
    </row>
    <row r="44" spans="1:16" s="496" customFormat="1" ht="14.25">
      <c r="A44" s="151"/>
      <c r="B44" s="243" t="s">
        <v>1376</v>
      </c>
      <c r="C44" s="760" t="s">
        <v>1967</v>
      </c>
      <c r="D44" s="244" t="s">
        <v>2178</v>
      </c>
      <c r="E44" s="245" t="s">
        <v>952</v>
      </c>
      <c r="F44" s="545">
        <v>3620</v>
      </c>
      <c r="G44" s="246">
        <f t="shared" si="0"/>
        <v>3620</v>
      </c>
      <c r="H44" s="246">
        <v>3620</v>
      </c>
      <c r="I44" s="246" t="s">
        <v>1956</v>
      </c>
      <c r="J44" s="247">
        <v>940.92</v>
      </c>
      <c r="K44" s="431">
        <v>4954.74</v>
      </c>
      <c r="L44" s="433">
        <v>33375</v>
      </c>
      <c r="M44" s="433">
        <v>39525</v>
      </c>
      <c r="N44" s="248" t="s">
        <v>1951</v>
      </c>
      <c r="O44" s="425">
        <v>202</v>
      </c>
      <c r="P44" s="426">
        <v>5.55</v>
      </c>
    </row>
    <row r="45" spans="1:16" s="496" customFormat="1" ht="14.25">
      <c r="A45" s="151"/>
      <c r="B45" s="243" t="s">
        <v>1377</v>
      </c>
      <c r="C45" s="760" t="s">
        <v>1968</v>
      </c>
      <c r="D45" s="244" t="s">
        <v>1445</v>
      </c>
      <c r="E45" s="245" t="s">
        <v>1440</v>
      </c>
      <c r="F45" s="545">
        <v>1850</v>
      </c>
      <c r="G45" s="246">
        <f t="shared" si="0"/>
        <v>1850</v>
      </c>
      <c r="H45" s="246">
        <v>1850</v>
      </c>
      <c r="I45" s="246" t="s">
        <v>262</v>
      </c>
      <c r="J45" s="247">
        <v>421.37</v>
      </c>
      <c r="K45" s="431">
        <v>3251.03</v>
      </c>
      <c r="L45" s="424">
        <v>33259</v>
      </c>
      <c r="M45" s="424">
        <v>41606</v>
      </c>
      <c r="N45" s="424" t="s">
        <v>608</v>
      </c>
      <c r="O45" s="425">
        <v>126</v>
      </c>
      <c r="P45" s="426">
        <v>4.25</v>
      </c>
    </row>
    <row r="46" spans="1:16" s="496" customFormat="1" ht="14.25">
      <c r="A46" s="151"/>
      <c r="B46" s="243" t="s">
        <v>1378</v>
      </c>
      <c r="C46" s="760" t="s">
        <v>1388</v>
      </c>
      <c r="D46" s="244" t="s">
        <v>2179</v>
      </c>
      <c r="E46" s="245" t="s">
        <v>1446</v>
      </c>
      <c r="F46" s="545">
        <v>1850</v>
      </c>
      <c r="G46" s="246">
        <f t="shared" si="0"/>
        <v>1850</v>
      </c>
      <c r="H46" s="246">
        <v>1850</v>
      </c>
      <c r="I46" s="246" t="s">
        <v>1956</v>
      </c>
      <c r="J46" s="247">
        <v>2350.84</v>
      </c>
      <c r="K46" s="431">
        <v>5848.73</v>
      </c>
      <c r="L46" s="424">
        <v>34683</v>
      </c>
      <c r="M46" s="424">
        <v>38777</v>
      </c>
      <c r="N46" s="248" t="s">
        <v>1951</v>
      </c>
      <c r="O46" s="425">
        <v>696</v>
      </c>
      <c r="P46" s="426">
        <v>1.93</v>
      </c>
    </row>
    <row r="47" spans="1:16" s="496" customFormat="1" ht="14.25">
      <c r="A47" s="151"/>
      <c r="B47" s="243" t="s">
        <v>111</v>
      </c>
      <c r="C47" s="761" t="s">
        <v>166</v>
      </c>
      <c r="D47" s="546" t="s">
        <v>2180</v>
      </c>
      <c r="E47" s="547" t="s">
        <v>804</v>
      </c>
      <c r="F47" s="548">
        <v>6250</v>
      </c>
      <c r="G47" s="319">
        <f t="shared" si="0"/>
        <v>6250</v>
      </c>
      <c r="H47" s="319">
        <v>6250</v>
      </c>
      <c r="I47" s="319" t="s">
        <v>262</v>
      </c>
      <c r="J47" s="549">
        <v>2363.79</v>
      </c>
      <c r="K47" s="550">
        <v>18842.5099999999</v>
      </c>
      <c r="L47" s="451">
        <v>29815</v>
      </c>
      <c r="M47" s="451">
        <v>38869</v>
      </c>
      <c r="N47" s="451" t="s">
        <v>608</v>
      </c>
      <c r="O47" s="452">
        <v>1022</v>
      </c>
      <c r="P47" s="426">
        <v>0.18</v>
      </c>
    </row>
    <row r="48" spans="1:16" s="496" customFormat="1" ht="14.25">
      <c r="A48" s="151"/>
      <c r="B48" s="243" t="s">
        <v>112</v>
      </c>
      <c r="C48" s="760" t="s">
        <v>2181</v>
      </c>
      <c r="D48" s="546" t="s">
        <v>1969</v>
      </c>
      <c r="E48" s="547" t="s">
        <v>1944</v>
      </c>
      <c r="F48" s="548">
        <v>4140</v>
      </c>
      <c r="G48" s="319">
        <f t="shared" si="0"/>
        <v>4140</v>
      </c>
      <c r="H48" s="319">
        <v>4140</v>
      </c>
      <c r="I48" s="319" t="s">
        <v>1956</v>
      </c>
      <c r="J48" s="455">
        <v>1275.68</v>
      </c>
      <c r="K48" s="455">
        <v>9603.8099999999904</v>
      </c>
      <c r="L48" s="456">
        <v>39640</v>
      </c>
      <c r="M48" s="456">
        <v>39757</v>
      </c>
      <c r="N48" s="456" t="s">
        <v>1951</v>
      </c>
      <c r="O48" s="457">
        <v>300</v>
      </c>
      <c r="P48" s="428">
        <v>0.04</v>
      </c>
    </row>
    <row r="49" spans="1:16" s="496" customFormat="1" ht="14.25">
      <c r="A49" s="151"/>
      <c r="B49" s="243" t="s">
        <v>114</v>
      </c>
      <c r="C49" s="761" t="s">
        <v>1447</v>
      </c>
      <c r="D49" s="546" t="s">
        <v>1970</v>
      </c>
      <c r="E49" s="547" t="s">
        <v>1961</v>
      </c>
      <c r="F49" s="548">
        <v>2030</v>
      </c>
      <c r="G49" s="319">
        <f t="shared" si="0"/>
        <v>2030</v>
      </c>
      <c r="H49" s="319">
        <v>2030</v>
      </c>
      <c r="I49" s="319" t="s">
        <v>1951</v>
      </c>
      <c r="J49" s="455">
        <v>2318.17</v>
      </c>
      <c r="K49" s="165">
        <v>12977.45</v>
      </c>
      <c r="L49" s="451">
        <v>25021</v>
      </c>
      <c r="M49" s="451">
        <v>38686</v>
      </c>
      <c r="N49" s="451" t="s">
        <v>1951</v>
      </c>
      <c r="O49" s="452">
        <v>471</v>
      </c>
      <c r="P49" s="426">
        <v>4.3899999999999997</v>
      </c>
    </row>
    <row r="50" spans="1:16" s="496" customFormat="1" ht="14.25">
      <c r="A50" s="151"/>
      <c r="B50" s="243" t="s">
        <v>115</v>
      </c>
      <c r="C50" s="760" t="s">
        <v>956</v>
      </c>
      <c r="D50" s="244" t="s">
        <v>2182</v>
      </c>
      <c r="E50" s="245" t="s">
        <v>1946</v>
      </c>
      <c r="F50" s="545">
        <v>2320</v>
      </c>
      <c r="G50" s="246">
        <f t="shared" si="0"/>
        <v>2320</v>
      </c>
      <c r="H50" s="246">
        <v>2320</v>
      </c>
      <c r="I50" s="246" t="s">
        <v>1951</v>
      </c>
      <c r="J50" s="247">
        <v>1563.14</v>
      </c>
      <c r="K50" s="247">
        <v>10479.629999999899</v>
      </c>
      <c r="L50" s="248">
        <v>36501</v>
      </c>
      <c r="M50" s="248">
        <v>37960</v>
      </c>
      <c r="N50" s="248" t="s">
        <v>1951</v>
      </c>
      <c r="O50" s="427">
        <v>510</v>
      </c>
      <c r="P50" s="428">
        <v>2.67</v>
      </c>
    </row>
    <row r="51" spans="1:16" s="496" customFormat="1" ht="14.25">
      <c r="A51" s="151"/>
      <c r="B51" s="243" t="s">
        <v>116</v>
      </c>
      <c r="C51" s="317" t="s">
        <v>1448</v>
      </c>
      <c r="D51" s="244" t="s">
        <v>2183</v>
      </c>
      <c r="E51" s="245" t="s">
        <v>2162</v>
      </c>
      <c r="F51" s="545">
        <v>2240</v>
      </c>
      <c r="G51" s="246">
        <f t="shared" si="0"/>
        <v>2240</v>
      </c>
      <c r="H51" s="246">
        <v>2240</v>
      </c>
      <c r="I51" s="246" t="s">
        <v>262</v>
      </c>
      <c r="J51" s="429">
        <v>580.58000000000004</v>
      </c>
      <c r="K51" s="430">
        <v>4954.8299999999899</v>
      </c>
      <c r="L51" s="424">
        <v>40050</v>
      </c>
      <c r="M51" s="424">
        <v>40172</v>
      </c>
      <c r="N51" s="424" t="s">
        <v>1951</v>
      </c>
      <c r="O51" s="425">
        <v>44</v>
      </c>
      <c r="P51" s="426">
        <v>8.34</v>
      </c>
    </row>
    <row r="52" spans="1:16" s="496" customFormat="1" ht="14.25">
      <c r="A52" s="151"/>
      <c r="B52" s="243" t="s">
        <v>117</v>
      </c>
      <c r="C52" s="760" t="s">
        <v>1449</v>
      </c>
      <c r="D52" s="244" t="s">
        <v>1971</v>
      </c>
      <c r="E52" s="245" t="s">
        <v>1946</v>
      </c>
      <c r="F52" s="545">
        <v>2280</v>
      </c>
      <c r="G52" s="246">
        <f t="shared" si="0"/>
        <v>2280</v>
      </c>
      <c r="H52" s="246">
        <v>2280</v>
      </c>
      <c r="I52" s="246" t="s">
        <v>1956</v>
      </c>
      <c r="J52" s="247">
        <v>934.2</v>
      </c>
      <c r="K52" s="247">
        <v>7431.7999999999993</v>
      </c>
      <c r="L52" s="248">
        <v>33315</v>
      </c>
      <c r="M52" s="248">
        <v>38624</v>
      </c>
      <c r="N52" s="248" t="s">
        <v>1951</v>
      </c>
      <c r="O52" s="427">
        <v>567</v>
      </c>
      <c r="P52" s="428">
        <v>7.99</v>
      </c>
    </row>
    <row r="53" spans="1:16" s="496" customFormat="1" ht="14.25">
      <c r="A53" s="151"/>
      <c r="B53" s="243" t="s">
        <v>118</v>
      </c>
      <c r="C53" s="317" t="s">
        <v>173</v>
      </c>
      <c r="D53" s="546" t="s">
        <v>2184</v>
      </c>
      <c r="E53" s="547" t="s">
        <v>801</v>
      </c>
      <c r="F53" s="548">
        <v>18300</v>
      </c>
      <c r="G53" s="319">
        <f t="shared" si="0"/>
        <v>18300</v>
      </c>
      <c r="H53" s="319">
        <v>18300</v>
      </c>
      <c r="I53" s="246" t="s">
        <v>262</v>
      </c>
      <c r="J53" s="455">
        <v>4763.1400000000003</v>
      </c>
      <c r="K53" s="165">
        <v>34616.839999999902</v>
      </c>
      <c r="L53" s="451">
        <v>36738</v>
      </c>
      <c r="M53" s="451">
        <v>39161</v>
      </c>
      <c r="N53" s="424" t="s">
        <v>608</v>
      </c>
      <c r="O53" s="452">
        <v>765</v>
      </c>
      <c r="P53" s="426">
        <v>2.2200000000000002</v>
      </c>
    </row>
    <row r="54" spans="1:16" s="496" customFormat="1" ht="14.25">
      <c r="A54" s="151"/>
      <c r="B54" s="243" t="s">
        <v>119</v>
      </c>
      <c r="C54" s="760" t="s">
        <v>957</v>
      </c>
      <c r="D54" s="546" t="s">
        <v>2185</v>
      </c>
      <c r="E54" s="547" t="s">
        <v>2186</v>
      </c>
      <c r="F54" s="548">
        <v>12100</v>
      </c>
      <c r="G54" s="319">
        <f t="shared" si="0"/>
        <v>12100</v>
      </c>
      <c r="H54" s="319">
        <v>12100</v>
      </c>
      <c r="I54" s="246" t="s">
        <v>1951</v>
      </c>
      <c r="J54" s="455">
        <v>4864</v>
      </c>
      <c r="K54" s="455">
        <v>38252.919999999896</v>
      </c>
      <c r="L54" s="456">
        <v>34541</v>
      </c>
      <c r="M54" s="456">
        <v>39563</v>
      </c>
      <c r="N54" s="248" t="s">
        <v>1951</v>
      </c>
      <c r="O54" s="457">
        <v>1546</v>
      </c>
      <c r="P54" s="428">
        <v>2.94</v>
      </c>
    </row>
    <row r="55" spans="1:16" s="496" customFormat="1" ht="14.25">
      <c r="A55" s="151"/>
      <c r="B55" s="243" t="s">
        <v>120</v>
      </c>
      <c r="C55" s="317" t="s">
        <v>175</v>
      </c>
      <c r="D55" s="546" t="s">
        <v>2187</v>
      </c>
      <c r="E55" s="547" t="s">
        <v>2188</v>
      </c>
      <c r="F55" s="548">
        <v>6100</v>
      </c>
      <c r="G55" s="319">
        <f t="shared" si="0"/>
        <v>6100</v>
      </c>
      <c r="H55" s="319">
        <v>6100</v>
      </c>
      <c r="I55" s="246" t="s">
        <v>1956</v>
      </c>
      <c r="J55" s="549">
        <v>3136.5599999999899</v>
      </c>
      <c r="K55" s="550">
        <v>23522.82</v>
      </c>
      <c r="L55" s="451">
        <v>30663</v>
      </c>
      <c r="M55" s="451">
        <v>37960</v>
      </c>
      <c r="N55" s="424" t="s">
        <v>608</v>
      </c>
      <c r="O55" s="452">
        <v>1914</v>
      </c>
      <c r="P55" s="426">
        <v>9.15</v>
      </c>
    </row>
    <row r="56" spans="1:16" s="496" customFormat="1" ht="14.25">
      <c r="A56" s="151"/>
      <c r="B56" s="243" t="s">
        <v>121</v>
      </c>
      <c r="C56" s="760" t="s">
        <v>958</v>
      </c>
      <c r="D56" s="546" t="s">
        <v>1972</v>
      </c>
      <c r="E56" s="547" t="s">
        <v>1944</v>
      </c>
      <c r="F56" s="548">
        <v>3450</v>
      </c>
      <c r="G56" s="319">
        <f t="shared" si="0"/>
        <v>3450</v>
      </c>
      <c r="H56" s="319">
        <v>3450</v>
      </c>
      <c r="I56" s="246" t="s">
        <v>1956</v>
      </c>
      <c r="J56" s="455">
        <v>818.39</v>
      </c>
      <c r="K56" s="455">
        <v>8036.71</v>
      </c>
      <c r="L56" s="456">
        <v>34148</v>
      </c>
      <c r="M56" s="456">
        <v>39717</v>
      </c>
      <c r="N56" s="248" t="s">
        <v>1951</v>
      </c>
      <c r="O56" s="457">
        <v>372</v>
      </c>
      <c r="P56" s="428">
        <v>8.5500000000000007</v>
      </c>
    </row>
    <row r="57" spans="1:16" s="496" customFormat="1" ht="14.25">
      <c r="A57" s="151"/>
      <c r="B57" s="243" t="s">
        <v>122</v>
      </c>
      <c r="C57" s="317" t="s">
        <v>959</v>
      </c>
      <c r="D57" s="546" t="s">
        <v>2189</v>
      </c>
      <c r="E57" s="547" t="s">
        <v>1944</v>
      </c>
      <c r="F57" s="548">
        <v>4000</v>
      </c>
      <c r="G57" s="319">
        <f t="shared" si="0"/>
        <v>4000</v>
      </c>
      <c r="H57" s="319">
        <v>4000</v>
      </c>
      <c r="I57" s="246" t="s">
        <v>1951</v>
      </c>
      <c r="J57" s="455">
        <v>1865.3399999999899</v>
      </c>
      <c r="K57" s="165">
        <v>16845.869999999901</v>
      </c>
      <c r="L57" s="451">
        <v>33557</v>
      </c>
      <c r="M57" s="451">
        <v>37960</v>
      </c>
      <c r="N57" s="424" t="s">
        <v>1951</v>
      </c>
      <c r="O57" s="452">
        <v>1082</v>
      </c>
      <c r="P57" s="426">
        <v>1.63</v>
      </c>
    </row>
    <row r="58" spans="1:16" s="496" customFormat="1" ht="14.25">
      <c r="A58" s="151"/>
      <c r="B58" s="243" t="s">
        <v>123</v>
      </c>
      <c r="C58" s="760" t="s">
        <v>960</v>
      </c>
      <c r="D58" s="546" t="s">
        <v>1973</v>
      </c>
      <c r="E58" s="547" t="s">
        <v>1946</v>
      </c>
      <c r="F58" s="548">
        <v>2280</v>
      </c>
      <c r="G58" s="319">
        <f t="shared" si="0"/>
        <v>2280</v>
      </c>
      <c r="H58" s="319">
        <v>2280</v>
      </c>
      <c r="I58" s="319" t="s">
        <v>1951</v>
      </c>
      <c r="J58" s="455">
        <v>1319.15</v>
      </c>
      <c r="K58" s="455">
        <v>12447.76</v>
      </c>
      <c r="L58" s="456">
        <v>27972</v>
      </c>
      <c r="M58" s="456">
        <v>37960</v>
      </c>
      <c r="N58" s="456" t="s">
        <v>1951</v>
      </c>
      <c r="O58" s="457">
        <v>408</v>
      </c>
      <c r="P58" s="428">
        <v>4.24</v>
      </c>
    </row>
    <row r="59" spans="1:16" s="496" customFormat="1" ht="14.25">
      <c r="A59" s="151"/>
      <c r="B59" s="243" t="s">
        <v>124</v>
      </c>
      <c r="C59" s="317" t="s">
        <v>1450</v>
      </c>
      <c r="D59" s="546" t="s">
        <v>2190</v>
      </c>
      <c r="E59" s="547" t="s">
        <v>1974</v>
      </c>
      <c r="F59" s="548">
        <v>4210</v>
      </c>
      <c r="G59" s="319">
        <f t="shared" si="0"/>
        <v>4210</v>
      </c>
      <c r="H59" s="319">
        <v>4210</v>
      </c>
      <c r="I59" s="319" t="s">
        <v>1956</v>
      </c>
      <c r="J59" s="549">
        <v>1440.6099999999899</v>
      </c>
      <c r="K59" s="550">
        <v>10961.34</v>
      </c>
      <c r="L59" s="451">
        <v>30512</v>
      </c>
      <c r="M59" s="451">
        <v>39626</v>
      </c>
      <c r="N59" s="451" t="s">
        <v>1951</v>
      </c>
      <c r="O59" s="452">
        <v>535</v>
      </c>
      <c r="P59" s="426">
        <v>0.9</v>
      </c>
    </row>
    <row r="60" spans="1:16" s="496" customFormat="1" ht="15" thickBot="1">
      <c r="A60" s="151"/>
      <c r="B60" s="249" t="s">
        <v>125</v>
      </c>
      <c r="C60" s="762" t="s">
        <v>1975</v>
      </c>
      <c r="D60" s="551" t="s">
        <v>1976</v>
      </c>
      <c r="E60" s="552" t="s">
        <v>1974</v>
      </c>
      <c r="F60" s="553">
        <v>2230</v>
      </c>
      <c r="G60" s="322">
        <f t="shared" si="0"/>
        <v>2230</v>
      </c>
      <c r="H60" s="322">
        <v>2230</v>
      </c>
      <c r="I60" s="322" t="s">
        <v>1956</v>
      </c>
      <c r="J60" s="554">
        <v>745.32</v>
      </c>
      <c r="K60" s="554">
        <v>4603.6099999999897</v>
      </c>
      <c r="L60" s="555">
        <v>39496</v>
      </c>
      <c r="M60" s="555">
        <v>39899</v>
      </c>
      <c r="N60" s="555" t="s">
        <v>1951</v>
      </c>
      <c r="O60" s="556">
        <v>59</v>
      </c>
      <c r="P60" s="432">
        <v>1.57</v>
      </c>
    </row>
    <row r="61" spans="1:16" s="496" customFormat="1" ht="43.5" thickTop="1">
      <c r="A61" s="151"/>
      <c r="B61" s="250" t="s">
        <v>184</v>
      </c>
      <c r="C61" s="317" t="s">
        <v>1977</v>
      </c>
      <c r="D61" s="244" t="s">
        <v>2191</v>
      </c>
      <c r="E61" s="245" t="s">
        <v>2192</v>
      </c>
      <c r="F61" s="545">
        <v>16600</v>
      </c>
      <c r="G61" s="246">
        <f t="shared" si="0"/>
        <v>16600</v>
      </c>
      <c r="H61" s="246">
        <v>16600</v>
      </c>
      <c r="I61" s="246" t="s">
        <v>1956</v>
      </c>
      <c r="J61" s="429">
        <v>19194.64</v>
      </c>
      <c r="K61" s="430">
        <v>97699.839999999895</v>
      </c>
      <c r="L61" s="433" t="s">
        <v>2193</v>
      </c>
      <c r="M61" s="424">
        <v>41439</v>
      </c>
      <c r="N61" s="424" t="s">
        <v>1951</v>
      </c>
      <c r="O61" s="425">
        <v>2540</v>
      </c>
      <c r="P61" s="426">
        <v>4.7</v>
      </c>
    </row>
    <row r="62" spans="1:16" s="496" customFormat="1" ht="14.25">
      <c r="A62" s="151"/>
      <c r="B62" s="250" t="s">
        <v>185</v>
      </c>
      <c r="C62" s="760" t="s">
        <v>2194</v>
      </c>
      <c r="D62" s="244" t="s">
        <v>1978</v>
      </c>
      <c r="E62" s="245" t="s">
        <v>1946</v>
      </c>
      <c r="F62" s="545">
        <v>13640</v>
      </c>
      <c r="G62" s="246">
        <f t="shared" si="0"/>
        <v>13640</v>
      </c>
      <c r="H62" s="246">
        <v>13640</v>
      </c>
      <c r="I62" s="246" t="s">
        <v>1951</v>
      </c>
      <c r="J62" s="247">
        <v>9613.68</v>
      </c>
      <c r="K62" s="247">
        <v>40030.080000000002</v>
      </c>
      <c r="L62" s="248">
        <v>35612</v>
      </c>
      <c r="M62" s="248">
        <v>41439</v>
      </c>
      <c r="N62" s="248" t="s">
        <v>1951</v>
      </c>
      <c r="O62" s="427">
        <v>814</v>
      </c>
      <c r="P62" s="428">
        <v>6.89</v>
      </c>
    </row>
    <row r="63" spans="1:16" s="496" customFormat="1" ht="14.25">
      <c r="A63" s="151"/>
      <c r="B63" s="250" t="s">
        <v>186</v>
      </c>
      <c r="C63" s="81" t="s">
        <v>1698</v>
      </c>
      <c r="D63" s="434" t="s">
        <v>855</v>
      </c>
      <c r="E63" s="435" t="s">
        <v>805</v>
      </c>
      <c r="F63" s="557">
        <v>10407</v>
      </c>
      <c r="G63" s="436">
        <f t="shared" si="0"/>
        <v>10407</v>
      </c>
      <c r="H63" s="436">
        <v>10407</v>
      </c>
      <c r="I63" s="436" t="s">
        <v>262</v>
      </c>
      <c r="J63" s="431">
        <v>1716.03</v>
      </c>
      <c r="K63" s="431">
        <v>8552.5299999999916</v>
      </c>
      <c r="L63" s="424">
        <v>40725</v>
      </c>
      <c r="M63" s="424">
        <v>41621</v>
      </c>
      <c r="N63" s="424" t="s">
        <v>262</v>
      </c>
      <c r="O63" s="425">
        <v>29</v>
      </c>
      <c r="P63" s="426">
        <v>4.38</v>
      </c>
    </row>
    <row r="64" spans="1:16" s="496" customFormat="1" ht="14.25">
      <c r="A64" s="151"/>
      <c r="B64" s="250" t="s">
        <v>187</v>
      </c>
      <c r="C64" s="760" t="s">
        <v>2195</v>
      </c>
      <c r="D64" s="244" t="s">
        <v>2196</v>
      </c>
      <c r="E64" s="245" t="s">
        <v>1946</v>
      </c>
      <c r="F64" s="545">
        <v>6080</v>
      </c>
      <c r="G64" s="246">
        <f t="shared" si="0"/>
        <v>6080</v>
      </c>
      <c r="H64" s="246">
        <v>4000</v>
      </c>
      <c r="I64" s="246">
        <v>2080</v>
      </c>
      <c r="J64" s="247">
        <v>2082.9099999999899</v>
      </c>
      <c r="K64" s="247">
        <v>18727.369999999901</v>
      </c>
      <c r="L64" s="248">
        <v>29434</v>
      </c>
      <c r="M64" s="248">
        <v>41439</v>
      </c>
      <c r="N64" s="248">
        <v>41992</v>
      </c>
      <c r="O64" s="427">
        <v>749</v>
      </c>
      <c r="P64" s="428">
        <v>7.39</v>
      </c>
    </row>
    <row r="65" spans="1:16" s="496" customFormat="1" ht="14.25">
      <c r="A65" s="151"/>
      <c r="B65" s="250" t="s">
        <v>188</v>
      </c>
      <c r="C65" s="81" t="s">
        <v>227</v>
      </c>
      <c r="D65" s="434" t="s">
        <v>856</v>
      </c>
      <c r="E65" s="435" t="s">
        <v>803</v>
      </c>
      <c r="F65" s="557">
        <v>4260</v>
      </c>
      <c r="G65" s="436">
        <f t="shared" si="0"/>
        <v>4260</v>
      </c>
      <c r="H65" s="436">
        <v>4260</v>
      </c>
      <c r="I65" s="436" t="s">
        <v>262</v>
      </c>
      <c r="J65" s="431">
        <v>568.98</v>
      </c>
      <c r="K65" s="431">
        <v>5221.88</v>
      </c>
      <c r="L65" s="424">
        <v>32203</v>
      </c>
      <c r="M65" s="424">
        <v>41439</v>
      </c>
      <c r="N65" s="424" t="s">
        <v>262</v>
      </c>
      <c r="O65" s="425">
        <v>240</v>
      </c>
      <c r="P65" s="426">
        <v>5.81</v>
      </c>
    </row>
    <row r="66" spans="1:16" s="496" customFormat="1" ht="14.25">
      <c r="A66" s="151"/>
      <c r="B66" s="250" t="s">
        <v>189</v>
      </c>
      <c r="C66" s="760" t="s">
        <v>2197</v>
      </c>
      <c r="D66" s="244" t="s">
        <v>2198</v>
      </c>
      <c r="E66" s="245" t="s">
        <v>1954</v>
      </c>
      <c r="F66" s="545">
        <v>3990</v>
      </c>
      <c r="G66" s="246">
        <f t="shared" si="0"/>
        <v>3990</v>
      </c>
      <c r="H66" s="246">
        <v>3990</v>
      </c>
      <c r="I66" s="246" t="s">
        <v>1951</v>
      </c>
      <c r="J66" s="247">
        <v>428.97</v>
      </c>
      <c r="K66" s="247">
        <v>3476.36</v>
      </c>
      <c r="L66" s="248">
        <v>26938</v>
      </c>
      <c r="M66" s="248">
        <v>41439</v>
      </c>
      <c r="N66" s="248" t="s">
        <v>1951</v>
      </c>
      <c r="O66" s="427">
        <v>144</v>
      </c>
      <c r="P66" s="428">
        <v>8.36</v>
      </c>
    </row>
    <row r="67" spans="1:16" s="496" customFormat="1" ht="14.25">
      <c r="A67" s="151"/>
      <c r="B67" s="250" t="s">
        <v>190</v>
      </c>
      <c r="C67" s="81" t="s">
        <v>229</v>
      </c>
      <c r="D67" s="434" t="s">
        <v>857</v>
      </c>
      <c r="E67" s="435" t="s">
        <v>805</v>
      </c>
      <c r="F67" s="557">
        <v>3440</v>
      </c>
      <c r="G67" s="436">
        <f t="shared" si="0"/>
        <v>3440</v>
      </c>
      <c r="H67" s="436">
        <v>3440</v>
      </c>
      <c r="I67" s="436" t="s">
        <v>262</v>
      </c>
      <c r="J67" s="431">
        <v>1033.05</v>
      </c>
      <c r="K67" s="431">
        <v>4209.0600000000004</v>
      </c>
      <c r="L67" s="424">
        <v>29830</v>
      </c>
      <c r="M67" s="424">
        <v>41439</v>
      </c>
      <c r="N67" s="451" t="s">
        <v>262</v>
      </c>
      <c r="O67" s="425">
        <v>120</v>
      </c>
      <c r="P67" s="426">
        <v>10.85</v>
      </c>
    </row>
    <row r="68" spans="1:16" s="496" customFormat="1" ht="14.25">
      <c r="A68" s="151"/>
      <c r="B68" s="250" t="s">
        <v>191</v>
      </c>
      <c r="C68" s="760" t="s">
        <v>1979</v>
      </c>
      <c r="D68" s="244" t="s">
        <v>1980</v>
      </c>
      <c r="E68" s="245" t="s">
        <v>1946</v>
      </c>
      <c r="F68" s="545">
        <v>3080</v>
      </c>
      <c r="G68" s="246">
        <f t="shared" si="0"/>
        <v>3080</v>
      </c>
      <c r="H68" s="246">
        <v>3080</v>
      </c>
      <c r="I68" s="246" t="s">
        <v>262</v>
      </c>
      <c r="J68" s="247">
        <v>8053.38</v>
      </c>
      <c r="K68" s="247">
        <v>13521.889999999899</v>
      </c>
      <c r="L68" s="248">
        <v>39387</v>
      </c>
      <c r="M68" s="248">
        <v>41438</v>
      </c>
      <c r="N68" s="248" t="s">
        <v>262</v>
      </c>
      <c r="O68" s="427">
        <v>77</v>
      </c>
      <c r="P68" s="428">
        <v>3.9</v>
      </c>
    </row>
    <row r="69" spans="1:16">
      <c r="A69" s="1"/>
      <c r="B69" s="250" t="s">
        <v>192</v>
      </c>
      <c r="C69" s="81" t="s">
        <v>231</v>
      </c>
      <c r="D69" s="434" t="s">
        <v>858</v>
      </c>
      <c r="E69" s="435" t="s">
        <v>802</v>
      </c>
      <c r="F69" s="557">
        <v>2730</v>
      </c>
      <c r="G69" s="436">
        <f t="shared" ref="G69:G132" si="1">ROUNDDOWN(F69,0)</f>
        <v>2730</v>
      </c>
      <c r="H69" s="436">
        <v>2730</v>
      </c>
      <c r="I69" s="436" t="s">
        <v>262</v>
      </c>
      <c r="J69" s="431">
        <v>3743.3899999999899</v>
      </c>
      <c r="K69" s="431">
        <v>12214.969999999899</v>
      </c>
      <c r="L69" s="424">
        <v>36557</v>
      </c>
      <c r="M69" s="424">
        <v>41438</v>
      </c>
      <c r="N69" s="451" t="s">
        <v>262</v>
      </c>
      <c r="O69" s="425">
        <v>204</v>
      </c>
      <c r="P69" s="426">
        <v>2.76</v>
      </c>
    </row>
    <row r="70" spans="1:16">
      <c r="A70" s="1"/>
      <c r="B70" s="250" t="s">
        <v>193</v>
      </c>
      <c r="C70" s="760" t="s">
        <v>1981</v>
      </c>
      <c r="D70" s="244" t="s">
        <v>2199</v>
      </c>
      <c r="E70" s="245" t="s">
        <v>1946</v>
      </c>
      <c r="F70" s="545">
        <v>2600</v>
      </c>
      <c r="G70" s="246">
        <f t="shared" si="1"/>
        <v>2600</v>
      </c>
      <c r="H70" s="246">
        <v>2600</v>
      </c>
      <c r="I70" s="246" t="s">
        <v>1951</v>
      </c>
      <c r="J70" s="247">
        <v>7342.43</v>
      </c>
      <c r="K70" s="247">
        <v>7292.1599999999899</v>
      </c>
      <c r="L70" s="248">
        <v>39692</v>
      </c>
      <c r="M70" s="248">
        <v>41438</v>
      </c>
      <c r="N70" s="248" t="s">
        <v>1951</v>
      </c>
      <c r="O70" s="427">
        <v>43</v>
      </c>
      <c r="P70" s="428">
        <v>5.4</v>
      </c>
    </row>
    <row r="71" spans="1:16">
      <c r="A71" s="1"/>
      <c r="B71" s="250" t="s">
        <v>194</v>
      </c>
      <c r="C71" s="81" t="s">
        <v>233</v>
      </c>
      <c r="D71" s="434" t="s">
        <v>859</v>
      </c>
      <c r="E71" s="435" t="s">
        <v>805</v>
      </c>
      <c r="F71" s="557">
        <v>2490</v>
      </c>
      <c r="G71" s="436">
        <f t="shared" si="1"/>
        <v>2490</v>
      </c>
      <c r="H71" s="436">
        <v>2490</v>
      </c>
      <c r="I71" s="436" t="s">
        <v>262</v>
      </c>
      <c r="J71" s="431">
        <v>323.64999999999901</v>
      </c>
      <c r="K71" s="431">
        <v>2000.7</v>
      </c>
      <c r="L71" s="424">
        <v>41153</v>
      </c>
      <c r="M71" s="424">
        <v>41486</v>
      </c>
      <c r="N71" s="451" t="s">
        <v>262</v>
      </c>
      <c r="O71" s="425">
        <v>14</v>
      </c>
      <c r="P71" s="426">
        <v>4.18</v>
      </c>
    </row>
    <row r="72" spans="1:16">
      <c r="A72" s="1"/>
      <c r="B72" s="250" t="s">
        <v>195</v>
      </c>
      <c r="C72" s="760" t="s">
        <v>1982</v>
      </c>
      <c r="D72" s="244" t="s">
        <v>2200</v>
      </c>
      <c r="E72" s="245" t="s">
        <v>1946</v>
      </c>
      <c r="F72" s="545">
        <v>1700</v>
      </c>
      <c r="G72" s="246">
        <f t="shared" si="1"/>
        <v>1700</v>
      </c>
      <c r="H72" s="246">
        <v>1700</v>
      </c>
      <c r="I72" s="246" t="s">
        <v>262</v>
      </c>
      <c r="J72" s="247">
        <v>742.63</v>
      </c>
      <c r="K72" s="247">
        <v>2145.8499999999899</v>
      </c>
      <c r="L72" s="248">
        <v>39753</v>
      </c>
      <c r="M72" s="248">
        <v>41439</v>
      </c>
      <c r="N72" s="248" t="s">
        <v>262</v>
      </c>
      <c r="O72" s="427">
        <v>31</v>
      </c>
      <c r="P72" s="428">
        <v>4.8899999999999997</v>
      </c>
    </row>
    <row r="73" spans="1:16">
      <c r="A73" s="1"/>
      <c r="B73" s="250" t="s">
        <v>196</v>
      </c>
      <c r="C73" s="81" t="s">
        <v>235</v>
      </c>
      <c r="D73" s="434" t="s">
        <v>860</v>
      </c>
      <c r="E73" s="435" t="s">
        <v>803</v>
      </c>
      <c r="F73" s="557">
        <v>1560</v>
      </c>
      <c r="G73" s="436">
        <f t="shared" si="1"/>
        <v>1560</v>
      </c>
      <c r="H73" s="436">
        <v>1560</v>
      </c>
      <c r="I73" s="436" t="s">
        <v>262</v>
      </c>
      <c r="J73" s="431">
        <v>846.77999999999895</v>
      </c>
      <c r="K73" s="431">
        <v>3320.15</v>
      </c>
      <c r="L73" s="424">
        <v>30256</v>
      </c>
      <c r="M73" s="424">
        <v>41439</v>
      </c>
      <c r="N73" s="424" t="s">
        <v>262</v>
      </c>
      <c r="O73" s="425">
        <v>137</v>
      </c>
      <c r="P73" s="426">
        <v>9.33</v>
      </c>
    </row>
    <row r="74" spans="1:16">
      <c r="A74" s="1"/>
      <c r="B74" s="250" t="s">
        <v>197</v>
      </c>
      <c r="C74" s="760" t="s">
        <v>2201</v>
      </c>
      <c r="D74" s="244" t="s">
        <v>1983</v>
      </c>
      <c r="E74" s="245" t="s">
        <v>1946</v>
      </c>
      <c r="F74" s="545">
        <v>1000</v>
      </c>
      <c r="G74" s="246">
        <f t="shared" si="1"/>
        <v>1000</v>
      </c>
      <c r="H74" s="246">
        <v>1000</v>
      </c>
      <c r="I74" s="246" t="s">
        <v>1951</v>
      </c>
      <c r="J74" s="247">
        <v>3398.57</v>
      </c>
      <c r="K74" s="247">
        <v>6217.85</v>
      </c>
      <c r="L74" s="248">
        <v>37377</v>
      </c>
      <c r="M74" s="248">
        <v>41438</v>
      </c>
      <c r="N74" s="456" t="s">
        <v>1951</v>
      </c>
      <c r="O74" s="427">
        <v>94</v>
      </c>
      <c r="P74" s="428">
        <v>9.06</v>
      </c>
    </row>
    <row r="75" spans="1:16">
      <c r="A75" s="1"/>
      <c r="B75" s="250" t="s">
        <v>198</v>
      </c>
      <c r="C75" s="81" t="s">
        <v>1710</v>
      </c>
      <c r="D75" s="434" t="s">
        <v>861</v>
      </c>
      <c r="E75" s="435" t="s">
        <v>802</v>
      </c>
      <c r="F75" s="557">
        <v>2740</v>
      </c>
      <c r="G75" s="436">
        <f t="shared" si="1"/>
        <v>2740</v>
      </c>
      <c r="H75" s="436">
        <v>2740</v>
      </c>
      <c r="I75" s="436" t="s">
        <v>262</v>
      </c>
      <c r="J75" s="431">
        <v>3381.19</v>
      </c>
      <c r="K75" s="431">
        <v>0</v>
      </c>
      <c r="L75" s="424" t="s">
        <v>262</v>
      </c>
      <c r="M75" s="424">
        <v>41438</v>
      </c>
      <c r="N75" s="451" t="s">
        <v>262</v>
      </c>
      <c r="O75" s="425" t="s">
        <v>1956</v>
      </c>
      <c r="P75" s="425" t="s">
        <v>1956</v>
      </c>
    </row>
    <row r="76" spans="1:16">
      <c r="A76" s="1"/>
      <c r="B76" s="250" t="s">
        <v>199</v>
      </c>
      <c r="C76" s="760" t="s">
        <v>1984</v>
      </c>
      <c r="D76" s="244" t="s">
        <v>1451</v>
      </c>
      <c r="E76" s="245" t="s">
        <v>1946</v>
      </c>
      <c r="F76" s="545">
        <v>1760</v>
      </c>
      <c r="G76" s="246">
        <f t="shared" si="1"/>
        <v>1760</v>
      </c>
      <c r="H76" s="246">
        <v>1760</v>
      </c>
      <c r="I76" s="246" t="s">
        <v>262</v>
      </c>
      <c r="J76" s="247">
        <v>4183.63</v>
      </c>
      <c r="K76" s="247">
        <v>0</v>
      </c>
      <c r="L76" s="248" t="s">
        <v>262</v>
      </c>
      <c r="M76" s="248">
        <v>41438</v>
      </c>
      <c r="N76" s="456" t="s">
        <v>262</v>
      </c>
      <c r="O76" s="427" t="s">
        <v>1956</v>
      </c>
      <c r="P76" s="427" t="s">
        <v>1956</v>
      </c>
    </row>
    <row r="77" spans="1:16">
      <c r="A77" s="1"/>
      <c r="B77" s="250" t="s">
        <v>201</v>
      </c>
      <c r="C77" s="760" t="s">
        <v>1985</v>
      </c>
      <c r="D77" s="244" t="s">
        <v>1986</v>
      </c>
      <c r="E77" s="245" t="s">
        <v>1946</v>
      </c>
      <c r="F77" s="545">
        <v>1240</v>
      </c>
      <c r="G77" s="246">
        <f t="shared" si="1"/>
        <v>1240</v>
      </c>
      <c r="H77" s="246">
        <v>1240</v>
      </c>
      <c r="I77" s="246" t="s">
        <v>262</v>
      </c>
      <c r="J77" s="247">
        <v>1725.6099999999899</v>
      </c>
      <c r="K77" s="247">
        <v>0</v>
      </c>
      <c r="L77" s="248" t="s">
        <v>262</v>
      </c>
      <c r="M77" s="248">
        <v>41438</v>
      </c>
      <c r="N77" s="456" t="s">
        <v>262</v>
      </c>
      <c r="O77" s="427" t="s">
        <v>1956</v>
      </c>
      <c r="P77" s="427" t="s">
        <v>1956</v>
      </c>
    </row>
    <row r="78" spans="1:16">
      <c r="A78" s="1"/>
      <c r="B78" s="250" t="s">
        <v>202</v>
      </c>
      <c r="C78" s="81" t="s">
        <v>241</v>
      </c>
      <c r="D78" s="434" t="s">
        <v>1987</v>
      </c>
      <c r="E78" s="435" t="s">
        <v>1946</v>
      </c>
      <c r="F78" s="557">
        <v>950</v>
      </c>
      <c r="G78" s="436">
        <f t="shared" si="1"/>
        <v>950</v>
      </c>
      <c r="H78" s="436">
        <v>950</v>
      </c>
      <c r="I78" s="436" t="s">
        <v>262</v>
      </c>
      <c r="J78" s="431">
        <v>3057.02</v>
      </c>
      <c r="K78" s="431">
        <v>0</v>
      </c>
      <c r="L78" s="424" t="s">
        <v>262</v>
      </c>
      <c r="M78" s="424">
        <v>41438</v>
      </c>
      <c r="N78" s="451" t="s">
        <v>262</v>
      </c>
      <c r="O78" s="425" t="s">
        <v>1956</v>
      </c>
      <c r="P78" s="425" t="s">
        <v>1956</v>
      </c>
    </row>
    <row r="79" spans="1:16">
      <c r="A79" s="1"/>
      <c r="B79" s="250" t="s">
        <v>203</v>
      </c>
      <c r="C79" s="760" t="s">
        <v>2202</v>
      </c>
      <c r="D79" s="244" t="s">
        <v>2203</v>
      </c>
      <c r="E79" s="245" t="s">
        <v>1946</v>
      </c>
      <c r="F79" s="545">
        <v>850</v>
      </c>
      <c r="G79" s="246">
        <f t="shared" si="1"/>
        <v>850</v>
      </c>
      <c r="H79" s="246">
        <v>850</v>
      </c>
      <c r="I79" s="246" t="s">
        <v>1951</v>
      </c>
      <c r="J79" s="247">
        <v>1923.64</v>
      </c>
      <c r="K79" s="247">
        <v>0</v>
      </c>
      <c r="L79" s="248" t="s">
        <v>262</v>
      </c>
      <c r="M79" s="248">
        <v>41438</v>
      </c>
      <c r="N79" s="456" t="s">
        <v>1951</v>
      </c>
      <c r="O79" s="427" t="s">
        <v>1956</v>
      </c>
      <c r="P79" s="427" t="s">
        <v>1956</v>
      </c>
    </row>
    <row r="80" spans="1:16">
      <c r="A80" s="1"/>
      <c r="B80" s="250" t="s">
        <v>204</v>
      </c>
      <c r="C80" s="81" t="s">
        <v>243</v>
      </c>
      <c r="D80" s="434" t="s">
        <v>1988</v>
      </c>
      <c r="E80" s="435" t="s">
        <v>1946</v>
      </c>
      <c r="F80" s="557">
        <v>800</v>
      </c>
      <c r="G80" s="436">
        <f t="shared" si="1"/>
        <v>800</v>
      </c>
      <c r="H80" s="436">
        <v>800</v>
      </c>
      <c r="I80" s="436" t="s">
        <v>1951</v>
      </c>
      <c r="J80" s="431">
        <v>1930.05</v>
      </c>
      <c r="K80" s="431">
        <v>0</v>
      </c>
      <c r="L80" s="424" t="s">
        <v>262</v>
      </c>
      <c r="M80" s="424">
        <v>41438</v>
      </c>
      <c r="N80" s="451" t="s">
        <v>1951</v>
      </c>
      <c r="O80" s="425" t="s">
        <v>1956</v>
      </c>
      <c r="P80" s="425" t="s">
        <v>1956</v>
      </c>
    </row>
    <row r="81" spans="1:16">
      <c r="A81" s="1"/>
      <c r="B81" s="250" t="s">
        <v>205</v>
      </c>
      <c r="C81" s="760" t="s">
        <v>2204</v>
      </c>
      <c r="D81" s="244" t="s">
        <v>2205</v>
      </c>
      <c r="E81" s="245" t="s">
        <v>1946</v>
      </c>
      <c r="F81" s="545">
        <v>800</v>
      </c>
      <c r="G81" s="246">
        <f t="shared" si="1"/>
        <v>800</v>
      </c>
      <c r="H81" s="246">
        <v>800</v>
      </c>
      <c r="I81" s="246" t="s">
        <v>262</v>
      </c>
      <c r="J81" s="247">
        <v>4105</v>
      </c>
      <c r="K81" s="247">
        <v>0</v>
      </c>
      <c r="L81" s="248" t="s">
        <v>262</v>
      </c>
      <c r="M81" s="248">
        <v>41438</v>
      </c>
      <c r="N81" s="456" t="s">
        <v>262</v>
      </c>
      <c r="O81" s="427" t="s">
        <v>1956</v>
      </c>
      <c r="P81" s="427" t="s">
        <v>1956</v>
      </c>
    </row>
    <row r="82" spans="1:16">
      <c r="A82" s="1"/>
      <c r="B82" s="250" t="s">
        <v>206</v>
      </c>
      <c r="C82" s="81" t="s">
        <v>2206</v>
      </c>
      <c r="D82" s="434" t="s">
        <v>1989</v>
      </c>
      <c r="E82" s="435" t="s">
        <v>1946</v>
      </c>
      <c r="F82" s="557">
        <v>770</v>
      </c>
      <c r="G82" s="436">
        <f t="shared" si="1"/>
        <v>770</v>
      </c>
      <c r="H82" s="436">
        <v>770</v>
      </c>
      <c r="I82" s="436" t="s">
        <v>1951</v>
      </c>
      <c r="J82" s="431">
        <v>1305.78</v>
      </c>
      <c r="K82" s="431">
        <v>0</v>
      </c>
      <c r="L82" s="424" t="s">
        <v>262</v>
      </c>
      <c r="M82" s="424">
        <v>41438</v>
      </c>
      <c r="N82" s="451" t="s">
        <v>1951</v>
      </c>
      <c r="O82" s="425" t="s">
        <v>1956</v>
      </c>
      <c r="P82" s="425" t="s">
        <v>1956</v>
      </c>
    </row>
    <row r="83" spans="1:16">
      <c r="A83" s="1"/>
      <c r="B83" s="250" t="s">
        <v>208</v>
      </c>
      <c r="C83" s="81" t="s">
        <v>247</v>
      </c>
      <c r="D83" s="434" t="s">
        <v>2207</v>
      </c>
      <c r="E83" s="435" t="s">
        <v>1946</v>
      </c>
      <c r="F83" s="557">
        <v>600</v>
      </c>
      <c r="G83" s="436">
        <f t="shared" si="1"/>
        <v>600</v>
      </c>
      <c r="H83" s="436">
        <v>600</v>
      </c>
      <c r="I83" s="436" t="s">
        <v>262</v>
      </c>
      <c r="J83" s="431">
        <v>989.76999999999896</v>
      </c>
      <c r="K83" s="431">
        <v>0</v>
      </c>
      <c r="L83" s="424" t="s">
        <v>262</v>
      </c>
      <c r="M83" s="424">
        <v>41438</v>
      </c>
      <c r="N83" s="451" t="s">
        <v>262</v>
      </c>
      <c r="O83" s="425" t="s">
        <v>1956</v>
      </c>
      <c r="P83" s="425" t="s">
        <v>1956</v>
      </c>
    </row>
    <row r="84" spans="1:16">
      <c r="A84" s="1"/>
      <c r="B84" s="250" t="s">
        <v>209</v>
      </c>
      <c r="C84" s="760" t="s">
        <v>2208</v>
      </c>
      <c r="D84" s="244" t="s">
        <v>1990</v>
      </c>
      <c r="E84" s="245" t="s">
        <v>1946</v>
      </c>
      <c r="F84" s="545">
        <v>450</v>
      </c>
      <c r="G84" s="246">
        <f t="shared" si="1"/>
        <v>450</v>
      </c>
      <c r="H84" s="246">
        <v>450</v>
      </c>
      <c r="I84" s="246" t="s">
        <v>1951</v>
      </c>
      <c r="J84" s="247">
        <v>2783.79</v>
      </c>
      <c r="K84" s="247">
        <v>0</v>
      </c>
      <c r="L84" s="248" t="s">
        <v>262</v>
      </c>
      <c r="M84" s="248">
        <v>41438</v>
      </c>
      <c r="N84" s="456" t="s">
        <v>1951</v>
      </c>
      <c r="O84" s="427" t="s">
        <v>1956</v>
      </c>
      <c r="P84" s="427" t="s">
        <v>1956</v>
      </c>
    </row>
    <row r="85" spans="1:16">
      <c r="A85" s="1"/>
      <c r="B85" s="250" t="s">
        <v>210</v>
      </c>
      <c r="C85" s="81" t="s">
        <v>2209</v>
      </c>
      <c r="D85" s="434" t="s">
        <v>2210</v>
      </c>
      <c r="E85" s="435" t="s">
        <v>1946</v>
      </c>
      <c r="F85" s="557">
        <v>370</v>
      </c>
      <c r="G85" s="436">
        <f t="shared" si="1"/>
        <v>370</v>
      </c>
      <c r="H85" s="436">
        <v>370</v>
      </c>
      <c r="I85" s="436" t="s">
        <v>1951</v>
      </c>
      <c r="J85" s="431">
        <v>1646.97</v>
      </c>
      <c r="K85" s="431">
        <v>0</v>
      </c>
      <c r="L85" s="424" t="s">
        <v>262</v>
      </c>
      <c r="M85" s="424">
        <v>41438</v>
      </c>
      <c r="N85" s="451" t="s">
        <v>1951</v>
      </c>
      <c r="O85" s="425" t="s">
        <v>1956</v>
      </c>
      <c r="P85" s="425" t="s">
        <v>1956</v>
      </c>
    </row>
    <row r="86" spans="1:16">
      <c r="A86" s="1"/>
      <c r="B86" s="250" t="s">
        <v>211</v>
      </c>
      <c r="C86" s="760" t="s">
        <v>2211</v>
      </c>
      <c r="D86" s="244" t="s">
        <v>2212</v>
      </c>
      <c r="E86" s="245" t="s">
        <v>1946</v>
      </c>
      <c r="F86" s="545">
        <v>350</v>
      </c>
      <c r="G86" s="246">
        <f t="shared" si="1"/>
        <v>350</v>
      </c>
      <c r="H86" s="246">
        <v>350</v>
      </c>
      <c r="I86" s="246" t="s">
        <v>262</v>
      </c>
      <c r="J86" s="247">
        <v>2462.4</v>
      </c>
      <c r="K86" s="247">
        <v>0</v>
      </c>
      <c r="L86" s="248" t="s">
        <v>262</v>
      </c>
      <c r="M86" s="248">
        <v>41438</v>
      </c>
      <c r="N86" s="456" t="s">
        <v>262</v>
      </c>
      <c r="O86" s="427" t="s">
        <v>1956</v>
      </c>
      <c r="P86" s="427" t="s">
        <v>1956</v>
      </c>
    </row>
    <row r="87" spans="1:16">
      <c r="A87" s="1"/>
      <c r="B87" s="250" t="s">
        <v>212</v>
      </c>
      <c r="C87" s="81" t="s">
        <v>2213</v>
      </c>
      <c r="D87" s="434" t="s">
        <v>2214</v>
      </c>
      <c r="E87" s="435" t="s">
        <v>1946</v>
      </c>
      <c r="F87" s="557">
        <v>200</v>
      </c>
      <c r="G87" s="436">
        <f t="shared" si="1"/>
        <v>200</v>
      </c>
      <c r="H87" s="436">
        <v>200</v>
      </c>
      <c r="I87" s="436" t="s">
        <v>1951</v>
      </c>
      <c r="J87" s="431">
        <v>892.55999999999904</v>
      </c>
      <c r="K87" s="431">
        <v>0</v>
      </c>
      <c r="L87" s="424" t="s">
        <v>262</v>
      </c>
      <c r="M87" s="424">
        <v>41438</v>
      </c>
      <c r="N87" s="451" t="s">
        <v>1951</v>
      </c>
      <c r="O87" s="425" t="s">
        <v>1956</v>
      </c>
      <c r="P87" s="425" t="s">
        <v>1956</v>
      </c>
    </row>
    <row r="88" spans="1:16">
      <c r="A88" s="1"/>
      <c r="B88" s="250" t="s">
        <v>213</v>
      </c>
      <c r="C88" s="760" t="s">
        <v>2215</v>
      </c>
      <c r="D88" s="244" t="s">
        <v>1991</v>
      </c>
      <c r="E88" s="245" t="s">
        <v>1946</v>
      </c>
      <c r="F88" s="545">
        <v>160</v>
      </c>
      <c r="G88" s="246">
        <f t="shared" si="1"/>
        <v>160</v>
      </c>
      <c r="H88" s="246">
        <v>160</v>
      </c>
      <c r="I88" s="246" t="s">
        <v>262</v>
      </c>
      <c r="J88" s="247">
        <v>1793</v>
      </c>
      <c r="K88" s="247">
        <v>0</v>
      </c>
      <c r="L88" s="248" t="s">
        <v>262</v>
      </c>
      <c r="M88" s="248">
        <v>41438</v>
      </c>
      <c r="N88" s="456" t="s">
        <v>262</v>
      </c>
      <c r="O88" s="427" t="s">
        <v>1956</v>
      </c>
      <c r="P88" s="427" t="s">
        <v>1956</v>
      </c>
    </row>
    <row r="89" spans="1:16">
      <c r="A89" s="1"/>
      <c r="B89" s="250" t="s">
        <v>214</v>
      </c>
      <c r="C89" s="81" t="s">
        <v>253</v>
      </c>
      <c r="D89" s="434" t="s">
        <v>2216</v>
      </c>
      <c r="E89" s="435" t="s">
        <v>2192</v>
      </c>
      <c r="F89" s="557">
        <f>H89+I89</f>
        <v>10410</v>
      </c>
      <c r="G89" s="436">
        <f t="shared" si="1"/>
        <v>10410</v>
      </c>
      <c r="H89" s="436">
        <v>5310</v>
      </c>
      <c r="I89" s="436">
        <v>5100</v>
      </c>
      <c r="J89" s="431">
        <v>923.72</v>
      </c>
      <c r="K89" s="431">
        <v>5550.35</v>
      </c>
      <c r="L89" s="424">
        <v>41830</v>
      </c>
      <c r="M89" s="424">
        <v>42307</v>
      </c>
      <c r="N89" s="424">
        <v>42825</v>
      </c>
      <c r="O89" s="425">
        <v>60</v>
      </c>
      <c r="P89" s="426">
        <v>3.06</v>
      </c>
    </row>
    <row r="90" spans="1:16">
      <c r="A90" s="1"/>
      <c r="B90" s="250" t="s">
        <v>215</v>
      </c>
      <c r="C90" s="760" t="s">
        <v>2217</v>
      </c>
      <c r="D90" s="244" t="s">
        <v>1992</v>
      </c>
      <c r="E90" s="245" t="s">
        <v>2192</v>
      </c>
      <c r="F90" s="545">
        <v>2080</v>
      </c>
      <c r="G90" s="246">
        <f t="shared" si="1"/>
        <v>2080</v>
      </c>
      <c r="H90" s="246">
        <v>2080</v>
      </c>
      <c r="I90" s="246" t="s">
        <v>1951</v>
      </c>
      <c r="J90" s="247">
        <v>236.59</v>
      </c>
      <c r="K90" s="247">
        <v>1477.0999999999899</v>
      </c>
      <c r="L90" s="248">
        <v>41943</v>
      </c>
      <c r="M90" s="248">
        <v>42307</v>
      </c>
      <c r="N90" s="456" t="s">
        <v>1951</v>
      </c>
      <c r="O90" s="427">
        <v>9</v>
      </c>
      <c r="P90" s="428">
        <v>2.61</v>
      </c>
    </row>
    <row r="91" spans="1:16">
      <c r="A91" s="1"/>
      <c r="B91" s="250" t="s">
        <v>1389</v>
      </c>
      <c r="C91" s="81" t="s">
        <v>1392</v>
      </c>
      <c r="D91" s="497" t="s">
        <v>2218</v>
      </c>
      <c r="E91" s="498" t="s">
        <v>2219</v>
      </c>
      <c r="F91" s="557">
        <v>6840</v>
      </c>
      <c r="G91" s="499">
        <f t="shared" si="1"/>
        <v>6840</v>
      </c>
      <c r="H91" s="499">
        <v>6840</v>
      </c>
      <c r="I91" s="499" t="s">
        <v>608</v>
      </c>
      <c r="J91" s="431">
        <v>30949.8</v>
      </c>
      <c r="K91" s="431">
        <v>56351.42</v>
      </c>
      <c r="L91" s="424">
        <v>34191</v>
      </c>
      <c r="M91" s="424" t="s">
        <v>2220</v>
      </c>
      <c r="N91" s="424" t="s">
        <v>608</v>
      </c>
      <c r="O91" s="425">
        <v>1582</v>
      </c>
      <c r="P91" s="426">
        <v>12.91</v>
      </c>
    </row>
    <row r="92" spans="1:16" ht="28.5">
      <c r="A92" s="1"/>
      <c r="B92" s="250" t="s">
        <v>1390</v>
      </c>
      <c r="C92" s="81" t="s">
        <v>1393</v>
      </c>
      <c r="D92" s="497" t="s">
        <v>1993</v>
      </c>
      <c r="E92" s="442" t="s">
        <v>1452</v>
      </c>
      <c r="F92" s="558">
        <v>2720</v>
      </c>
      <c r="G92" s="499">
        <f t="shared" si="1"/>
        <v>2720</v>
      </c>
      <c r="H92" s="499">
        <v>2720</v>
      </c>
      <c r="I92" s="499" t="s">
        <v>608</v>
      </c>
      <c r="J92" s="431">
        <v>8317.99</v>
      </c>
      <c r="K92" s="431">
        <v>28930.36</v>
      </c>
      <c r="L92" s="424">
        <v>38637</v>
      </c>
      <c r="M92" s="424">
        <v>39156</v>
      </c>
      <c r="N92" s="424" t="s">
        <v>608</v>
      </c>
      <c r="O92" s="425">
        <v>270</v>
      </c>
      <c r="P92" s="426">
        <v>7.18</v>
      </c>
    </row>
    <row r="93" spans="1:16">
      <c r="A93" s="1"/>
      <c r="B93" s="250" t="s">
        <v>2221</v>
      </c>
      <c r="C93" s="81" t="s">
        <v>2222</v>
      </c>
      <c r="D93" s="497" t="s">
        <v>1994</v>
      </c>
      <c r="E93" s="736" t="s">
        <v>2102</v>
      </c>
      <c r="F93" s="558">
        <v>700</v>
      </c>
      <c r="G93" s="499">
        <v>700</v>
      </c>
      <c r="H93" s="499">
        <v>700</v>
      </c>
      <c r="I93" s="499" t="s">
        <v>608</v>
      </c>
      <c r="J93" s="431">
        <v>1607.89</v>
      </c>
      <c r="K93" s="431" t="s">
        <v>608</v>
      </c>
      <c r="L93" s="424" t="s">
        <v>608</v>
      </c>
      <c r="M93" s="424">
        <v>42853</v>
      </c>
      <c r="N93" s="424" t="s">
        <v>608</v>
      </c>
      <c r="O93" s="425" t="s">
        <v>608</v>
      </c>
      <c r="P93" s="426" t="s">
        <v>608</v>
      </c>
    </row>
    <row r="94" spans="1:16">
      <c r="A94" s="1"/>
      <c r="B94" s="250" t="s">
        <v>216</v>
      </c>
      <c r="C94" s="81" t="s">
        <v>255</v>
      </c>
      <c r="D94" s="434" t="s">
        <v>2223</v>
      </c>
      <c r="E94" s="435" t="s">
        <v>2192</v>
      </c>
      <c r="F94" s="557">
        <v>15500</v>
      </c>
      <c r="G94" s="436">
        <f t="shared" si="1"/>
        <v>15500</v>
      </c>
      <c r="H94" s="436">
        <v>15500</v>
      </c>
      <c r="I94" s="436" t="s">
        <v>1951</v>
      </c>
      <c r="J94" s="431">
        <v>17574.099999999999</v>
      </c>
      <c r="K94" s="431">
        <v>17769.4199999999</v>
      </c>
      <c r="L94" s="424">
        <v>37043</v>
      </c>
      <c r="M94" s="424">
        <v>41912</v>
      </c>
      <c r="N94" s="424" t="s">
        <v>1951</v>
      </c>
      <c r="O94" s="425">
        <v>434</v>
      </c>
      <c r="P94" s="426">
        <v>4.42</v>
      </c>
    </row>
    <row r="95" spans="1:16" ht="28.5">
      <c r="A95" s="1"/>
      <c r="B95" s="250" t="s">
        <v>217</v>
      </c>
      <c r="C95" s="760" t="s">
        <v>1995</v>
      </c>
      <c r="D95" s="244" t="s">
        <v>1996</v>
      </c>
      <c r="E95" s="245" t="s">
        <v>1946</v>
      </c>
      <c r="F95" s="545">
        <v>8930</v>
      </c>
      <c r="G95" s="246">
        <f t="shared" si="1"/>
        <v>8930</v>
      </c>
      <c r="H95" s="246">
        <v>8930</v>
      </c>
      <c r="I95" s="246" t="s">
        <v>262</v>
      </c>
      <c r="J95" s="247">
        <v>13026.08</v>
      </c>
      <c r="K95" s="247">
        <v>24399.119999999901</v>
      </c>
      <c r="L95" s="437" t="s">
        <v>2224</v>
      </c>
      <c r="M95" s="248">
        <v>41438</v>
      </c>
      <c r="N95" s="248" t="s">
        <v>262</v>
      </c>
      <c r="O95" s="427">
        <v>239</v>
      </c>
      <c r="P95" s="428">
        <v>5.43</v>
      </c>
    </row>
    <row r="96" spans="1:16" ht="28.5">
      <c r="A96" s="1"/>
      <c r="B96" s="250" t="s">
        <v>219</v>
      </c>
      <c r="C96" s="760" t="s">
        <v>1997</v>
      </c>
      <c r="D96" s="244" t="s">
        <v>1998</v>
      </c>
      <c r="E96" s="245" t="s">
        <v>1946</v>
      </c>
      <c r="F96" s="545">
        <v>4406.1409999999996</v>
      </c>
      <c r="G96" s="246">
        <f t="shared" si="1"/>
        <v>4406</v>
      </c>
      <c r="H96" s="246">
        <v>4406</v>
      </c>
      <c r="I96" s="246" t="s">
        <v>1951</v>
      </c>
      <c r="J96" s="247">
        <v>32128.5</v>
      </c>
      <c r="K96" s="247">
        <v>34198.01</v>
      </c>
      <c r="L96" s="437" t="s">
        <v>2225</v>
      </c>
      <c r="M96" s="248">
        <v>41438</v>
      </c>
      <c r="N96" s="248" t="s">
        <v>1951</v>
      </c>
      <c r="O96" s="427">
        <v>168</v>
      </c>
      <c r="P96" s="428">
        <v>3.97</v>
      </c>
    </row>
    <row r="97" spans="1:16" ht="42.75">
      <c r="A97" s="1"/>
      <c r="B97" s="250" t="s">
        <v>220</v>
      </c>
      <c r="C97" s="81" t="s">
        <v>259</v>
      </c>
      <c r="D97" s="434" t="s">
        <v>1999</v>
      </c>
      <c r="E97" s="435" t="s">
        <v>1946</v>
      </c>
      <c r="F97" s="557">
        <v>3020</v>
      </c>
      <c r="G97" s="436">
        <f t="shared" si="1"/>
        <v>3020</v>
      </c>
      <c r="H97" s="436">
        <v>3020</v>
      </c>
      <c r="I97" s="436" t="s">
        <v>1951</v>
      </c>
      <c r="J97" s="431">
        <v>9338.17</v>
      </c>
      <c r="K97" s="431">
        <v>11714.36</v>
      </c>
      <c r="L97" s="433" t="s">
        <v>2000</v>
      </c>
      <c r="M97" s="424">
        <v>41438</v>
      </c>
      <c r="N97" s="424" t="s">
        <v>1951</v>
      </c>
      <c r="O97" s="425">
        <v>260</v>
      </c>
      <c r="P97" s="426">
        <v>3.89</v>
      </c>
    </row>
    <row r="98" spans="1:16">
      <c r="A98" s="1"/>
      <c r="B98" s="250" t="s">
        <v>221</v>
      </c>
      <c r="C98" s="760" t="s">
        <v>2001</v>
      </c>
      <c r="D98" s="244" t="s">
        <v>2226</v>
      </c>
      <c r="E98" s="245" t="s">
        <v>2192</v>
      </c>
      <c r="F98" s="545">
        <v>4700</v>
      </c>
      <c r="G98" s="246">
        <f t="shared" si="1"/>
        <v>4700</v>
      </c>
      <c r="H98" s="246">
        <v>4700</v>
      </c>
      <c r="I98" s="246" t="s">
        <v>1951</v>
      </c>
      <c r="J98" s="247">
        <v>2098.1799999999898</v>
      </c>
      <c r="K98" s="247">
        <v>6622.14</v>
      </c>
      <c r="L98" s="437">
        <v>38749</v>
      </c>
      <c r="M98" s="248">
        <v>41439</v>
      </c>
      <c r="N98" s="248" t="s">
        <v>1951</v>
      </c>
      <c r="O98" s="427">
        <v>66</v>
      </c>
      <c r="P98" s="428">
        <v>2.42</v>
      </c>
    </row>
    <row r="99" spans="1:16">
      <c r="A99" s="1"/>
      <c r="B99" s="250" t="s">
        <v>222</v>
      </c>
      <c r="C99" s="81" t="s">
        <v>261</v>
      </c>
      <c r="D99" s="434" t="s">
        <v>2002</v>
      </c>
      <c r="E99" s="435" t="s">
        <v>1953</v>
      </c>
      <c r="F99" s="557">
        <v>1640</v>
      </c>
      <c r="G99" s="436">
        <f t="shared" si="1"/>
        <v>1640</v>
      </c>
      <c r="H99" s="436">
        <v>1640</v>
      </c>
      <c r="I99" s="436" t="s">
        <v>1951</v>
      </c>
      <c r="J99" s="431">
        <v>787.31</v>
      </c>
      <c r="K99" s="431">
        <v>5692.0299999999897</v>
      </c>
      <c r="L99" s="433">
        <v>39600</v>
      </c>
      <c r="M99" s="424">
        <v>41439</v>
      </c>
      <c r="N99" s="424" t="s">
        <v>1951</v>
      </c>
      <c r="O99" s="425">
        <v>81</v>
      </c>
      <c r="P99" s="426">
        <v>1.57</v>
      </c>
    </row>
    <row r="100" spans="1:16">
      <c r="A100" s="1"/>
      <c r="B100" s="250" t="s">
        <v>2227</v>
      </c>
      <c r="C100" s="760" t="s">
        <v>2228</v>
      </c>
      <c r="D100" s="244" t="s">
        <v>2229</v>
      </c>
      <c r="E100" s="245" t="s">
        <v>1954</v>
      </c>
      <c r="F100" s="545">
        <v>1060</v>
      </c>
      <c r="G100" s="246">
        <f t="shared" si="1"/>
        <v>1060</v>
      </c>
      <c r="H100" s="246">
        <v>1060</v>
      </c>
      <c r="I100" s="246" t="s">
        <v>262</v>
      </c>
      <c r="J100" s="247">
        <v>895.66</v>
      </c>
      <c r="K100" s="247">
        <v>1756.32</v>
      </c>
      <c r="L100" s="248" t="s">
        <v>1453</v>
      </c>
      <c r="M100" s="248">
        <v>41394</v>
      </c>
      <c r="N100" s="456" t="s">
        <v>608</v>
      </c>
      <c r="O100" s="427">
        <v>71</v>
      </c>
      <c r="P100" s="428">
        <v>4.01</v>
      </c>
    </row>
    <row r="101" spans="1:16">
      <c r="A101" s="1"/>
      <c r="B101" s="250" t="s">
        <v>1855</v>
      </c>
      <c r="C101" s="81" t="s">
        <v>1856</v>
      </c>
      <c r="D101" s="434" t="s">
        <v>2003</v>
      </c>
      <c r="E101" s="435" t="s">
        <v>2230</v>
      </c>
      <c r="F101" s="557">
        <v>8500</v>
      </c>
      <c r="G101" s="436">
        <v>8500</v>
      </c>
      <c r="H101" s="436">
        <v>8500</v>
      </c>
      <c r="I101" s="436" t="s">
        <v>1951</v>
      </c>
      <c r="J101" s="431">
        <v>3491.74</v>
      </c>
      <c r="K101" s="431">
        <v>21564.42</v>
      </c>
      <c r="L101" s="433">
        <v>38820</v>
      </c>
      <c r="M101" s="424">
        <v>42811</v>
      </c>
      <c r="N101" s="424" t="s">
        <v>1951</v>
      </c>
      <c r="O101" s="425">
        <v>335</v>
      </c>
      <c r="P101" s="426">
        <v>7.0000000000000007E-2</v>
      </c>
    </row>
    <row r="102" spans="1:16" ht="16.5" thickBot="1">
      <c r="A102" s="1"/>
      <c r="B102" s="250" t="s">
        <v>2004</v>
      </c>
      <c r="C102" s="760" t="s">
        <v>2005</v>
      </c>
      <c r="D102" s="244" t="s">
        <v>2006</v>
      </c>
      <c r="E102" s="245" t="s">
        <v>2007</v>
      </c>
      <c r="F102" s="545">
        <v>11600</v>
      </c>
      <c r="G102" s="246">
        <v>11600</v>
      </c>
      <c r="H102" s="448">
        <v>11600</v>
      </c>
      <c r="I102" s="448" t="s">
        <v>608</v>
      </c>
      <c r="J102" s="737">
        <v>1686.28</v>
      </c>
      <c r="K102" s="737">
        <v>8280.08</v>
      </c>
      <c r="L102" s="440">
        <v>38035</v>
      </c>
      <c r="M102" s="440">
        <v>42825</v>
      </c>
      <c r="N102" s="441" t="s">
        <v>608</v>
      </c>
      <c r="O102" s="738">
        <v>111</v>
      </c>
      <c r="P102" s="739">
        <v>7.78</v>
      </c>
    </row>
    <row r="103" spans="1:16" ht="29.25" thickTop="1">
      <c r="A103" s="1"/>
      <c r="B103" s="255" t="s">
        <v>263</v>
      </c>
      <c r="C103" s="763" t="s">
        <v>2231</v>
      </c>
      <c r="D103" s="561" t="s">
        <v>863</v>
      </c>
      <c r="E103" s="562" t="s">
        <v>2156</v>
      </c>
      <c r="F103" s="563">
        <v>17400</v>
      </c>
      <c r="G103" s="564">
        <f t="shared" si="1"/>
        <v>17400</v>
      </c>
      <c r="H103" s="436">
        <v>17400</v>
      </c>
      <c r="I103" s="436" t="s">
        <v>262</v>
      </c>
      <c r="J103" s="431">
        <v>35873</v>
      </c>
      <c r="K103" s="431">
        <v>71570.639999999898</v>
      </c>
      <c r="L103" s="424">
        <v>39569</v>
      </c>
      <c r="M103" s="424">
        <v>41439</v>
      </c>
      <c r="N103" s="424" t="s">
        <v>262</v>
      </c>
      <c r="O103" s="425">
        <v>292</v>
      </c>
      <c r="P103" s="426">
        <v>4.16</v>
      </c>
    </row>
    <row r="104" spans="1:16" ht="28.5">
      <c r="A104" s="1"/>
      <c r="B104" s="256" t="s">
        <v>264</v>
      </c>
      <c r="C104" s="81" t="s">
        <v>2232</v>
      </c>
      <c r="D104" s="244" t="s">
        <v>2008</v>
      </c>
      <c r="E104" s="442" t="s">
        <v>2233</v>
      </c>
      <c r="F104" s="565">
        <v>15710</v>
      </c>
      <c r="G104" s="246">
        <f t="shared" si="1"/>
        <v>15710</v>
      </c>
      <c r="H104" s="246">
        <v>15710</v>
      </c>
      <c r="I104" s="246" t="s">
        <v>262</v>
      </c>
      <c r="J104" s="247">
        <v>27305.119999999901</v>
      </c>
      <c r="K104" s="247">
        <v>53561.440000000002</v>
      </c>
      <c r="L104" s="248">
        <v>39448</v>
      </c>
      <c r="M104" s="248">
        <v>41439</v>
      </c>
      <c r="N104" s="248" t="s">
        <v>262</v>
      </c>
      <c r="O104" s="427">
        <v>176</v>
      </c>
      <c r="P104" s="428">
        <v>6.42</v>
      </c>
    </row>
    <row r="105" spans="1:16" ht="28.5">
      <c r="A105" s="1"/>
      <c r="B105" s="256" t="s">
        <v>265</v>
      </c>
      <c r="C105" s="81" t="s">
        <v>2234</v>
      </c>
      <c r="D105" s="443" t="s">
        <v>864</v>
      </c>
      <c r="E105" s="444" t="s">
        <v>2156</v>
      </c>
      <c r="F105" s="565">
        <v>13700</v>
      </c>
      <c r="G105" s="445">
        <f t="shared" si="1"/>
        <v>13700</v>
      </c>
      <c r="H105" s="445">
        <v>13700</v>
      </c>
      <c r="I105" s="445" t="s">
        <v>262</v>
      </c>
      <c r="J105" s="247">
        <v>36436.349999999897</v>
      </c>
      <c r="K105" s="247">
        <v>72352.88</v>
      </c>
      <c r="L105" s="248">
        <v>39934</v>
      </c>
      <c r="M105" s="248">
        <v>41486</v>
      </c>
      <c r="N105" s="248" t="s">
        <v>262</v>
      </c>
      <c r="O105" s="427">
        <v>310</v>
      </c>
      <c r="P105" s="428">
        <v>3.73</v>
      </c>
    </row>
    <row r="106" spans="1:16" ht="28.5">
      <c r="A106" s="1"/>
      <c r="B106" s="256" t="s">
        <v>266</v>
      </c>
      <c r="C106" s="81" t="s">
        <v>2235</v>
      </c>
      <c r="D106" s="244" t="s">
        <v>2236</v>
      </c>
      <c r="E106" s="442" t="s">
        <v>2233</v>
      </c>
      <c r="F106" s="565">
        <v>11410</v>
      </c>
      <c r="G106" s="246">
        <f t="shared" si="1"/>
        <v>11410</v>
      </c>
      <c r="H106" s="246">
        <v>11410</v>
      </c>
      <c r="I106" s="246" t="s">
        <v>262</v>
      </c>
      <c r="J106" s="247">
        <v>24808.98</v>
      </c>
      <c r="K106" s="247">
        <v>49504.379999999903</v>
      </c>
      <c r="L106" s="248">
        <v>39142</v>
      </c>
      <c r="M106" s="248">
        <v>41439</v>
      </c>
      <c r="N106" s="248" t="s">
        <v>262</v>
      </c>
      <c r="O106" s="427">
        <v>101</v>
      </c>
      <c r="P106" s="428">
        <v>6.15</v>
      </c>
    </row>
    <row r="107" spans="1:16" ht="28.5">
      <c r="A107" s="1"/>
      <c r="B107" s="256" t="s">
        <v>267</v>
      </c>
      <c r="C107" s="760" t="s">
        <v>2237</v>
      </c>
      <c r="D107" s="443" t="s">
        <v>865</v>
      </c>
      <c r="E107" s="444" t="s">
        <v>2156</v>
      </c>
      <c r="F107" s="565">
        <v>10600</v>
      </c>
      <c r="G107" s="445">
        <f t="shared" si="1"/>
        <v>10600</v>
      </c>
      <c r="H107" s="445">
        <v>10600</v>
      </c>
      <c r="I107" s="445" t="s">
        <v>262</v>
      </c>
      <c r="J107" s="247">
        <v>46401.69</v>
      </c>
      <c r="K107" s="247">
        <v>51474.82</v>
      </c>
      <c r="L107" s="248">
        <v>39356</v>
      </c>
      <c r="M107" s="248">
        <v>41474</v>
      </c>
      <c r="N107" s="248" t="s">
        <v>262</v>
      </c>
      <c r="O107" s="427">
        <v>422</v>
      </c>
      <c r="P107" s="428">
        <v>4.32</v>
      </c>
    </row>
    <row r="108" spans="1:16" ht="28.5">
      <c r="A108" s="1"/>
      <c r="B108" s="256" t="s">
        <v>268</v>
      </c>
      <c r="C108" s="81" t="s">
        <v>897</v>
      </c>
      <c r="D108" s="244" t="s">
        <v>2009</v>
      </c>
      <c r="E108" s="442" t="s">
        <v>2233</v>
      </c>
      <c r="F108" s="565">
        <v>8700</v>
      </c>
      <c r="G108" s="246">
        <f t="shared" si="1"/>
        <v>8700</v>
      </c>
      <c r="H108" s="246">
        <v>8700</v>
      </c>
      <c r="I108" s="246" t="s">
        <v>262</v>
      </c>
      <c r="J108" s="247">
        <v>26978.95</v>
      </c>
      <c r="K108" s="247">
        <v>49927.889999999898</v>
      </c>
      <c r="L108" s="248">
        <v>36739</v>
      </c>
      <c r="M108" s="248">
        <v>41439</v>
      </c>
      <c r="N108" s="248" t="s">
        <v>262</v>
      </c>
      <c r="O108" s="427">
        <v>427</v>
      </c>
      <c r="P108" s="428">
        <v>7.3</v>
      </c>
    </row>
    <row r="109" spans="1:16" ht="28.5">
      <c r="A109" s="1"/>
      <c r="B109" s="256" t="s">
        <v>269</v>
      </c>
      <c r="C109" s="81" t="s">
        <v>2238</v>
      </c>
      <c r="D109" s="443" t="s">
        <v>866</v>
      </c>
      <c r="E109" s="444" t="s">
        <v>2156</v>
      </c>
      <c r="F109" s="565">
        <v>8250</v>
      </c>
      <c r="G109" s="445">
        <f t="shared" si="1"/>
        <v>8250</v>
      </c>
      <c r="H109" s="445">
        <v>8250</v>
      </c>
      <c r="I109" s="445" t="s">
        <v>262</v>
      </c>
      <c r="J109" s="247">
        <v>18172.049999999901</v>
      </c>
      <c r="K109" s="247">
        <v>35948.630000000005</v>
      </c>
      <c r="L109" s="248">
        <v>39753</v>
      </c>
      <c r="M109" s="248">
        <v>41439</v>
      </c>
      <c r="N109" s="248" t="s">
        <v>262</v>
      </c>
      <c r="O109" s="427">
        <v>83</v>
      </c>
      <c r="P109" s="428">
        <v>5.79</v>
      </c>
    </row>
    <row r="110" spans="1:16" ht="28.5">
      <c r="A110" s="1"/>
      <c r="B110" s="256" t="s">
        <v>270</v>
      </c>
      <c r="C110" s="81" t="s">
        <v>2239</v>
      </c>
      <c r="D110" s="244" t="s">
        <v>2240</v>
      </c>
      <c r="E110" s="442" t="s">
        <v>2233</v>
      </c>
      <c r="F110" s="565">
        <v>7340</v>
      </c>
      <c r="G110" s="246">
        <f t="shared" si="1"/>
        <v>7340</v>
      </c>
      <c r="H110" s="246">
        <v>7340</v>
      </c>
      <c r="I110" s="246" t="s">
        <v>262</v>
      </c>
      <c r="J110" s="247">
        <v>14857.27</v>
      </c>
      <c r="K110" s="247">
        <v>29553.64</v>
      </c>
      <c r="L110" s="248">
        <v>39965</v>
      </c>
      <c r="M110" s="248">
        <v>41439</v>
      </c>
      <c r="N110" s="248" t="s">
        <v>262</v>
      </c>
      <c r="O110" s="427">
        <v>78</v>
      </c>
      <c r="P110" s="428">
        <v>5.9</v>
      </c>
    </row>
    <row r="111" spans="1:16" ht="28.5">
      <c r="A111" s="1"/>
      <c r="B111" s="256" t="s">
        <v>271</v>
      </c>
      <c r="C111" s="760" t="s">
        <v>2241</v>
      </c>
      <c r="D111" s="443" t="s">
        <v>867</v>
      </c>
      <c r="E111" s="444" t="s">
        <v>2156</v>
      </c>
      <c r="F111" s="565">
        <v>4660</v>
      </c>
      <c r="G111" s="445">
        <f t="shared" si="1"/>
        <v>4660</v>
      </c>
      <c r="H111" s="445">
        <v>4660</v>
      </c>
      <c r="I111" s="445" t="s">
        <v>262</v>
      </c>
      <c r="J111" s="247">
        <v>10335</v>
      </c>
      <c r="K111" s="247">
        <v>30421.7</v>
      </c>
      <c r="L111" s="248">
        <v>33482</v>
      </c>
      <c r="M111" s="248">
        <v>41439</v>
      </c>
      <c r="N111" s="248" t="s">
        <v>262</v>
      </c>
      <c r="O111" s="427">
        <v>415</v>
      </c>
      <c r="P111" s="428">
        <v>3.4</v>
      </c>
    </row>
    <row r="112" spans="1:16" ht="28.5">
      <c r="A112" s="1"/>
      <c r="B112" s="256" t="s">
        <v>272</v>
      </c>
      <c r="C112" s="81" t="s">
        <v>2242</v>
      </c>
      <c r="D112" s="244" t="s">
        <v>2010</v>
      </c>
      <c r="E112" s="442" t="s">
        <v>2233</v>
      </c>
      <c r="F112" s="565">
        <v>4590</v>
      </c>
      <c r="G112" s="246">
        <f t="shared" si="1"/>
        <v>4590</v>
      </c>
      <c r="H112" s="246">
        <v>4590</v>
      </c>
      <c r="I112" s="246" t="s">
        <v>262</v>
      </c>
      <c r="J112" s="247">
        <v>17561.5099999999</v>
      </c>
      <c r="K112" s="247">
        <v>24929.27</v>
      </c>
      <c r="L112" s="248">
        <v>38473</v>
      </c>
      <c r="M112" s="248">
        <v>41439</v>
      </c>
      <c r="N112" s="248" t="s">
        <v>262</v>
      </c>
      <c r="O112" s="427">
        <v>10</v>
      </c>
      <c r="P112" s="428">
        <v>6.15</v>
      </c>
    </row>
    <row r="113" spans="1:16" ht="28.5">
      <c r="A113" s="1"/>
      <c r="B113" s="256" t="s">
        <v>273</v>
      </c>
      <c r="C113" s="81" t="s">
        <v>2243</v>
      </c>
      <c r="D113" s="443" t="s">
        <v>868</v>
      </c>
      <c r="E113" s="444" t="s">
        <v>2156</v>
      </c>
      <c r="F113" s="565">
        <v>3810</v>
      </c>
      <c r="G113" s="445">
        <f t="shared" si="1"/>
        <v>3810</v>
      </c>
      <c r="H113" s="445">
        <v>3810</v>
      </c>
      <c r="I113" s="445" t="s">
        <v>262</v>
      </c>
      <c r="J113" s="247">
        <v>27608.9399999999</v>
      </c>
      <c r="K113" s="247">
        <v>24888.6699999999</v>
      </c>
      <c r="L113" s="248">
        <v>38749</v>
      </c>
      <c r="M113" s="248">
        <v>41439</v>
      </c>
      <c r="N113" s="248" t="s">
        <v>262</v>
      </c>
      <c r="O113" s="427">
        <v>84</v>
      </c>
      <c r="P113" s="428">
        <v>2.72</v>
      </c>
    </row>
    <row r="114" spans="1:16" ht="28.5">
      <c r="A114" s="1"/>
      <c r="B114" s="256" t="s">
        <v>274</v>
      </c>
      <c r="C114" s="81" t="s">
        <v>2244</v>
      </c>
      <c r="D114" s="244" t="s">
        <v>2245</v>
      </c>
      <c r="E114" s="442" t="s">
        <v>2233</v>
      </c>
      <c r="F114" s="565">
        <v>3750</v>
      </c>
      <c r="G114" s="246">
        <f t="shared" si="1"/>
        <v>3750</v>
      </c>
      <c r="H114" s="246">
        <v>3750</v>
      </c>
      <c r="I114" s="246" t="s">
        <v>262</v>
      </c>
      <c r="J114" s="247">
        <v>9732.8700000000008</v>
      </c>
      <c r="K114" s="247">
        <v>13186.309999999899</v>
      </c>
      <c r="L114" s="248">
        <v>35156</v>
      </c>
      <c r="M114" s="248">
        <v>41439</v>
      </c>
      <c r="N114" s="248" t="s">
        <v>262</v>
      </c>
      <c r="O114" s="427">
        <v>155</v>
      </c>
      <c r="P114" s="428">
        <v>2.92</v>
      </c>
    </row>
    <row r="115" spans="1:16" ht="28.5">
      <c r="A115" s="1"/>
      <c r="B115" s="256" t="s">
        <v>275</v>
      </c>
      <c r="C115" s="760" t="s">
        <v>294</v>
      </c>
      <c r="D115" s="443" t="s">
        <v>869</v>
      </c>
      <c r="E115" s="444" t="s">
        <v>2156</v>
      </c>
      <c r="F115" s="565">
        <v>2830</v>
      </c>
      <c r="G115" s="445">
        <f t="shared" si="1"/>
        <v>2830</v>
      </c>
      <c r="H115" s="445">
        <v>2830</v>
      </c>
      <c r="I115" s="445" t="s">
        <v>262</v>
      </c>
      <c r="J115" s="247">
        <v>12376.309999999899</v>
      </c>
      <c r="K115" s="247">
        <v>11580.059999999899</v>
      </c>
      <c r="L115" s="248">
        <v>33482</v>
      </c>
      <c r="M115" s="248">
        <v>41439</v>
      </c>
      <c r="N115" s="248" t="s">
        <v>262</v>
      </c>
      <c r="O115" s="427">
        <v>187</v>
      </c>
      <c r="P115" s="428">
        <v>2.92</v>
      </c>
    </row>
    <row r="116" spans="1:16" ht="28.5">
      <c r="A116" s="1"/>
      <c r="B116" s="256" t="s">
        <v>276</v>
      </c>
      <c r="C116" s="81" t="s">
        <v>2011</v>
      </c>
      <c r="D116" s="244" t="s">
        <v>2246</v>
      </c>
      <c r="E116" s="442" t="s">
        <v>2233</v>
      </c>
      <c r="F116" s="565">
        <v>2690</v>
      </c>
      <c r="G116" s="246">
        <f t="shared" si="1"/>
        <v>2690</v>
      </c>
      <c r="H116" s="246">
        <v>2690</v>
      </c>
      <c r="I116" s="246" t="s">
        <v>262</v>
      </c>
      <c r="J116" s="247">
        <v>16081.79</v>
      </c>
      <c r="K116" s="247">
        <v>9788.6200000000008</v>
      </c>
      <c r="L116" s="248">
        <v>37895</v>
      </c>
      <c r="M116" s="248">
        <v>41439</v>
      </c>
      <c r="N116" s="248" t="s">
        <v>262</v>
      </c>
      <c r="O116" s="427">
        <v>87</v>
      </c>
      <c r="P116" s="428">
        <v>5.36</v>
      </c>
    </row>
    <row r="117" spans="1:16" ht="28.5">
      <c r="A117" s="1"/>
      <c r="B117" s="256" t="s">
        <v>277</v>
      </c>
      <c r="C117" s="81" t="s">
        <v>2012</v>
      </c>
      <c r="D117" s="443" t="s">
        <v>870</v>
      </c>
      <c r="E117" s="444" t="s">
        <v>2156</v>
      </c>
      <c r="F117" s="565">
        <v>10790</v>
      </c>
      <c r="G117" s="445">
        <f t="shared" si="1"/>
        <v>10790</v>
      </c>
      <c r="H117" s="445">
        <v>10790</v>
      </c>
      <c r="I117" s="445" t="s">
        <v>262</v>
      </c>
      <c r="J117" s="247">
        <v>22770.720000000001</v>
      </c>
      <c r="K117" s="247">
        <v>41867.82</v>
      </c>
      <c r="L117" s="248">
        <v>37895</v>
      </c>
      <c r="M117" s="248">
        <v>42186</v>
      </c>
      <c r="N117" s="248" t="s">
        <v>262</v>
      </c>
      <c r="O117" s="427">
        <v>348</v>
      </c>
      <c r="P117" s="428">
        <v>3.91</v>
      </c>
    </row>
    <row r="118" spans="1:16" ht="28.5">
      <c r="A118" s="1"/>
      <c r="B118" s="256" t="s">
        <v>1397</v>
      </c>
      <c r="C118" s="81" t="s">
        <v>1398</v>
      </c>
      <c r="D118" s="443" t="s">
        <v>2247</v>
      </c>
      <c r="E118" s="444" t="s">
        <v>2156</v>
      </c>
      <c r="F118" s="565">
        <v>10800</v>
      </c>
      <c r="G118" s="445">
        <f>ROUNDDOWN(F118,0)</f>
        <v>10800</v>
      </c>
      <c r="H118" s="445">
        <v>10800</v>
      </c>
      <c r="I118" s="246" t="s">
        <v>262</v>
      </c>
      <c r="J118" s="247">
        <v>49164.98</v>
      </c>
      <c r="K118" s="247">
        <v>51485.62</v>
      </c>
      <c r="L118" s="248">
        <v>42473</v>
      </c>
      <c r="M118" s="248">
        <v>42614</v>
      </c>
      <c r="N118" s="248" t="s">
        <v>262</v>
      </c>
      <c r="O118" s="427">
        <v>84</v>
      </c>
      <c r="P118" s="428">
        <v>4.57</v>
      </c>
    </row>
    <row r="119" spans="1:16" ht="28.5">
      <c r="A119" s="1"/>
      <c r="B119" s="331" t="s">
        <v>1880</v>
      </c>
      <c r="C119" s="764" t="s">
        <v>2013</v>
      </c>
      <c r="D119" s="559" t="s">
        <v>2014</v>
      </c>
      <c r="E119" s="740" t="s">
        <v>2156</v>
      </c>
      <c r="F119" s="741">
        <v>9900</v>
      </c>
      <c r="G119" s="560">
        <v>9900</v>
      </c>
      <c r="H119" s="560">
        <v>9900</v>
      </c>
      <c r="I119" s="445" t="s">
        <v>262</v>
      </c>
      <c r="J119" s="742">
        <v>28029.31</v>
      </c>
      <c r="K119" s="742">
        <v>49394.87</v>
      </c>
      <c r="L119" s="743">
        <v>42398</v>
      </c>
      <c r="M119" s="743">
        <v>42825</v>
      </c>
      <c r="N119" s="248" t="s">
        <v>262</v>
      </c>
      <c r="O119" s="744">
        <v>76</v>
      </c>
      <c r="P119" s="745">
        <v>5.56</v>
      </c>
    </row>
    <row r="120" spans="1:16" ht="29.25" thickBot="1">
      <c r="A120" s="1"/>
      <c r="B120" s="259" t="s">
        <v>2248</v>
      </c>
      <c r="C120" s="765" t="s">
        <v>898</v>
      </c>
      <c r="D120" s="446" t="s">
        <v>961</v>
      </c>
      <c r="E120" s="447" t="s">
        <v>2233</v>
      </c>
      <c r="F120" s="566">
        <v>3460</v>
      </c>
      <c r="G120" s="448">
        <f t="shared" si="1"/>
        <v>3460</v>
      </c>
      <c r="H120" s="448">
        <v>3460</v>
      </c>
      <c r="I120" s="448" t="s">
        <v>262</v>
      </c>
      <c r="J120" s="439">
        <v>14315.7</v>
      </c>
      <c r="K120" s="439">
        <v>19628.03</v>
      </c>
      <c r="L120" s="440">
        <v>37726</v>
      </c>
      <c r="M120" s="440">
        <v>42487</v>
      </c>
      <c r="N120" s="440" t="s">
        <v>262</v>
      </c>
      <c r="O120" s="441">
        <v>241</v>
      </c>
      <c r="P120" s="449">
        <v>4.72</v>
      </c>
    </row>
    <row r="121" spans="1:16" ht="16.5" thickTop="1">
      <c r="A121" s="1"/>
      <c r="B121" s="260" t="s">
        <v>301</v>
      </c>
      <c r="C121" s="81" t="s">
        <v>2015</v>
      </c>
      <c r="D121" s="450" t="s">
        <v>873</v>
      </c>
      <c r="E121" s="79" t="s">
        <v>802</v>
      </c>
      <c r="F121" s="567">
        <v>3400</v>
      </c>
      <c r="G121" s="94">
        <f t="shared" si="1"/>
        <v>3400</v>
      </c>
      <c r="H121" s="94">
        <v>3400</v>
      </c>
      <c r="I121" s="94" t="s">
        <v>262</v>
      </c>
      <c r="J121" s="165">
        <v>623.70000000000005</v>
      </c>
      <c r="K121" s="165">
        <v>3620.46</v>
      </c>
      <c r="L121" s="451">
        <v>39657</v>
      </c>
      <c r="M121" s="451">
        <v>39696</v>
      </c>
      <c r="N121" s="452" t="s">
        <v>262</v>
      </c>
      <c r="O121" s="452">
        <v>130</v>
      </c>
      <c r="P121" s="426">
        <v>9.06</v>
      </c>
    </row>
    <row r="122" spans="1:16">
      <c r="A122" s="1"/>
      <c r="B122" s="260" t="s">
        <v>302</v>
      </c>
      <c r="C122" s="81" t="s">
        <v>2249</v>
      </c>
      <c r="D122" s="450" t="s">
        <v>2016</v>
      </c>
      <c r="E122" s="79" t="s">
        <v>802</v>
      </c>
      <c r="F122" s="567">
        <v>989</v>
      </c>
      <c r="G122" s="94">
        <f t="shared" si="1"/>
        <v>989</v>
      </c>
      <c r="H122" s="94">
        <v>989</v>
      </c>
      <c r="I122" s="94" t="s">
        <v>262</v>
      </c>
      <c r="J122" s="165">
        <v>447.29</v>
      </c>
      <c r="K122" s="165">
        <v>1229.03</v>
      </c>
      <c r="L122" s="451">
        <v>38663</v>
      </c>
      <c r="M122" s="451">
        <v>39135</v>
      </c>
      <c r="N122" s="452" t="s">
        <v>262</v>
      </c>
      <c r="O122" s="452">
        <v>25</v>
      </c>
      <c r="P122" s="426">
        <v>4.68</v>
      </c>
    </row>
    <row r="123" spans="1:16">
      <c r="A123" s="1"/>
      <c r="B123" s="260" t="s">
        <v>303</v>
      </c>
      <c r="C123" s="760" t="s">
        <v>2250</v>
      </c>
      <c r="D123" s="453" t="s">
        <v>2251</v>
      </c>
      <c r="E123" s="454" t="s">
        <v>802</v>
      </c>
      <c r="F123" s="548">
        <v>713</v>
      </c>
      <c r="G123" s="318">
        <f t="shared" si="1"/>
        <v>713</v>
      </c>
      <c r="H123" s="318">
        <v>713</v>
      </c>
      <c r="I123" s="318" t="s">
        <v>262</v>
      </c>
      <c r="J123" s="455">
        <v>667.77999999999895</v>
      </c>
      <c r="K123" s="455">
        <v>995.95</v>
      </c>
      <c r="L123" s="456">
        <v>39119</v>
      </c>
      <c r="M123" s="456">
        <v>39203</v>
      </c>
      <c r="N123" s="457" t="s">
        <v>262</v>
      </c>
      <c r="O123" s="457">
        <v>20</v>
      </c>
      <c r="P123" s="428">
        <v>6.9</v>
      </c>
    </row>
    <row r="124" spans="1:16">
      <c r="A124" s="1"/>
      <c r="B124" s="260" t="s">
        <v>304</v>
      </c>
      <c r="C124" s="81" t="s">
        <v>2017</v>
      </c>
      <c r="D124" s="450" t="s">
        <v>2252</v>
      </c>
      <c r="E124" s="79" t="s">
        <v>802</v>
      </c>
      <c r="F124" s="567">
        <v>750</v>
      </c>
      <c r="G124" s="94">
        <f t="shared" si="1"/>
        <v>750</v>
      </c>
      <c r="H124" s="94">
        <v>750</v>
      </c>
      <c r="I124" s="94" t="s">
        <v>262</v>
      </c>
      <c r="J124" s="165">
        <v>306.54000000000002</v>
      </c>
      <c r="K124" s="165">
        <v>729.99</v>
      </c>
      <c r="L124" s="451">
        <v>39478</v>
      </c>
      <c r="M124" s="451">
        <v>39549</v>
      </c>
      <c r="N124" s="452" t="s">
        <v>262</v>
      </c>
      <c r="O124" s="452">
        <v>54</v>
      </c>
      <c r="P124" s="426">
        <v>6.2</v>
      </c>
    </row>
    <row r="125" spans="1:16">
      <c r="A125" s="1"/>
      <c r="B125" s="260" t="s">
        <v>305</v>
      </c>
      <c r="C125" s="760" t="s">
        <v>2018</v>
      </c>
      <c r="D125" s="453" t="s">
        <v>2019</v>
      </c>
      <c r="E125" s="454" t="s">
        <v>802</v>
      </c>
      <c r="F125" s="548">
        <v>746</v>
      </c>
      <c r="G125" s="318">
        <f t="shared" si="1"/>
        <v>746</v>
      </c>
      <c r="H125" s="318">
        <v>746</v>
      </c>
      <c r="I125" s="318" t="s">
        <v>262</v>
      </c>
      <c r="J125" s="455">
        <v>489.25</v>
      </c>
      <c r="K125" s="455">
        <v>1029.3399999999899</v>
      </c>
      <c r="L125" s="456">
        <v>38986</v>
      </c>
      <c r="M125" s="456">
        <v>39021</v>
      </c>
      <c r="N125" s="457" t="s">
        <v>262</v>
      </c>
      <c r="O125" s="457">
        <v>52</v>
      </c>
      <c r="P125" s="428">
        <v>8.83</v>
      </c>
    </row>
    <row r="126" spans="1:16">
      <c r="A126" s="1"/>
      <c r="B126" s="260" t="s">
        <v>306</v>
      </c>
      <c r="C126" s="81" t="s">
        <v>2253</v>
      </c>
      <c r="D126" s="450" t="s">
        <v>2254</v>
      </c>
      <c r="E126" s="79" t="s">
        <v>802</v>
      </c>
      <c r="F126" s="567">
        <v>939</v>
      </c>
      <c r="G126" s="94">
        <f t="shared" si="1"/>
        <v>939</v>
      </c>
      <c r="H126" s="94">
        <v>939</v>
      </c>
      <c r="I126" s="94" t="s">
        <v>262</v>
      </c>
      <c r="J126" s="165">
        <v>410.77999999999901</v>
      </c>
      <c r="K126" s="165">
        <v>969.46</v>
      </c>
      <c r="L126" s="451">
        <v>39065</v>
      </c>
      <c r="M126" s="451">
        <v>39203</v>
      </c>
      <c r="N126" s="452" t="s">
        <v>262</v>
      </c>
      <c r="O126" s="452">
        <v>16</v>
      </c>
      <c r="P126" s="426">
        <v>7.41</v>
      </c>
    </row>
    <row r="127" spans="1:16">
      <c r="A127" s="1"/>
      <c r="B127" s="260" t="s">
        <v>307</v>
      </c>
      <c r="C127" s="760" t="s">
        <v>2255</v>
      </c>
      <c r="D127" s="453" t="s">
        <v>2256</v>
      </c>
      <c r="E127" s="454" t="s">
        <v>802</v>
      </c>
      <c r="F127" s="548">
        <v>2280</v>
      </c>
      <c r="G127" s="318">
        <f t="shared" si="1"/>
        <v>2280</v>
      </c>
      <c r="H127" s="318">
        <v>2280</v>
      </c>
      <c r="I127" s="318" t="s">
        <v>262</v>
      </c>
      <c r="J127" s="455">
        <v>529.02999999999895</v>
      </c>
      <c r="K127" s="455">
        <v>3812.44</v>
      </c>
      <c r="L127" s="456">
        <v>39140</v>
      </c>
      <c r="M127" s="456">
        <v>39234</v>
      </c>
      <c r="N127" s="457" t="s">
        <v>262</v>
      </c>
      <c r="O127" s="457">
        <v>128</v>
      </c>
      <c r="P127" s="428">
        <v>3.97</v>
      </c>
    </row>
    <row r="128" spans="1:16">
      <c r="A128" s="1"/>
      <c r="B128" s="260" t="s">
        <v>308</v>
      </c>
      <c r="C128" s="81" t="s">
        <v>2257</v>
      </c>
      <c r="D128" s="450" t="s">
        <v>2020</v>
      </c>
      <c r="E128" s="79" t="s">
        <v>802</v>
      </c>
      <c r="F128" s="567">
        <v>1590</v>
      </c>
      <c r="G128" s="94">
        <f t="shared" si="1"/>
        <v>1590</v>
      </c>
      <c r="H128" s="94">
        <v>1590</v>
      </c>
      <c r="I128" s="94" t="s">
        <v>262</v>
      </c>
      <c r="J128" s="165">
        <v>621.62</v>
      </c>
      <c r="K128" s="165">
        <v>1886.3399999999899</v>
      </c>
      <c r="L128" s="451">
        <v>39038</v>
      </c>
      <c r="M128" s="451">
        <v>39203</v>
      </c>
      <c r="N128" s="452" t="s">
        <v>262</v>
      </c>
      <c r="O128" s="452">
        <v>36</v>
      </c>
      <c r="P128" s="426">
        <v>5.0599999999999996</v>
      </c>
    </row>
    <row r="129" spans="1:16">
      <c r="A129" s="1"/>
      <c r="B129" s="260" t="s">
        <v>309</v>
      </c>
      <c r="C129" s="81" t="s">
        <v>2258</v>
      </c>
      <c r="D129" s="450" t="s">
        <v>2021</v>
      </c>
      <c r="E129" s="79" t="s">
        <v>802</v>
      </c>
      <c r="F129" s="567">
        <v>1110</v>
      </c>
      <c r="G129" s="94">
        <f t="shared" si="1"/>
        <v>1110</v>
      </c>
      <c r="H129" s="94">
        <v>1110</v>
      </c>
      <c r="I129" s="94" t="s">
        <v>262</v>
      </c>
      <c r="J129" s="165">
        <v>385.33999999999901</v>
      </c>
      <c r="K129" s="165">
        <v>1548.0799999999899</v>
      </c>
      <c r="L129" s="451">
        <v>39100</v>
      </c>
      <c r="M129" s="451">
        <v>39234</v>
      </c>
      <c r="N129" s="452" t="s">
        <v>262</v>
      </c>
      <c r="O129" s="452">
        <v>22</v>
      </c>
      <c r="P129" s="426">
        <v>5.22</v>
      </c>
    </row>
    <row r="130" spans="1:16">
      <c r="A130" s="1"/>
      <c r="B130" s="260" t="s">
        <v>310</v>
      </c>
      <c r="C130" s="81" t="s">
        <v>2259</v>
      </c>
      <c r="D130" s="450" t="s">
        <v>2260</v>
      </c>
      <c r="E130" s="79" t="s">
        <v>802</v>
      </c>
      <c r="F130" s="567">
        <v>947</v>
      </c>
      <c r="G130" s="94">
        <f t="shared" si="1"/>
        <v>947</v>
      </c>
      <c r="H130" s="94">
        <v>947</v>
      </c>
      <c r="I130" s="94" t="s">
        <v>262</v>
      </c>
      <c r="J130" s="165">
        <v>421.77999999999901</v>
      </c>
      <c r="K130" s="165">
        <v>1217.9000000000001</v>
      </c>
      <c r="L130" s="451">
        <v>39416</v>
      </c>
      <c r="M130" s="451">
        <v>39549</v>
      </c>
      <c r="N130" s="452" t="s">
        <v>262</v>
      </c>
      <c r="O130" s="452">
        <v>66</v>
      </c>
      <c r="P130" s="426">
        <v>6.53</v>
      </c>
    </row>
    <row r="131" spans="1:16">
      <c r="A131" s="1"/>
      <c r="B131" s="260" t="s">
        <v>311</v>
      </c>
      <c r="C131" s="760" t="s">
        <v>2261</v>
      </c>
      <c r="D131" s="453" t="s">
        <v>2022</v>
      </c>
      <c r="E131" s="454" t="s">
        <v>802</v>
      </c>
      <c r="F131" s="548">
        <v>1190</v>
      </c>
      <c r="G131" s="318">
        <f t="shared" si="1"/>
        <v>1190</v>
      </c>
      <c r="H131" s="318">
        <v>1190</v>
      </c>
      <c r="I131" s="318" t="s">
        <v>262</v>
      </c>
      <c r="J131" s="455">
        <v>272.38999999999902</v>
      </c>
      <c r="K131" s="455">
        <v>1398.55</v>
      </c>
      <c r="L131" s="456">
        <v>39108</v>
      </c>
      <c r="M131" s="456">
        <v>39203</v>
      </c>
      <c r="N131" s="457" t="s">
        <v>262</v>
      </c>
      <c r="O131" s="457">
        <v>24</v>
      </c>
      <c r="P131" s="428">
        <v>5.28</v>
      </c>
    </row>
    <row r="132" spans="1:16">
      <c r="A132" s="1"/>
      <c r="B132" s="260" t="s">
        <v>312</v>
      </c>
      <c r="C132" s="81" t="s">
        <v>2023</v>
      </c>
      <c r="D132" s="450" t="s">
        <v>2024</v>
      </c>
      <c r="E132" s="79" t="s">
        <v>802</v>
      </c>
      <c r="F132" s="567">
        <v>1160</v>
      </c>
      <c r="G132" s="94">
        <f t="shared" si="1"/>
        <v>1160</v>
      </c>
      <c r="H132" s="94">
        <v>1160</v>
      </c>
      <c r="I132" s="94" t="s">
        <v>262</v>
      </c>
      <c r="J132" s="165">
        <v>246.509999999999</v>
      </c>
      <c r="K132" s="165">
        <v>1625.18</v>
      </c>
      <c r="L132" s="451">
        <v>39108</v>
      </c>
      <c r="M132" s="451">
        <v>39203</v>
      </c>
      <c r="N132" s="452" t="s">
        <v>262</v>
      </c>
      <c r="O132" s="452">
        <v>22</v>
      </c>
      <c r="P132" s="426">
        <v>8.1300000000000008</v>
      </c>
    </row>
    <row r="133" spans="1:16">
      <c r="A133" s="1"/>
      <c r="B133" s="260" t="s">
        <v>313</v>
      </c>
      <c r="C133" s="760" t="s">
        <v>2262</v>
      </c>
      <c r="D133" s="453" t="s">
        <v>2025</v>
      </c>
      <c r="E133" s="454" t="s">
        <v>802</v>
      </c>
      <c r="F133" s="548">
        <v>3320</v>
      </c>
      <c r="G133" s="318">
        <f t="shared" ref="G133:G196" si="2">ROUNDDOWN(F133,0)</f>
        <v>3320</v>
      </c>
      <c r="H133" s="318">
        <v>3320</v>
      </c>
      <c r="I133" s="318" t="s">
        <v>262</v>
      </c>
      <c r="J133" s="455">
        <v>726.24</v>
      </c>
      <c r="K133" s="455">
        <v>5315.8299999999899</v>
      </c>
      <c r="L133" s="456">
        <v>39486</v>
      </c>
      <c r="M133" s="456">
        <v>40162</v>
      </c>
      <c r="N133" s="457" t="s">
        <v>262</v>
      </c>
      <c r="O133" s="457">
        <v>224</v>
      </c>
      <c r="P133" s="428">
        <v>8.01</v>
      </c>
    </row>
    <row r="134" spans="1:16">
      <c r="A134" s="1"/>
      <c r="B134" s="260" t="s">
        <v>314</v>
      </c>
      <c r="C134" s="81" t="s">
        <v>2026</v>
      </c>
      <c r="D134" s="450" t="s">
        <v>2263</v>
      </c>
      <c r="E134" s="79" t="s">
        <v>802</v>
      </c>
      <c r="F134" s="567">
        <v>623</v>
      </c>
      <c r="G134" s="94">
        <f t="shared" si="2"/>
        <v>623</v>
      </c>
      <c r="H134" s="94">
        <v>623</v>
      </c>
      <c r="I134" s="94" t="s">
        <v>262</v>
      </c>
      <c r="J134" s="165">
        <v>204.75</v>
      </c>
      <c r="K134" s="165">
        <v>873.85</v>
      </c>
      <c r="L134" s="451">
        <v>39525</v>
      </c>
      <c r="M134" s="451">
        <v>39559</v>
      </c>
      <c r="N134" s="452" t="s">
        <v>262</v>
      </c>
      <c r="O134" s="452">
        <v>60</v>
      </c>
      <c r="P134" s="426">
        <v>5</v>
      </c>
    </row>
    <row r="135" spans="1:16">
      <c r="A135" s="1"/>
      <c r="B135" s="260" t="s">
        <v>315</v>
      </c>
      <c r="C135" s="760" t="s">
        <v>2264</v>
      </c>
      <c r="D135" s="453" t="s">
        <v>2265</v>
      </c>
      <c r="E135" s="454" t="s">
        <v>802</v>
      </c>
      <c r="F135" s="548">
        <v>928</v>
      </c>
      <c r="G135" s="318">
        <f t="shared" si="2"/>
        <v>928</v>
      </c>
      <c r="H135" s="318">
        <v>928</v>
      </c>
      <c r="I135" s="318" t="s">
        <v>262</v>
      </c>
      <c r="J135" s="455">
        <v>256.44999999999902</v>
      </c>
      <c r="K135" s="455">
        <v>1372.42</v>
      </c>
      <c r="L135" s="456">
        <v>39113</v>
      </c>
      <c r="M135" s="456">
        <v>39141</v>
      </c>
      <c r="N135" s="457" t="s">
        <v>262</v>
      </c>
      <c r="O135" s="457">
        <v>64</v>
      </c>
      <c r="P135" s="428">
        <v>6.97</v>
      </c>
    </row>
    <row r="136" spans="1:16">
      <c r="A136" s="1"/>
      <c r="B136" s="260" t="s">
        <v>316</v>
      </c>
      <c r="C136" s="81" t="s">
        <v>2266</v>
      </c>
      <c r="D136" s="450" t="s">
        <v>2027</v>
      </c>
      <c r="E136" s="79" t="s">
        <v>802</v>
      </c>
      <c r="F136" s="567">
        <v>652</v>
      </c>
      <c r="G136" s="94">
        <f t="shared" si="2"/>
        <v>652</v>
      </c>
      <c r="H136" s="94">
        <v>652</v>
      </c>
      <c r="I136" s="94" t="s">
        <v>262</v>
      </c>
      <c r="J136" s="165">
        <v>328.23</v>
      </c>
      <c r="K136" s="165">
        <v>894.13999999999896</v>
      </c>
      <c r="L136" s="451">
        <v>39513</v>
      </c>
      <c r="M136" s="451">
        <v>39549</v>
      </c>
      <c r="N136" s="452" t="s">
        <v>262</v>
      </c>
      <c r="O136" s="452">
        <v>56</v>
      </c>
      <c r="P136" s="426">
        <v>3.59</v>
      </c>
    </row>
    <row r="137" spans="1:16">
      <c r="A137" s="1"/>
      <c r="B137" s="260" t="s">
        <v>317</v>
      </c>
      <c r="C137" s="81" t="s">
        <v>2028</v>
      </c>
      <c r="D137" s="450" t="s">
        <v>874</v>
      </c>
      <c r="E137" s="79" t="s">
        <v>802</v>
      </c>
      <c r="F137" s="567">
        <v>1030</v>
      </c>
      <c r="G137" s="94">
        <f t="shared" si="2"/>
        <v>1030</v>
      </c>
      <c r="H137" s="94">
        <v>1030</v>
      </c>
      <c r="I137" s="94" t="s">
        <v>262</v>
      </c>
      <c r="J137" s="165">
        <v>323.75</v>
      </c>
      <c r="K137" s="165">
        <v>1515.28</v>
      </c>
      <c r="L137" s="451">
        <v>39631</v>
      </c>
      <c r="M137" s="451">
        <v>39665</v>
      </c>
      <c r="N137" s="452" t="s">
        <v>262</v>
      </c>
      <c r="O137" s="452">
        <v>93</v>
      </c>
      <c r="P137" s="426">
        <v>7.23</v>
      </c>
    </row>
    <row r="138" spans="1:16">
      <c r="A138" s="1"/>
      <c r="B138" s="260" t="s">
        <v>318</v>
      </c>
      <c r="C138" s="81" t="s">
        <v>2267</v>
      </c>
      <c r="D138" s="450" t="s">
        <v>2268</v>
      </c>
      <c r="E138" s="79" t="s">
        <v>802</v>
      </c>
      <c r="F138" s="567">
        <v>1470</v>
      </c>
      <c r="G138" s="94">
        <f t="shared" si="2"/>
        <v>1470</v>
      </c>
      <c r="H138" s="94">
        <v>1470</v>
      </c>
      <c r="I138" s="94" t="s">
        <v>262</v>
      </c>
      <c r="J138" s="165">
        <v>726.6</v>
      </c>
      <c r="K138" s="165">
        <v>2761.09</v>
      </c>
      <c r="L138" s="451">
        <v>40199</v>
      </c>
      <c r="M138" s="451">
        <v>40883</v>
      </c>
      <c r="N138" s="452" t="s">
        <v>262</v>
      </c>
      <c r="O138" s="452">
        <v>32</v>
      </c>
      <c r="P138" s="426">
        <v>7.12</v>
      </c>
    </row>
    <row r="139" spans="1:16">
      <c r="A139" s="1"/>
      <c r="B139" s="260" t="s">
        <v>319</v>
      </c>
      <c r="C139" s="760" t="s">
        <v>2029</v>
      </c>
      <c r="D139" s="453" t="s">
        <v>2269</v>
      </c>
      <c r="E139" s="454" t="s">
        <v>802</v>
      </c>
      <c r="F139" s="548">
        <v>1920</v>
      </c>
      <c r="G139" s="318">
        <f t="shared" si="2"/>
        <v>1920</v>
      </c>
      <c r="H139" s="318">
        <v>1920</v>
      </c>
      <c r="I139" s="318" t="s">
        <v>262</v>
      </c>
      <c r="J139" s="455">
        <v>409.19</v>
      </c>
      <c r="K139" s="455">
        <v>2992.29</v>
      </c>
      <c r="L139" s="456">
        <v>39512</v>
      </c>
      <c r="M139" s="456">
        <v>40162</v>
      </c>
      <c r="N139" s="457" t="s">
        <v>262</v>
      </c>
      <c r="O139" s="457">
        <v>40</v>
      </c>
      <c r="P139" s="428">
        <v>3.27</v>
      </c>
    </row>
    <row r="140" spans="1:16">
      <c r="A140" s="1"/>
      <c r="B140" s="260" t="s">
        <v>320</v>
      </c>
      <c r="C140" s="81" t="s">
        <v>2030</v>
      </c>
      <c r="D140" s="450" t="s">
        <v>2270</v>
      </c>
      <c r="E140" s="79" t="s">
        <v>802</v>
      </c>
      <c r="F140" s="567">
        <v>2090</v>
      </c>
      <c r="G140" s="94">
        <f t="shared" si="2"/>
        <v>2090</v>
      </c>
      <c r="H140" s="94">
        <v>2090</v>
      </c>
      <c r="I140" s="94" t="s">
        <v>262</v>
      </c>
      <c r="J140" s="165">
        <v>833.58</v>
      </c>
      <c r="K140" s="165">
        <v>4584.75</v>
      </c>
      <c r="L140" s="451">
        <v>39486</v>
      </c>
      <c r="M140" s="451">
        <v>39521</v>
      </c>
      <c r="N140" s="452" t="s">
        <v>262</v>
      </c>
      <c r="O140" s="452">
        <v>133</v>
      </c>
      <c r="P140" s="426">
        <v>5.79</v>
      </c>
    </row>
    <row r="141" spans="1:16">
      <c r="A141" s="1"/>
      <c r="B141" s="260" t="s">
        <v>321</v>
      </c>
      <c r="C141" s="760" t="s">
        <v>2031</v>
      </c>
      <c r="D141" s="453" t="s">
        <v>2271</v>
      </c>
      <c r="E141" s="454" t="s">
        <v>802</v>
      </c>
      <c r="F141" s="548">
        <v>2710</v>
      </c>
      <c r="G141" s="318">
        <f t="shared" si="2"/>
        <v>2710</v>
      </c>
      <c r="H141" s="318">
        <v>2710</v>
      </c>
      <c r="I141" s="318" t="s">
        <v>262</v>
      </c>
      <c r="J141" s="455">
        <v>3645.3499999999899</v>
      </c>
      <c r="K141" s="455">
        <v>7837.8199999999797</v>
      </c>
      <c r="L141" s="456">
        <v>39512</v>
      </c>
      <c r="M141" s="456">
        <v>39526</v>
      </c>
      <c r="N141" s="457" t="s">
        <v>262</v>
      </c>
      <c r="O141" s="457">
        <v>190</v>
      </c>
      <c r="P141" s="428">
        <v>10.71</v>
      </c>
    </row>
    <row r="142" spans="1:16">
      <c r="A142" s="1"/>
      <c r="B142" s="260" t="s">
        <v>322</v>
      </c>
      <c r="C142" s="81" t="s">
        <v>2272</v>
      </c>
      <c r="D142" s="450" t="s">
        <v>2032</v>
      </c>
      <c r="E142" s="79" t="s">
        <v>802</v>
      </c>
      <c r="F142" s="567">
        <v>1650</v>
      </c>
      <c r="G142" s="94">
        <f t="shared" si="2"/>
        <v>1650</v>
      </c>
      <c r="H142" s="94">
        <v>1650</v>
      </c>
      <c r="I142" s="94" t="s">
        <v>262</v>
      </c>
      <c r="J142" s="165">
        <v>853.07</v>
      </c>
      <c r="K142" s="165">
        <v>2834.13</v>
      </c>
      <c r="L142" s="451">
        <v>39904</v>
      </c>
      <c r="M142" s="451">
        <v>40883</v>
      </c>
      <c r="N142" s="452" t="s">
        <v>262</v>
      </c>
      <c r="O142" s="452">
        <v>45</v>
      </c>
      <c r="P142" s="426">
        <v>4.58</v>
      </c>
    </row>
    <row r="143" spans="1:16">
      <c r="A143" s="1"/>
      <c r="B143" s="260" t="s">
        <v>323</v>
      </c>
      <c r="C143" s="760" t="s">
        <v>2273</v>
      </c>
      <c r="D143" s="453" t="s">
        <v>2274</v>
      </c>
      <c r="E143" s="454" t="s">
        <v>802</v>
      </c>
      <c r="F143" s="548">
        <v>1100</v>
      </c>
      <c r="G143" s="318">
        <f t="shared" si="2"/>
        <v>1100</v>
      </c>
      <c r="H143" s="318">
        <v>1100</v>
      </c>
      <c r="I143" s="318" t="s">
        <v>262</v>
      </c>
      <c r="J143" s="455">
        <v>333.1</v>
      </c>
      <c r="K143" s="455">
        <v>1365.93</v>
      </c>
      <c r="L143" s="456">
        <v>36235</v>
      </c>
      <c r="M143" s="456">
        <v>38987</v>
      </c>
      <c r="N143" s="457" t="s">
        <v>262</v>
      </c>
      <c r="O143" s="457">
        <v>27</v>
      </c>
      <c r="P143" s="428">
        <v>6.41</v>
      </c>
    </row>
    <row r="144" spans="1:16">
      <c r="A144" s="1"/>
      <c r="B144" s="260" t="s">
        <v>324</v>
      </c>
      <c r="C144" s="81" t="s">
        <v>2033</v>
      </c>
      <c r="D144" s="450" t="s">
        <v>2034</v>
      </c>
      <c r="E144" s="79" t="s">
        <v>802</v>
      </c>
      <c r="F144" s="567">
        <v>938</v>
      </c>
      <c r="G144" s="94">
        <f t="shared" si="2"/>
        <v>938</v>
      </c>
      <c r="H144" s="94">
        <v>938</v>
      </c>
      <c r="I144" s="94" t="s">
        <v>262</v>
      </c>
      <c r="J144" s="165">
        <v>473.25999999999902</v>
      </c>
      <c r="K144" s="165">
        <v>1356.97</v>
      </c>
      <c r="L144" s="451">
        <v>37595</v>
      </c>
      <c r="M144" s="451">
        <v>38988</v>
      </c>
      <c r="N144" s="452" t="s">
        <v>262</v>
      </c>
      <c r="O144" s="452">
        <v>51</v>
      </c>
      <c r="P144" s="426">
        <v>6.77</v>
      </c>
    </row>
    <row r="145" spans="1:16">
      <c r="A145" s="1"/>
      <c r="B145" s="260" t="s">
        <v>325</v>
      </c>
      <c r="C145" s="760" t="s">
        <v>2035</v>
      </c>
      <c r="D145" s="453" t="s">
        <v>2036</v>
      </c>
      <c r="E145" s="454" t="s">
        <v>802</v>
      </c>
      <c r="F145" s="548">
        <v>972</v>
      </c>
      <c r="G145" s="318">
        <f t="shared" si="2"/>
        <v>972</v>
      </c>
      <c r="H145" s="318">
        <v>972</v>
      </c>
      <c r="I145" s="318" t="s">
        <v>262</v>
      </c>
      <c r="J145" s="455">
        <v>287.58999999999901</v>
      </c>
      <c r="K145" s="455">
        <v>1372.95</v>
      </c>
      <c r="L145" s="456">
        <v>38379</v>
      </c>
      <c r="M145" s="456">
        <v>39135</v>
      </c>
      <c r="N145" s="457" t="s">
        <v>262</v>
      </c>
      <c r="O145" s="457">
        <v>25</v>
      </c>
      <c r="P145" s="428">
        <v>5.65</v>
      </c>
    </row>
    <row r="146" spans="1:16">
      <c r="A146" s="1"/>
      <c r="B146" s="260" t="s">
        <v>326</v>
      </c>
      <c r="C146" s="81" t="s">
        <v>2037</v>
      </c>
      <c r="D146" s="450" t="s">
        <v>2038</v>
      </c>
      <c r="E146" s="79" t="s">
        <v>802</v>
      </c>
      <c r="F146" s="567">
        <v>1830</v>
      </c>
      <c r="G146" s="94">
        <f t="shared" si="2"/>
        <v>1830</v>
      </c>
      <c r="H146" s="94">
        <v>1830</v>
      </c>
      <c r="I146" s="94" t="s">
        <v>262</v>
      </c>
      <c r="J146" s="165">
        <v>495.86</v>
      </c>
      <c r="K146" s="165">
        <v>2429.98</v>
      </c>
      <c r="L146" s="451">
        <v>38917</v>
      </c>
      <c r="M146" s="451">
        <v>40162</v>
      </c>
      <c r="N146" s="452" t="s">
        <v>262</v>
      </c>
      <c r="O146" s="452">
        <v>71</v>
      </c>
      <c r="P146" s="426">
        <v>7.9</v>
      </c>
    </row>
    <row r="147" spans="1:16">
      <c r="A147" s="1"/>
      <c r="B147" s="260" t="s">
        <v>328</v>
      </c>
      <c r="C147" s="760" t="s">
        <v>2039</v>
      </c>
      <c r="D147" s="453" t="s">
        <v>2275</v>
      </c>
      <c r="E147" s="454" t="s">
        <v>802</v>
      </c>
      <c r="F147" s="548">
        <v>359</v>
      </c>
      <c r="G147" s="318">
        <f t="shared" si="2"/>
        <v>359</v>
      </c>
      <c r="H147" s="318">
        <v>359</v>
      </c>
      <c r="I147" s="318" t="s">
        <v>262</v>
      </c>
      <c r="J147" s="455">
        <v>121.95</v>
      </c>
      <c r="K147" s="455">
        <v>551.63</v>
      </c>
      <c r="L147" s="456">
        <v>37894</v>
      </c>
      <c r="M147" s="456">
        <v>38988</v>
      </c>
      <c r="N147" s="457" t="s">
        <v>262</v>
      </c>
      <c r="O147" s="457">
        <v>13</v>
      </c>
      <c r="P147" s="428">
        <v>7.68</v>
      </c>
    </row>
    <row r="148" spans="1:16">
      <c r="A148" s="1"/>
      <c r="B148" s="260" t="s">
        <v>329</v>
      </c>
      <c r="C148" s="81" t="s">
        <v>2040</v>
      </c>
      <c r="D148" s="450" t="s">
        <v>2276</v>
      </c>
      <c r="E148" s="79" t="s">
        <v>802</v>
      </c>
      <c r="F148" s="567">
        <v>1140</v>
      </c>
      <c r="G148" s="94">
        <f t="shared" si="2"/>
        <v>1140</v>
      </c>
      <c r="H148" s="94">
        <v>1140</v>
      </c>
      <c r="I148" s="94" t="s">
        <v>262</v>
      </c>
      <c r="J148" s="165">
        <v>242.65</v>
      </c>
      <c r="K148" s="165">
        <v>1465.5</v>
      </c>
      <c r="L148" s="451">
        <v>38742</v>
      </c>
      <c r="M148" s="451">
        <v>41520</v>
      </c>
      <c r="N148" s="452" t="s">
        <v>262</v>
      </c>
      <c r="O148" s="452">
        <v>22</v>
      </c>
      <c r="P148" s="426">
        <v>6.38</v>
      </c>
    </row>
    <row r="149" spans="1:16">
      <c r="A149" s="1"/>
      <c r="B149" s="260" t="s">
        <v>330</v>
      </c>
      <c r="C149" s="760" t="s">
        <v>478</v>
      </c>
      <c r="D149" s="453" t="s">
        <v>2041</v>
      </c>
      <c r="E149" s="454" t="s">
        <v>802</v>
      </c>
      <c r="F149" s="548">
        <v>1090</v>
      </c>
      <c r="G149" s="318">
        <f t="shared" si="2"/>
        <v>1090</v>
      </c>
      <c r="H149" s="318">
        <v>1090</v>
      </c>
      <c r="I149" s="318" t="s">
        <v>262</v>
      </c>
      <c r="J149" s="455">
        <v>273.18</v>
      </c>
      <c r="K149" s="455">
        <v>1400.3099999999899</v>
      </c>
      <c r="L149" s="456">
        <v>37656</v>
      </c>
      <c r="M149" s="456">
        <v>38988</v>
      </c>
      <c r="N149" s="457" t="s">
        <v>262</v>
      </c>
      <c r="O149" s="457">
        <v>42</v>
      </c>
      <c r="P149" s="428">
        <v>5.23</v>
      </c>
    </row>
    <row r="150" spans="1:16">
      <c r="A150" s="1"/>
      <c r="B150" s="260" t="s">
        <v>331</v>
      </c>
      <c r="C150" s="81" t="s">
        <v>2277</v>
      </c>
      <c r="D150" s="450" t="s">
        <v>2278</v>
      </c>
      <c r="E150" s="79" t="s">
        <v>802</v>
      </c>
      <c r="F150" s="567">
        <v>679</v>
      </c>
      <c r="G150" s="94">
        <f t="shared" si="2"/>
        <v>679</v>
      </c>
      <c r="H150" s="94">
        <v>679</v>
      </c>
      <c r="I150" s="94" t="s">
        <v>262</v>
      </c>
      <c r="J150" s="165">
        <v>180.96</v>
      </c>
      <c r="K150" s="165">
        <v>911.27999999999895</v>
      </c>
      <c r="L150" s="451">
        <v>37686</v>
      </c>
      <c r="M150" s="451">
        <v>38988</v>
      </c>
      <c r="N150" s="452" t="s">
        <v>262</v>
      </c>
      <c r="O150" s="452">
        <v>59</v>
      </c>
      <c r="P150" s="426">
        <v>4.92</v>
      </c>
    </row>
    <row r="151" spans="1:16">
      <c r="A151" s="1"/>
      <c r="B151" s="260" t="s">
        <v>332</v>
      </c>
      <c r="C151" s="81" t="s">
        <v>2279</v>
      </c>
      <c r="D151" s="450" t="s">
        <v>2280</v>
      </c>
      <c r="E151" s="79" t="s">
        <v>802</v>
      </c>
      <c r="F151" s="567">
        <v>2040</v>
      </c>
      <c r="G151" s="94">
        <f t="shared" si="2"/>
        <v>2040</v>
      </c>
      <c r="H151" s="94">
        <v>2040</v>
      </c>
      <c r="I151" s="94" t="s">
        <v>262</v>
      </c>
      <c r="J151" s="165">
        <v>323.62</v>
      </c>
      <c r="K151" s="165">
        <v>2317.5100000000002</v>
      </c>
      <c r="L151" s="451">
        <v>38626</v>
      </c>
      <c r="M151" s="451">
        <v>39135</v>
      </c>
      <c r="N151" s="452" t="s">
        <v>262</v>
      </c>
      <c r="O151" s="452">
        <v>61</v>
      </c>
      <c r="P151" s="426">
        <v>6.31</v>
      </c>
    </row>
    <row r="152" spans="1:16">
      <c r="A152" s="1"/>
      <c r="B152" s="260" t="s">
        <v>333</v>
      </c>
      <c r="C152" s="81" t="s">
        <v>481</v>
      </c>
      <c r="D152" s="450" t="s">
        <v>2281</v>
      </c>
      <c r="E152" s="79" t="s">
        <v>802</v>
      </c>
      <c r="F152" s="567">
        <v>1260</v>
      </c>
      <c r="G152" s="94">
        <f t="shared" si="2"/>
        <v>1260</v>
      </c>
      <c r="H152" s="94">
        <v>1260</v>
      </c>
      <c r="I152" s="94" t="s">
        <v>262</v>
      </c>
      <c r="J152" s="165">
        <v>487.88</v>
      </c>
      <c r="K152" s="165">
        <v>1710.3499999999899</v>
      </c>
      <c r="L152" s="451">
        <v>37091</v>
      </c>
      <c r="M152" s="451">
        <v>38987</v>
      </c>
      <c r="N152" s="452" t="s">
        <v>262</v>
      </c>
      <c r="O152" s="452">
        <v>32</v>
      </c>
      <c r="P152" s="426">
        <v>10.36</v>
      </c>
    </row>
    <row r="153" spans="1:16">
      <c r="A153" s="1"/>
      <c r="B153" s="260" t="s">
        <v>334</v>
      </c>
      <c r="C153" s="760" t="s">
        <v>2042</v>
      </c>
      <c r="D153" s="453" t="s">
        <v>2043</v>
      </c>
      <c r="E153" s="454" t="s">
        <v>802</v>
      </c>
      <c r="F153" s="548">
        <v>1410</v>
      </c>
      <c r="G153" s="318">
        <f t="shared" si="2"/>
        <v>1410</v>
      </c>
      <c r="H153" s="318">
        <v>1410</v>
      </c>
      <c r="I153" s="318" t="s">
        <v>262</v>
      </c>
      <c r="J153" s="455">
        <v>919.05999999999904</v>
      </c>
      <c r="K153" s="455">
        <v>1389.5699999999899</v>
      </c>
      <c r="L153" s="456">
        <v>38333</v>
      </c>
      <c r="M153" s="456">
        <v>38988</v>
      </c>
      <c r="N153" s="457" t="s">
        <v>262</v>
      </c>
      <c r="O153" s="457">
        <v>28</v>
      </c>
      <c r="P153" s="428">
        <v>9.4499999999999993</v>
      </c>
    </row>
    <row r="154" spans="1:16">
      <c r="A154" s="1"/>
      <c r="B154" s="260" t="s">
        <v>335</v>
      </c>
      <c r="C154" s="81" t="s">
        <v>2282</v>
      </c>
      <c r="D154" s="450" t="s">
        <v>2283</v>
      </c>
      <c r="E154" s="79" t="s">
        <v>802</v>
      </c>
      <c r="F154" s="567">
        <v>775</v>
      </c>
      <c r="G154" s="94">
        <f t="shared" si="2"/>
        <v>775</v>
      </c>
      <c r="H154" s="94">
        <v>775</v>
      </c>
      <c r="I154" s="94" t="s">
        <v>262</v>
      </c>
      <c r="J154" s="165">
        <v>423.45999999999901</v>
      </c>
      <c r="K154" s="165">
        <v>1203.79</v>
      </c>
      <c r="L154" s="451">
        <v>39055</v>
      </c>
      <c r="M154" s="451">
        <v>39135</v>
      </c>
      <c r="N154" s="452" t="s">
        <v>262</v>
      </c>
      <c r="O154" s="452">
        <v>40</v>
      </c>
      <c r="P154" s="426">
        <v>6.18</v>
      </c>
    </row>
    <row r="155" spans="1:16">
      <c r="A155" s="1"/>
      <c r="B155" s="260" t="s">
        <v>336</v>
      </c>
      <c r="C155" s="760" t="s">
        <v>484</v>
      </c>
      <c r="D155" s="453" t="s">
        <v>2284</v>
      </c>
      <c r="E155" s="454" t="s">
        <v>802</v>
      </c>
      <c r="F155" s="548">
        <v>474</v>
      </c>
      <c r="G155" s="318">
        <f t="shared" si="2"/>
        <v>474</v>
      </c>
      <c r="H155" s="318">
        <v>474</v>
      </c>
      <c r="I155" s="318" t="s">
        <v>262</v>
      </c>
      <c r="J155" s="455">
        <v>283.23</v>
      </c>
      <c r="K155" s="455">
        <v>732.23</v>
      </c>
      <c r="L155" s="456">
        <v>39030</v>
      </c>
      <c r="M155" s="456">
        <v>39171</v>
      </c>
      <c r="N155" s="457" t="s">
        <v>262</v>
      </c>
      <c r="O155" s="457">
        <v>29</v>
      </c>
      <c r="P155" s="428">
        <v>8.5299999999999994</v>
      </c>
    </row>
    <row r="156" spans="1:16">
      <c r="A156" s="1"/>
      <c r="B156" s="260" t="s">
        <v>337</v>
      </c>
      <c r="C156" s="81" t="s">
        <v>2044</v>
      </c>
      <c r="D156" s="450" t="s">
        <v>2285</v>
      </c>
      <c r="E156" s="79" t="s">
        <v>802</v>
      </c>
      <c r="F156" s="567">
        <v>414</v>
      </c>
      <c r="G156" s="94">
        <f t="shared" si="2"/>
        <v>414</v>
      </c>
      <c r="H156" s="94">
        <v>414</v>
      </c>
      <c r="I156" s="94" t="s">
        <v>262</v>
      </c>
      <c r="J156" s="165">
        <v>261.98</v>
      </c>
      <c r="K156" s="165">
        <v>604.40999999999894</v>
      </c>
      <c r="L156" s="451">
        <v>39078</v>
      </c>
      <c r="M156" s="451">
        <v>39352</v>
      </c>
      <c r="N156" s="452" t="s">
        <v>262</v>
      </c>
      <c r="O156" s="452">
        <v>37</v>
      </c>
      <c r="P156" s="426">
        <v>7.97</v>
      </c>
    </row>
    <row r="157" spans="1:16">
      <c r="A157" s="1"/>
      <c r="B157" s="260" t="s">
        <v>338</v>
      </c>
      <c r="C157" s="760" t="s">
        <v>2286</v>
      </c>
      <c r="D157" s="453" t="s">
        <v>2045</v>
      </c>
      <c r="E157" s="454" t="s">
        <v>802</v>
      </c>
      <c r="F157" s="548">
        <v>2970</v>
      </c>
      <c r="G157" s="318">
        <f t="shared" si="2"/>
        <v>2970</v>
      </c>
      <c r="H157" s="318">
        <v>2970</v>
      </c>
      <c r="I157" s="318" t="s">
        <v>262</v>
      </c>
      <c r="J157" s="455">
        <v>1056.48</v>
      </c>
      <c r="K157" s="455">
        <v>3658.54</v>
      </c>
      <c r="L157" s="456">
        <v>39504</v>
      </c>
      <c r="M157" s="456">
        <v>39528</v>
      </c>
      <c r="N157" s="457" t="s">
        <v>262</v>
      </c>
      <c r="O157" s="457">
        <v>126</v>
      </c>
      <c r="P157" s="428">
        <v>5.2</v>
      </c>
    </row>
    <row r="158" spans="1:16">
      <c r="A158" s="1"/>
      <c r="B158" s="260" t="s">
        <v>339</v>
      </c>
      <c r="C158" s="81" t="s">
        <v>487</v>
      </c>
      <c r="D158" s="450" t="s">
        <v>2287</v>
      </c>
      <c r="E158" s="79" t="s">
        <v>802</v>
      </c>
      <c r="F158" s="567">
        <v>1310</v>
      </c>
      <c r="G158" s="94">
        <f t="shared" si="2"/>
        <v>1310</v>
      </c>
      <c r="H158" s="94">
        <v>1310</v>
      </c>
      <c r="I158" s="94" t="s">
        <v>262</v>
      </c>
      <c r="J158" s="165">
        <v>312.18</v>
      </c>
      <c r="K158" s="165">
        <v>1806.3699999999899</v>
      </c>
      <c r="L158" s="451">
        <v>38792</v>
      </c>
      <c r="M158" s="451">
        <v>41520</v>
      </c>
      <c r="N158" s="452" t="s">
        <v>262</v>
      </c>
      <c r="O158" s="452">
        <v>23</v>
      </c>
      <c r="P158" s="426">
        <v>6.04</v>
      </c>
    </row>
    <row r="159" spans="1:16">
      <c r="A159" s="1"/>
      <c r="B159" s="260" t="s">
        <v>340</v>
      </c>
      <c r="C159" s="760" t="s">
        <v>488</v>
      </c>
      <c r="D159" s="453" t="s">
        <v>2046</v>
      </c>
      <c r="E159" s="454" t="s">
        <v>802</v>
      </c>
      <c r="F159" s="548">
        <v>1080</v>
      </c>
      <c r="G159" s="318">
        <f t="shared" si="2"/>
        <v>1080</v>
      </c>
      <c r="H159" s="318">
        <v>1080</v>
      </c>
      <c r="I159" s="318" t="s">
        <v>262</v>
      </c>
      <c r="J159" s="455">
        <v>545.979999999999</v>
      </c>
      <c r="K159" s="455">
        <v>1432.79</v>
      </c>
      <c r="L159" s="456">
        <v>38932</v>
      </c>
      <c r="M159" s="456">
        <v>41520</v>
      </c>
      <c r="N159" s="457" t="s">
        <v>262</v>
      </c>
      <c r="O159" s="457">
        <v>17</v>
      </c>
      <c r="P159" s="428">
        <v>5.66</v>
      </c>
    </row>
    <row r="160" spans="1:16">
      <c r="A160" s="1"/>
      <c r="B160" s="260" t="s">
        <v>341</v>
      </c>
      <c r="C160" s="81" t="s">
        <v>489</v>
      </c>
      <c r="D160" s="450" t="s">
        <v>2047</v>
      </c>
      <c r="E160" s="79" t="s">
        <v>802</v>
      </c>
      <c r="F160" s="567">
        <v>2850</v>
      </c>
      <c r="G160" s="94">
        <f t="shared" si="2"/>
        <v>2850</v>
      </c>
      <c r="H160" s="94">
        <v>2850</v>
      </c>
      <c r="I160" s="94" t="s">
        <v>262</v>
      </c>
      <c r="J160" s="165">
        <v>499.51999999999902</v>
      </c>
      <c r="K160" s="165">
        <v>2990.65</v>
      </c>
      <c r="L160" s="451">
        <v>37271</v>
      </c>
      <c r="M160" s="451">
        <v>41992</v>
      </c>
      <c r="N160" s="452" t="s">
        <v>262</v>
      </c>
      <c r="O160" s="452">
        <v>37</v>
      </c>
      <c r="P160" s="426">
        <v>6.16</v>
      </c>
    </row>
    <row r="161" spans="1:16">
      <c r="A161" s="1"/>
      <c r="B161" s="260" t="s">
        <v>342</v>
      </c>
      <c r="C161" s="81" t="s">
        <v>2288</v>
      </c>
      <c r="D161" s="450" t="s">
        <v>2289</v>
      </c>
      <c r="E161" s="79" t="s">
        <v>802</v>
      </c>
      <c r="F161" s="567">
        <v>2570</v>
      </c>
      <c r="G161" s="94">
        <f t="shared" si="2"/>
        <v>2570</v>
      </c>
      <c r="H161" s="94">
        <v>2570</v>
      </c>
      <c r="I161" s="94" t="s">
        <v>262</v>
      </c>
      <c r="J161" s="165">
        <v>1324.96</v>
      </c>
      <c r="K161" s="165">
        <v>5451.4099999999899</v>
      </c>
      <c r="L161" s="451">
        <v>31813</v>
      </c>
      <c r="M161" s="451">
        <v>39135</v>
      </c>
      <c r="N161" s="452" t="s">
        <v>262</v>
      </c>
      <c r="O161" s="452">
        <v>234</v>
      </c>
      <c r="P161" s="426">
        <v>5.54</v>
      </c>
    </row>
    <row r="162" spans="1:16">
      <c r="A162" s="1"/>
      <c r="B162" s="260" t="s">
        <v>343</v>
      </c>
      <c r="C162" s="81" t="s">
        <v>2048</v>
      </c>
      <c r="D162" s="450" t="s">
        <v>2049</v>
      </c>
      <c r="E162" s="79" t="s">
        <v>802</v>
      </c>
      <c r="F162" s="567">
        <v>2100</v>
      </c>
      <c r="G162" s="94">
        <f t="shared" si="2"/>
        <v>2100</v>
      </c>
      <c r="H162" s="94">
        <v>2100</v>
      </c>
      <c r="I162" s="94" t="s">
        <v>262</v>
      </c>
      <c r="J162" s="165">
        <v>503.81</v>
      </c>
      <c r="K162" s="165">
        <v>4696.7700000000004</v>
      </c>
      <c r="L162" s="451">
        <v>36433</v>
      </c>
      <c r="M162" s="451">
        <v>39430</v>
      </c>
      <c r="N162" s="452" t="s">
        <v>262</v>
      </c>
      <c r="O162" s="452">
        <v>81</v>
      </c>
      <c r="P162" s="426">
        <v>4.75</v>
      </c>
    </row>
    <row r="163" spans="1:16">
      <c r="A163" s="1"/>
      <c r="B163" s="260" t="s">
        <v>344</v>
      </c>
      <c r="C163" s="760" t="s">
        <v>2050</v>
      </c>
      <c r="D163" s="453" t="s">
        <v>2051</v>
      </c>
      <c r="E163" s="454" t="s">
        <v>802</v>
      </c>
      <c r="F163" s="548">
        <v>4220</v>
      </c>
      <c r="G163" s="318">
        <f t="shared" si="2"/>
        <v>4220</v>
      </c>
      <c r="H163" s="318">
        <v>4220</v>
      </c>
      <c r="I163" s="318" t="s">
        <v>262</v>
      </c>
      <c r="J163" s="455">
        <v>858.30999999999904</v>
      </c>
      <c r="K163" s="455">
        <v>6898.3299999999899</v>
      </c>
      <c r="L163" s="456">
        <v>39472</v>
      </c>
      <c r="M163" s="456">
        <v>40162</v>
      </c>
      <c r="N163" s="457" t="s">
        <v>262</v>
      </c>
      <c r="O163" s="457">
        <v>191</v>
      </c>
      <c r="P163" s="428">
        <v>6.51</v>
      </c>
    </row>
    <row r="164" spans="1:16">
      <c r="A164" s="1"/>
      <c r="B164" s="260" t="s">
        <v>345</v>
      </c>
      <c r="C164" s="81" t="s">
        <v>493</v>
      </c>
      <c r="D164" s="450" t="s">
        <v>2290</v>
      </c>
      <c r="E164" s="79" t="s">
        <v>802</v>
      </c>
      <c r="F164" s="567">
        <v>1550</v>
      </c>
      <c r="G164" s="94">
        <f t="shared" si="2"/>
        <v>1550</v>
      </c>
      <c r="H164" s="94">
        <v>1550</v>
      </c>
      <c r="I164" s="94" t="s">
        <v>262</v>
      </c>
      <c r="J164" s="165">
        <v>289.60000000000002</v>
      </c>
      <c r="K164" s="165">
        <v>2493.8000000000002</v>
      </c>
      <c r="L164" s="451">
        <v>38373</v>
      </c>
      <c r="M164" s="451">
        <v>41520</v>
      </c>
      <c r="N164" s="452" t="s">
        <v>262</v>
      </c>
      <c r="O164" s="452">
        <v>28</v>
      </c>
      <c r="P164" s="426">
        <v>3.27</v>
      </c>
    </row>
    <row r="165" spans="1:16">
      <c r="A165" s="1"/>
      <c r="B165" s="260" t="s">
        <v>346</v>
      </c>
      <c r="C165" s="760" t="s">
        <v>2052</v>
      </c>
      <c r="D165" s="453" t="s">
        <v>2291</v>
      </c>
      <c r="E165" s="454" t="s">
        <v>802</v>
      </c>
      <c r="F165" s="548">
        <v>557</v>
      </c>
      <c r="G165" s="318">
        <f t="shared" si="2"/>
        <v>557</v>
      </c>
      <c r="H165" s="318">
        <v>557</v>
      </c>
      <c r="I165" s="318" t="s">
        <v>262</v>
      </c>
      <c r="J165" s="455">
        <v>144.289999999999</v>
      </c>
      <c r="K165" s="455">
        <v>833.01999999999896</v>
      </c>
      <c r="L165" s="456">
        <v>38723</v>
      </c>
      <c r="M165" s="456">
        <v>39428</v>
      </c>
      <c r="N165" s="457" t="s">
        <v>262</v>
      </c>
      <c r="O165" s="457">
        <v>17</v>
      </c>
      <c r="P165" s="428">
        <v>8.26</v>
      </c>
    </row>
    <row r="166" spans="1:16">
      <c r="A166" s="1"/>
      <c r="B166" s="260" t="s">
        <v>347</v>
      </c>
      <c r="C166" s="81" t="s">
        <v>2292</v>
      </c>
      <c r="D166" s="450" t="s">
        <v>2053</v>
      </c>
      <c r="E166" s="79" t="s">
        <v>802</v>
      </c>
      <c r="F166" s="567">
        <v>866</v>
      </c>
      <c r="G166" s="94">
        <f t="shared" si="2"/>
        <v>866</v>
      </c>
      <c r="H166" s="94">
        <v>866</v>
      </c>
      <c r="I166" s="94" t="s">
        <v>262</v>
      </c>
      <c r="J166" s="165">
        <v>297.19</v>
      </c>
      <c r="K166" s="165">
        <v>1182.5799999999899</v>
      </c>
      <c r="L166" s="451">
        <v>39484</v>
      </c>
      <c r="M166" s="451">
        <v>39507</v>
      </c>
      <c r="N166" s="452" t="s">
        <v>262</v>
      </c>
      <c r="O166" s="452">
        <v>17</v>
      </c>
      <c r="P166" s="426">
        <v>3.64</v>
      </c>
    </row>
    <row r="167" spans="1:16">
      <c r="A167" s="1"/>
      <c r="B167" s="260" t="s">
        <v>348</v>
      </c>
      <c r="C167" s="760" t="s">
        <v>2054</v>
      </c>
      <c r="D167" s="453" t="s">
        <v>2055</v>
      </c>
      <c r="E167" s="454" t="s">
        <v>802</v>
      </c>
      <c r="F167" s="548">
        <v>1490</v>
      </c>
      <c r="G167" s="318">
        <f t="shared" si="2"/>
        <v>1490</v>
      </c>
      <c r="H167" s="318">
        <v>1490</v>
      </c>
      <c r="I167" s="318" t="s">
        <v>262</v>
      </c>
      <c r="J167" s="455">
        <v>380.76999999999902</v>
      </c>
      <c r="K167" s="455">
        <v>1911.8699999999899</v>
      </c>
      <c r="L167" s="456">
        <v>37995</v>
      </c>
      <c r="M167" s="456">
        <v>38988</v>
      </c>
      <c r="N167" s="457" t="s">
        <v>262</v>
      </c>
      <c r="O167" s="457">
        <v>30</v>
      </c>
      <c r="P167" s="428">
        <v>2.89</v>
      </c>
    </row>
    <row r="168" spans="1:16">
      <c r="A168" s="1"/>
      <c r="B168" s="260" t="s">
        <v>350</v>
      </c>
      <c r="C168" s="81" t="s">
        <v>2293</v>
      </c>
      <c r="D168" s="450" t="s">
        <v>2294</v>
      </c>
      <c r="E168" s="79" t="s">
        <v>802</v>
      </c>
      <c r="F168" s="567">
        <v>1090</v>
      </c>
      <c r="G168" s="94">
        <f t="shared" si="2"/>
        <v>1090</v>
      </c>
      <c r="H168" s="94">
        <v>1090</v>
      </c>
      <c r="I168" s="94" t="s">
        <v>262</v>
      </c>
      <c r="J168" s="165">
        <v>330.6</v>
      </c>
      <c r="K168" s="165">
        <v>1576.23</v>
      </c>
      <c r="L168" s="451">
        <v>38930</v>
      </c>
      <c r="M168" s="451">
        <v>39135</v>
      </c>
      <c r="N168" s="452" t="s">
        <v>262</v>
      </c>
      <c r="O168" s="452">
        <v>91</v>
      </c>
      <c r="P168" s="426">
        <v>5.53</v>
      </c>
    </row>
    <row r="169" spans="1:16">
      <c r="A169" s="1"/>
      <c r="B169" s="260" t="s">
        <v>351</v>
      </c>
      <c r="C169" s="81" t="s">
        <v>499</v>
      </c>
      <c r="D169" s="450" t="s">
        <v>2056</v>
      </c>
      <c r="E169" s="79" t="s">
        <v>802</v>
      </c>
      <c r="F169" s="567">
        <v>885</v>
      </c>
      <c r="G169" s="94">
        <f t="shared" si="2"/>
        <v>885</v>
      </c>
      <c r="H169" s="94">
        <v>885</v>
      </c>
      <c r="I169" s="94" t="s">
        <v>262</v>
      </c>
      <c r="J169" s="165">
        <v>180.259999999999</v>
      </c>
      <c r="K169" s="165">
        <v>1365.4</v>
      </c>
      <c r="L169" s="451">
        <v>39118</v>
      </c>
      <c r="M169" s="451">
        <v>39141</v>
      </c>
      <c r="N169" s="452" t="s">
        <v>262</v>
      </c>
      <c r="O169" s="452">
        <v>14</v>
      </c>
      <c r="P169" s="426">
        <v>4.79</v>
      </c>
    </row>
    <row r="170" spans="1:16">
      <c r="A170" s="1"/>
      <c r="B170" s="260" t="s">
        <v>352</v>
      </c>
      <c r="C170" s="81" t="s">
        <v>2295</v>
      </c>
      <c r="D170" s="450" t="s">
        <v>2057</v>
      </c>
      <c r="E170" s="79" t="s">
        <v>802</v>
      </c>
      <c r="F170" s="567">
        <v>430</v>
      </c>
      <c r="G170" s="94">
        <f t="shared" si="2"/>
        <v>430</v>
      </c>
      <c r="H170" s="94">
        <v>430</v>
      </c>
      <c r="I170" s="94" t="s">
        <v>262</v>
      </c>
      <c r="J170" s="165">
        <v>415.5</v>
      </c>
      <c r="K170" s="165">
        <v>629.63</v>
      </c>
      <c r="L170" s="451">
        <v>39108</v>
      </c>
      <c r="M170" s="451">
        <v>39141</v>
      </c>
      <c r="N170" s="452" t="s">
        <v>262</v>
      </c>
      <c r="O170" s="452">
        <v>7</v>
      </c>
      <c r="P170" s="426">
        <v>3.76</v>
      </c>
    </row>
    <row r="171" spans="1:16">
      <c r="A171" s="1"/>
      <c r="B171" s="260" t="s">
        <v>353</v>
      </c>
      <c r="C171" s="760" t="s">
        <v>2296</v>
      </c>
      <c r="D171" s="453" t="s">
        <v>2297</v>
      </c>
      <c r="E171" s="454" t="s">
        <v>802</v>
      </c>
      <c r="F171" s="548">
        <v>421</v>
      </c>
      <c r="G171" s="318">
        <f t="shared" si="2"/>
        <v>421</v>
      </c>
      <c r="H171" s="318">
        <v>421</v>
      </c>
      <c r="I171" s="318" t="s">
        <v>262</v>
      </c>
      <c r="J171" s="455">
        <v>244.03</v>
      </c>
      <c r="K171" s="455">
        <v>656.72</v>
      </c>
      <c r="L171" s="456">
        <v>39078</v>
      </c>
      <c r="M171" s="456">
        <v>39352</v>
      </c>
      <c r="N171" s="457" t="s">
        <v>262</v>
      </c>
      <c r="O171" s="457">
        <v>35</v>
      </c>
      <c r="P171" s="428">
        <v>4.7</v>
      </c>
    </row>
    <row r="172" spans="1:16">
      <c r="A172" s="1"/>
      <c r="B172" s="260" t="s">
        <v>354</v>
      </c>
      <c r="C172" s="81" t="s">
        <v>2058</v>
      </c>
      <c r="D172" s="450" t="s">
        <v>2059</v>
      </c>
      <c r="E172" s="79" t="s">
        <v>802</v>
      </c>
      <c r="F172" s="567">
        <v>594</v>
      </c>
      <c r="G172" s="94">
        <f t="shared" si="2"/>
        <v>594</v>
      </c>
      <c r="H172" s="94">
        <v>594</v>
      </c>
      <c r="I172" s="94" t="s">
        <v>262</v>
      </c>
      <c r="J172" s="165">
        <v>492.91</v>
      </c>
      <c r="K172" s="165">
        <v>1146.46</v>
      </c>
      <c r="L172" s="451">
        <v>34780</v>
      </c>
      <c r="M172" s="451">
        <v>39428</v>
      </c>
      <c r="N172" s="452" t="s">
        <v>262</v>
      </c>
      <c r="O172" s="452">
        <v>20</v>
      </c>
      <c r="P172" s="426">
        <v>6.9</v>
      </c>
    </row>
    <row r="173" spans="1:16">
      <c r="A173" s="1"/>
      <c r="B173" s="260" t="s">
        <v>355</v>
      </c>
      <c r="C173" s="760" t="s">
        <v>2298</v>
      </c>
      <c r="D173" s="453" t="s">
        <v>2060</v>
      </c>
      <c r="E173" s="454" t="s">
        <v>802</v>
      </c>
      <c r="F173" s="548">
        <v>1430</v>
      </c>
      <c r="G173" s="318">
        <f t="shared" si="2"/>
        <v>1430</v>
      </c>
      <c r="H173" s="318">
        <v>1430</v>
      </c>
      <c r="I173" s="318" t="s">
        <v>262</v>
      </c>
      <c r="J173" s="455">
        <v>669.02999999999895</v>
      </c>
      <c r="K173" s="455">
        <v>2190.0500000000002</v>
      </c>
      <c r="L173" s="456">
        <v>38511</v>
      </c>
      <c r="M173" s="456">
        <v>41424</v>
      </c>
      <c r="N173" s="457" t="s">
        <v>262</v>
      </c>
      <c r="O173" s="457">
        <v>30</v>
      </c>
      <c r="P173" s="428">
        <v>2.85</v>
      </c>
    </row>
    <row r="174" spans="1:16">
      <c r="A174" s="1"/>
      <c r="B174" s="260" t="s">
        <v>356</v>
      </c>
      <c r="C174" s="81" t="s">
        <v>2061</v>
      </c>
      <c r="D174" s="450" t="s">
        <v>2299</v>
      </c>
      <c r="E174" s="79" t="s">
        <v>802</v>
      </c>
      <c r="F174" s="567">
        <v>2900</v>
      </c>
      <c r="G174" s="94">
        <f t="shared" si="2"/>
        <v>2900</v>
      </c>
      <c r="H174" s="94">
        <v>2900</v>
      </c>
      <c r="I174" s="94" t="s">
        <v>262</v>
      </c>
      <c r="J174" s="165">
        <v>635.80999999999904</v>
      </c>
      <c r="K174" s="165">
        <v>4079.8299999999899</v>
      </c>
      <c r="L174" s="451">
        <v>39520</v>
      </c>
      <c r="M174" s="451">
        <v>41520</v>
      </c>
      <c r="N174" s="452" t="s">
        <v>262</v>
      </c>
      <c r="O174" s="452">
        <v>38</v>
      </c>
      <c r="P174" s="426">
        <v>5.25</v>
      </c>
    </row>
    <row r="175" spans="1:16">
      <c r="A175" s="1"/>
      <c r="B175" s="260" t="s">
        <v>357</v>
      </c>
      <c r="C175" s="760" t="s">
        <v>2300</v>
      </c>
      <c r="D175" s="453" t="s">
        <v>2062</v>
      </c>
      <c r="E175" s="454" t="s">
        <v>802</v>
      </c>
      <c r="F175" s="548">
        <v>718</v>
      </c>
      <c r="G175" s="318">
        <f t="shared" si="2"/>
        <v>718</v>
      </c>
      <c r="H175" s="318">
        <v>718</v>
      </c>
      <c r="I175" s="318" t="s">
        <v>262</v>
      </c>
      <c r="J175" s="455">
        <v>409.68</v>
      </c>
      <c r="K175" s="455">
        <v>1105.76</v>
      </c>
      <c r="L175" s="456">
        <v>33667</v>
      </c>
      <c r="M175" s="456">
        <v>38988</v>
      </c>
      <c r="N175" s="457" t="s">
        <v>262</v>
      </c>
      <c r="O175" s="457">
        <v>113</v>
      </c>
      <c r="P175" s="428">
        <v>6.91</v>
      </c>
    </row>
    <row r="176" spans="1:16">
      <c r="A176" s="1"/>
      <c r="B176" s="260" t="s">
        <v>358</v>
      </c>
      <c r="C176" s="81" t="s">
        <v>2301</v>
      </c>
      <c r="D176" s="450" t="s">
        <v>2302</v>
      </c>
      <c r="E176" s="79" t="s">
        <v>802</v>
      </c>
      <c r="F176" s="567">
        <v>717</v>
      </c>
      <c r="G176" s="94">
        <f t="shared" si="2"/>
        <v>717</v>
      </c>
      <c r="H176" s="94">
        <v>717</v>
      </c>
      <c r="I176" s="94" t="s">
        <v>262</v>
      </c>
      <c r="J176" s="165">
        <v>1020.88</v>
      </c>
      <c r="K176" s="165">
        <v>1903.5799999999899</v>
      </c>
      <c r="L176" s="451">
        <v>32477</v>
      </c>
      <c r="M176" s="451">
        <v>38988</v>
      </c>
      <c r="N176" s="452" t="s">
        <v>262</v>
      </c>
      <c r="O176" s="452">
        <v>76</v>
      </c>
      <c r="P176" s="426">
        <v>8.3800000000000008</v>
      </c>
    </row>
    <row r="177" spans="1:16">
      <c r="A177" s="1"/>
      <c r="B177" s="260" t="s">
        <v>360</v>
      </c>
      <c r="C177" s="81" t="s">
        <v>2303</v>
      </c>
      <c r="D177" s="450" t="s">
        <v>2304</v>
      </c>
      <c r="E177" s="79" t="s">
        <v>802</v>
      </c>
      <c r="F177" s="567">
        <v>724</v>
      </c>
      <c r="G177" s="94">
        <f t="shared" si="2"/>
        <v>724</v>
      </c>
      <c r="H177" s="94">
        <v>724</v>
      </c>
      <c r="I177" s="94" t="s">
        <v>262</v>
      </c>
      <c r="J177" s="165">
        <v>313.98</v>
      </c>
      <c r="K177" s="165">
        <v>1115.68</v>
      </c>
      <c r="L177" s="451">
        <v>38359</v>
      </c>
      <c r="M177" s="451">
        <v>39135</v>
      </c>
      <c r="N177" s="452" t="s">
        <v>262</v>
      </c>
      <c r="O177" s="452">
        <v>24</v>
      </c>
      <c r="P177" s="426">
        <v>7.01</v>
      </c>
    </row>
    <row r="178" spans="1:16">
      <c r="A178" s="1"/>
      <c r="B178" s="260" t="s">
        <v>361</v>
      </c>
      <c r="C178" s="81" t="s">
        <v>2305</v>
      </c>
      <c r="D178" s="450" t="s">
        <v>2306</v>
      </c>
      <c r="E178" s="79" t="s">
        <v>802</v>
      </c>
      <c r="F178" s="567">
        <v>667</v>
      </c>
      <c r="G178" s="94">
        <f t="shared" si="2"/>
        <v>667</v>
      </c>
      <c r="H178" s="94">
        <v>667</v>
      </c>
      <c r="I178" s="94" t="s">
        <v>262</v>
      </c>
      <c r="J178" s="165">
        <v>685.69</v>
      </c>
      <c r="K178" s="165">
        <v>1170.5799999999899</v>
      </c>
      <c r="L178" s="451">
        <v>39113</v>
      </c>
      <c r="M178" s="451">
        <v>39353</v>
      </c>
      <c r="N178" s="452" t="s">
        <v>262</v>
      </c>
      <c r="O178" s="452">
        <v>56</v>
      </c>
      <c r="P178" s="426">
        <v>9.15</v>
      </c>
    </row>
    <row r="179" spans="1:16">
      <c r="A179" s="1"/>
      <c r="B179" s="260" t="s">
        <v>362</v>
      </c>
      <c r="C179" s="760" t="s">
        <v>2307</v>
      </c>
      <c r="D179" s="453" t="s">
        <v>2063</v>
      </c>
      <c r="E179" s="454" t="s">
        <v>802</v>
      </c>
      <c r="F179" s="548">
        <v>549</v>
      </c>
      <c r="G179" s="318">
        <f t="shared" si="2"/>
        <v>549</v>
      </c>
      <c r="H179" s="318">
        <v>549</v>
      </c>
      <c r="I179" s="318" t="s">
        <v>262</v>
      </c>
      <c r="J179" s="455">
        <v>436.61</v>
      </c>
      <c r="K179" s="455">
        <v>994.53999999999905</v>
      </c>
      <c r="L179" s="456">
        <v>39156</v>
      </c>
      <c r="M179" s="456">
        <v>39353</v>
      </c>
      <c r="N179" s="457" t="s">
        <v>262</v>
      </c>
      <c r="O179" s="457">
        <v>40</v>
      </c>
      <c r="P179" s="428">
        <v>6.22</v>
      </c>
    </row>
    <row r="180" spans="1:16">
      <c r="A180" s="1"/>
      <c r="B180" s="260" t="s">
        <v>363</v>
      </c>
      <c r="C180" s="81" t="s">
        <v>511</v>
      </c>
      <c r="D180" s="450" t="s">
        <v>2308</v>
      </c>
      <c r="E180" s="79" t="s">
        <v>802</v>
      </c>
      <c r="F180" s="567">
        <v>338</v>
      </c>
      <c r="G180" s="94">
        <f t="shared" si="2"/>
        <v>338</v>
      </c>
      <c r="H180" s="94">
        <v>338</v>
      </c>
      <c r="I180" s="94" t="s">
        <v>262</v>
      </c>
      <c r="J180" s="165">
        <v>358.68</v>
      </c>
      <c r="K180" s="165">
        <v>634.19000000000005</v>
      </c>
      <c r="L180" s="451">
        <v>39167</v>
      </c>
      <c r="M180" s="451">
        <v>39353</v>
      </c>
      <c r="N180" s="452" t="s">
        <v>262</v>
      </c>
      <c r="O180" s="452">
        <v>27</v>
      </c>
      <c r="P180" s="426">
        <v>4.95</v>
      </c>
    </row>
    <row r="181" spans="1:16">
      <c r="A181" s="1"/>
      <c r="B181" s="260" t="s">
        <v>365</v>
      </c>
      <c r="C181" s="760" t="s">
        <v>2064</v>
      </c>
      <c r="D181" s="453" t="s">
        <v>2065</v>
      </c>
      <c r="E181" s="454" t="s">
        <v>802</v>
      </c>
      <c r="F181" s="548">
        <v>746</v>
      </c>
      <c r="G181" s="318">
        <f t="shared" si="2"/>
        <v>746</v>
      </c>
      <c r="H181" s="318">
        <v>746</v>
      </c>
      <c r="I181" s="318" t="s">
        <v>262</v>
      </c>
      <c r="J181" s="455">
        <v>550.97</v>
      </c>
      <c r="K181" s="455">
        <v>1266.0999999999899</v>
      </c>
      <c r="L181" s="456">
        <v>39836</v>
      </c>
      <c r="M181" s="456">
        <v>39871</v>
      </c>
      <c r="N181" s="457" t="s">
        <v>262</v>
      </c>
      <c r="O181" s="457">
        <v>51</v>
      </c>
      <c r="P181" s="428">
        <v>12.16</v>
      </c>
    </row>
    <row r="182" spans="1:16">
      <c r="A182" s="1"/>
      <c r="B182" s="260" t="s">
        <v>366</v>
      </c>
      <c r="C182" s="81" t="s">
        <v>2309</v>
      </c>
      <c r="D182" s="450" t="s">
        <v>2310</v>
      </c>
      <c r="E182" s="79" t="s">
        <v>802</v>
      </c>
      <c r="F182" s="567">
        <v>1390</v>
      </c>
      <c r="G182" s="94">
        <f t="shared" si="2"/>
        <v>1390</v>
      </c>
      <c r="H182" s="94">
        <v>1390</v>
      </c>
      <c r="I182" s="94" t="s">
        <v>262</v>
      </c>
      <c r="J182" s="165">
        <v>1102.3199999999899</v>
      </c>
      <c r="K182" s="165">
        <v>2370.21</v>
      </c>
      <c r="L182" s="451">
        <v>39283</v>
      </c>
      <c r="M182" s="451">
        <v>40410</v>
      </c>
      <c r="N182" s="452" t="s">
        <v>262</v>
      </c>
      <c r="O182" s="452">
        <v>31</v>
      </c>
      <c r="P182" s="426">
        <v>6.91</v>
      </c>
    </row>
    <row r="183" spans="1:16">
      <c r="A183" s="1"/>
      <c r="B183" s="260" t="s">
        <v>367</v>
      </c>
      <c r="C183" s="760" t="s">
        <v>2066</v>
      </c>
      <c r="D183" s="453" t="s">
        <v>2311</v>
      </c>
      <c r="E183" s="454" t="s">
        <v>802</v>
      </c>
      <c r="F183" s="548">
        <v>494</v>
      </c>
      <c r="G183" s="318">
        <f t="shared" si="2"/>
        <v>494</v>
      </c>
      <c r="H183" s="318">
        <v>494</v>
      </c>
      <c r="I183" s="318" t="s">
        <v>262</v>
      </c>
      <c r="J183" s="455">
        <v>313.31999999999903</v>
      </c>
      <c r="K183" s="455">
        <v>1106.1600000000001</v>
      </c>
      <c r="L183" s="456">
        <v>33616</v>
      </c>
      <c r="M183" s="456">
        <v>38987</v>
      </c>
      <c r="N183" s="457" t="s">
        <v>262</v>
      </c>
      <c r="O183" s="457">
        <v>89</v>
      </c>
      <c r="P183" s="428">
        <v>5.4</v>
      </c>
    </row>
    <row r="184" spans="1:16">
      <c r="A184" s="1"/>
      <c r="B184" s="260" t="s">
        <v>368</v>
      </c>
      <c r="C184" s="81" t="s">
        <v>2312</v>
      </c>
      <c r="D184" s="450" t="s">
        <v>2313</v>
      </c>
      <c r="E184" s="79" t="s">
        <v>802</v>
      </c>
      <c r="F184" s="567">
        <v>1860</v>
      </c>
      <c r="G184" s="94">
        <f t="shared" si="2"/>
        <v>1860</v>
      </c>
      <c r="H184" s="94">
        <v>1860</v>
      </c>
      <c r="I184" s="94" t="s">
        <v>262</v>
      </c>
      <c r="J184" s="165">
        <v>502.25999999999902</v>
      </c>
      <c r="K184" s="165">
        <v>2584.17</v>
      </c>
      <c r="L184" s="451">
        <v>38029</v>
      </c>
      <c r="M184" s="451">
        <v>38988</v>
      </c>
      <c r="N184" s="452" t="s">
        <v>262</v>
      </c>
      <c r="O184" s="452">
        <v>34</v>
      </c>
      <c r="P184" s="426">
        <v>8.98</v>
      </c>
    </row>
    <row r="185" spans="1:16">
      <c r="A185" s="1"/>
      <c r="B185" s="260" t="s">
        <v>369</v>
      </c>
      <c r="C185" s="81" t="s">
        <v>517</v>
      </c>
      <c r="D185" s="450" t="s">
        <v>875</v>
      </c>
      <c r="E185" s="79" t="s">
        <v>802</v>
      </c>
      <c r="F185" s="567">
        <v>1040</v>
      </c>
      <c r="G185" s="94">
        <f t="shared" si="2"/>
        <v>1040</v>
      </c>
      <c r="H185" s="94">
        <v>1040</v>
      </c>
      <c r="I185" s="94" t="s">
        <v>262</v>
      </c>
      <c r="J185" s="165">
        <v>411.02999999999901</v>
      </c>
      <c r="K185" s="165">
        <v>2402.27</v>
      </c>
      <c r="L185" s="451">
        <v>32583</v>
      </c>
      <c r="M185" s="451">
        <v>38988</v>
      </c>
      <c r="N185" s="452" t="s">
        <v>262</v>
      </c>
      <c r="O185" s="452">
        <v>168</v>
      </c>
      <c r="P185" s="426">
        <v>5.56</v>
      </c>
    </row>
    <row r="186" spans="1:16">
      <c r="A186" s="1"/>
      <c r="B186" s="260" t="s">
        <v>370</v>
      </c>
      <c r="C186" s="81" t="s">
        <v>2067</v>
      </c>
      <c r="D186" s="450" t="s">
        <v>2068</v>
      </c>
      <c r="E186" s="79" t="s">
        <v>802</v>
      </c>
      <c r="F186" s="567">
        <v>951</v>
      </c>
      <c r="G186" s="94">
        <f t="shared" si="2"/>
        <v>951</v>
      </c>
      <c r="H186" s="94">
        <v>951</v>
      </c>
      <c r="I186" s="94" t="s">
        <v>262</v>
      </c>
      <c r="J186" s="165">
        <v>885.91999999999905</v>
      </c>
      <c r="K186" s="165">
        <v>1640.5400000000002</v>
      </c>
      <c r="L186" s="451">
        <v>32081</v>
      </c>
      <c r="M186" s="451">
        <v>38988</v>
      </c>
      <c r="N186" s="452" t="s">
        <v>262</v>
      </c>
      <c r="O186" s="452">
        <v>216</v>
      </c>
      <c r="P186" s="426">
        <v>8.1</v>
      </c>
    </row>
    <row r="187" spans="1:16">
      <c r="A187" s="1"/>
      <c r="B187" s="260" t="s">
        <v>371</v>
      </c>
      <c r="C187" s="760" t="s">
        <v>2314</v>
      </c>
      <c r="D187" s="453" t="s">
        <v>2315</v>
      </c>
      <c r="E187" s="454" t="s">
        <v>802</v>
      </c>
      <c r="F187" s="548">
        <v>905</v>
      </c>
      <c r="G187" s="318">
        <f t="shared" si="2"/>
        <v>905</v>
      </c>
      <c r="H187" s="318">
        <v>905</v>
      </c>
      <c r="I187" s="318" t="s">
        <v>262</v>
      </c>
      <c r="J187" s="455">
        <v>252.16</v>
      </c>
      <c r="K187" s="455">
        <v>1369.2</v>
      </c>
      <c r="L187" s="456">
        <v>38357</v>
      </c>
      <c r="M187" s="456">
        <v>38988</v>
      </c>
      <c r="N187" s="457" t="s">
        <v>262</v>
      </c>
      <c r="O187" s="457">
        <v>15</v>
      </c>
      <c r="P187" s="428">
        <v>4.91</v>
      </c>
    </row>
    <row r="188" spans="1:16">
      <c r="A188" s="1"/>
      <c r="B188" s="260" t="s">
        <v>372</v>
      </c>
      <c r="C188" s="81" t="s">
        <v>2316</v>
      </c>
      <c r="D188" s="450" t="s">
        <v>2317</v>
      </c>
      <c r="E188" s="79" t="s">
        <v>802</v>
      </c>
      <c r="F188" s="567">
        <v>774</v>
      </c>
      <c r="G188" s="94">
        <f t="shared" si="2"/>
        <v>774</v>
      </c>
      <c r="H188" s="94">
        <v>774</v>
      </c>
      <c r="I188" s="94" t="s">
        <v>262</v>
      </c>
      <c r="J188" s="165">
        <v>581.64999999999895</v>
      </c>
      <c r="K188" s="165">
        <v>1446.39</v>
      </c>
      <c r="L188" s="451">
        <v>39518</v>
      </c>
      <c r="M188" s="451">
        <v>39569</v>
      </c>
      <c r="N188" s="452" t="s">
        <v>262</v>
      </c>
      <c r="O188" s="452">
        <v>64</v>
      </c>
      <c r="P188" s="426">
        <v>5.33</v>
      </c>
    </row>
    <row r="189" spans="1:16">
      <c r="A189" s="1"/>
      <c r="B189" s="260" t="s">
        <v>373</v>
      </c>
      <c r="C189" s="760" t="s">
        <v>972</v>
      </c>
      <c r="D189" s="453" t="s">
        <v>2318</v>
      </c>
      <c r="E189" s="454" t="s">
        <v>802</v>
      </c>
      <c r="F189" s="548">
        <v>1720</v>
      </c>
      <c r="G189" s="318">
        <f t="shared" si="2"/>
        <v>1720</v>
      </c>
      <c r="H189" s="318">
        <v>1720</v>
      </c>
      <c r="I189" s="318" t="s">
        <v>262</v>
      </c>
      <c r="J189" s="455">
        <v>867.24</v>
      </c>
      <c r="K189" s="455">
        <v>2660.78</v>
      </c>
      <c r="L189" s="456">
        <v>39477</v>
      </c>
      <c r="M189" s="456">
        <v>41992</v>
      </c>
      <c r="N189" s="457" t="s">
        <v>262</v>
      </c>
      <c r="O189" s="457">
        <v>29</v>
      </c>
      <c r="P189" s="428">
        <v>6.17</v>
      </c>
    </row>
    <row r="190" spans="1:16">
      <c r="A190" s="1"/>
      <c r="B190" s="260" t="s">
        <v>375</v>
      </c>
      <c r="C190" s="81" t="s">
        <v>2319</v>
      </c>
      <c r="D190" s="450" t="s">
        <v>2069</v>
      </c>
      <c r="E190" s="79" t="s">
        <v>802</v>
      </c>
      <c r="F190" s="567">
        <v>498</v>
      </c>
      <c r="G190" s="94">
        <f t="shared" si="2"/>
        <v>498</v>
      </c>
      <c r="H190" s="94">
        <v>498</v>
      </c>
      <c r="I190" s="94" t="s">
        <v>262</v>
      </c>
      <c r="J190" s="165">
        <v>593.03999999999905</v>
      </c>
      <c r="K190" s="165">
        <v>1004.53</v>
      </c>
      <c r="L190" s="451">
        <v>39489</v>
      </c>
      <c r="M190" s="451">
        <v>39510</v>
      </c>
      <c r="N190" s="452" t="s">
        <v>262</v>
      </c>
      <c r="O190" s="452">
        <v>43</v>
      </c>
      <c r="P190" s="426">
        <v>11.76</v>
      </c>
    </row>
    <row r="191" spans="1:16">
      <c r="A191" s="1"/>
      <c r="B191" s="260" t="s">
        <v>376</v>
      </c>
      <c r="C191" s="760" t="s">
        <v>524</v>
      </c>
      <c r="D191" s="453" t="s">
        <v>2320</v>
      </c>
      <c r="E191" s="454" t="s">
        <v>802</v>
      </c>
      <c r="F191" s="548">
        <v>1060</v>
      </c>
      <c r="G191" s="318">
        <f t="shared" si="2"/>
        <v>1060</v>
      </c>
      <c r="H191" s="318">
        <v>1060</v>
      </c>
      <c r="I191" s="318" t="s">
        <v>262</v>
      </c>
      <c r="J191" s="455">
        <v>990.38</v>
      </c>
      <c r="K191" s="455">
        <v>2272.01999999999</v>
      </c>
      <c r="L191" s="456">
        <v>31787</v>
      </c>
      <c r="M191" s="456">
        <v>38987</v>
      </c>
      <c r="N191" s="457" t="s">
        <v>262</v>
      </c>
      <c r="O191" s="457">
        <v>48</v>
      </c>
      <c r="P191" s="428">
        <v>9.6999999999999993</v>
      </c>
    </row>
    <row r="192" spans="1:16">
      <c r="A192" s="1"/>
      <c r="B192" s="260" t="s">
        <v>377</v>
      </c>
      <c r="C192" s="81" t="s">
        <v>2321</v>
      </c>
      <c r="D192" s="450" t="s">
        <v>2070</v>
      </c>
      <c r="E192" s="79" t="s">
        <v>802</v>
      </c>
      <c r="F192" s="567">
        <v>414</v>
      </c>
      <c r="G192" s="94">
        <f t="shared" si="2"/>
        <v>414</v>
      </c>
      <c r="H192" s="94">
        <v>414</v>
      </c>
      <c r="I192" s="94" t="s">
        <v>262</v>
      </c>
      <c r="J192" s="165">
        <v>260.88</v>
      </c>
      <c r="K192" s="165">
        <v>666.90999999999894</v>
      </c>
      <c r="L192" s="451">
        <v>37663</v>
      </c>
      <c r="M192" s="451">
        <v>38988</v>
      </c>
      <c r="N192" s="452" t="s">
        <v>262</v>
      </c>
      <c r="O192" s="452">
        <v>20</v>
      </c>
      <c r="P192" s="426">
        <v>8.16</v>
      </c>
    </row>
    <row r="193" spans="1:16">
      <c r="A193" s="1"/>
      <c r="B193" s="260" t="s">
        <v>378</v>
      </c>
      <c r="C193" s="81" t="s">
        <v>2071</v>
      </c>
      <c r="D193" s="450" t="s">
        <v>876</v>
      </c>
      <c r="E193" s="79" t="s">
        <v>802</v>
      </c>
      <c r="F193" s="567">
        <v>1790</v>
      </c>
      <c r="G193" s="94">
        <f t="shared" si="2"/>
        <v>1790</v>
      </c>
      <c r="H193" s="94">
        <v>1790</v>
      </c>
      <c r="I193" s="94" t="s">
        <v>262</v>
      </c>
      <c r="J193" s="165">
        <v>916.74</v>
      </c>
      <c r="K193" s="165">
        <v>2638.21</v>
      </c>
      <c r="L193" s="451">
        <v>39479</v>
      </c>
      <c r="M193" s="451">
        <v>41992</v>
      </c>
      <c r="N193" s="452" t="s">
        <v>262</v>
      </c>
      <c r="O193" s="452">
        <v>26</v>
      </c>
      <c r="P193" s="426">
        <v>10.1</v>
      </c>
    </row>
    <row r="194" spans="1:16">
      <c r="A194" s="1"/>
      <c r="B194" s="260" t="s">
        <v>379</v>
      </c>
      <c r="C194" s="81" t="s">
        <v>2322</v>
      </c>
      <c r="D194" s="450" t="s">
        <v>2323</v>
      </c>
      <c r="E194" s="79" t="s">
        <v>802</v>
      </c>
      <c r="F194" s="567">
        <v>730</v>
      </c>
      <c r="G194" s="94">
        <f t="shared" si="2"/>
        <v>730</v>
      </c>
      <c r="H194" s="94">
        <v>730</v>
      </c>
      <c r="I194" s="94" t="s">
        <v>262</v>
      </c>
      <c r="J194" s="165">
        <v>386.23</v>
      </c>
      <c r="K194" s="165">
        <v>1094.23</v>
      </c>
      <c r="L194" s="451">
        <v>38967</v>
      </c>
      <c r="M194" s="451">
        <v>39135</v>
      </c>
      <c r="N194" s="452" t="s">
        <v>262</v>
      </c>
      <c r="O194" s="452">
        <v>20</v>
      </c>
      <c r="P194" s="426">
        <v>6.72</v>
      </c>
    </row>
    <row r="195" spans="1:16">
      <c r="A195" s="1"/>
      <c r="B195" s="260" t="s">
        <v>380</v>
      </c>
      <c r="C195" s="760" t="s">
        <v>2324</v>
      </c>
      <c r="D195" s="453" t="s">
        <v>2325</v>
      </c>
      <c r="E195" s="454" t="s">
        <v>802</v>
      </c>
      <c r="F195" s="548">
        <v>437</v>
      </c>
      <c r="G195" s="318">
        <f t="shared" si="2"/>
        <v>437</v>
      </c>
      <c r="H195" s="318">
        <v>437</v>
      </c>
      <c r="I195" s="318" t="s">
        <v>262</v>
      </c>
      <c r="J195" s="455">
        <v>831.00999999999794</v>
      </c>
      <c r="K195" s="455">
        <v>1374.14</v>
      </c>
      <c r="L195" s="456">
        <v>32387</v>
      </c>
      <c r="M195" s="456">
        <v>39171</v>
      </c>
      <c r="N195" s="457" t="s">
        <v>262</v>
      </c>
      <c r="O195" s="457">
        <v>67</v>
      </c>
      <c r="P195" s="428">
        <v>8.0500000000000007</v>
      </c>
    </row>
    <row r="196" spans="1:16">
      <c r="A196" s="1"/>
      <c r="B196" s="260" t="s">
        <v>381</v>
      </c>
      <c r="C196" s="81" t="s">
        <v>529</v>
      </c>
      <c r="D196" s="450" t="s">
        <v>2326</v>
      </c>
      <c r="E196" s="79" t="s">
        <v>802</v>
      </c>
      <c r="F196" s="567">
        <v>3800</v>
      </c>
      <c r="G196" s="94">
        <f t="shared" si="2"/>
        <v>3800</v>
      </c>
      <c r="H196" s="94">
        <v>3800</v>
      </c>
      <c r="I196" s="94" t="s">
        <v>262</v>
      </c>
      <c r="J196" s="165">
        <v>771.08</v>
      </c>
      <c r="K196" s="165">
        <v>5110.9799999999896</v>
      </c>
      <c r="L196" s="451">
        <v>39072</v>
      </c>
      <c r="M196" s="451">
        <v>41520</v>
      </c>
      <c r="N196" s="452" t="s">
        <v>262</v>
      </c>
      <c r="O196" s="452">
        <v>58</v>
      </c>
      <c r="P196" s="426">
        <v>8.42</v>
      </c>
    </row>
    <row r="197" spans="1:16">
      <c r="A197" s="1"/>
      <c r="B197" s="260" t="s">
        <v>382</v>
      </c>
      <c r="C197" s="760" t="s">
        <v>2327</v>
      </c>
      <c r="D197" s="453" t="s">
        <v>2328</v>
      </c>
      <c r="E197" s="454" t="s">
        <v>802</v>
      </c>
      <c r="F197" s="548">
        <v>2420</v>
      </c>
      <c r="G197" s="318">
        <f t="shared" ref="G197:G263" si="3">ROUNDDOWN(F197,0)</f>
        <v>2420</v>
      </c>
      <c r="H197" s="318">
        <v>2420</v>
      </c>
      <c r="I197" s="318" t="s">
        <v>262</v>
      </c>
      <c r="J197" s="455">
        <v>574.23</v>
      </c>
      <c r="K197" s="455">
        <v>3917.5999999999899</v>
      </c>
      <c r="L197" s="456">
        <v>38049</v>
      </c>
      <c r="M197" s="456">
        <v>38988</v>
      </c>
      <c r="N197" s="457" t="s">
        <v>262</v>
      </c>
      <c r="O197" s="457">
        <v>79</v>
      </c>
      <c r="P197" s="428">
        <v>7.56</v>
      </c>
    </row>
    <row r="198" spans="1:16">
      <c r="A198" s="1"/>
      <c r="B198" s="260" t="s">
        <v>383</v>
      </c>
      <c r="C198" s="81" t="s">
        <v>2329</v>
      </c>
      <c r="D198" s="450" t="s">
        <v>2330</v>
      </c>
      <c r="E198" s="79" t="s">
        <v>802</v>
      </c>
      <c r="F198" s="567">
        <v>779</v>
      </c>
      <c r="G198" s="94">
        <f t="shared" si="3"/>
        <v>779</v>
      </c>
      <c r="H198" s="94">
        <v>779</v>
      </c>
      <c r="I198" s="94" t="s">
        <v>262</v>
      </c>
      <c r="J198" s="165">
        <v>273.76999999999902</v>
      </c>
      <c r="K198" s="165">
        <v>1185.3399999999899</v>
      </c>
      <c r="L198" s="451">
        <v>38049</v>
      </c>
      <c r="M198" s="451">
        <v>38988</v>
      </c>
      <c r="N198" s="452" t="s">
        <v>262</v>
      </c>
      <c r="O198" s="452">
        <v>28</v>
      </c>
      <c r="P198" s="426">
        <v>3.9</v>
      </c>
    </row>
    <row r="199" spans="1:16">
      <c r="A199" s="1"/>
      <c r="B199" s="260" t="s">
        <v>384</v>
      </c>
      <c r="C199" s="760" t="s">
        <v>2072</v>
      </c>
      <c r="D199" s="453" t="s">
        <v>2331</v>
      </c>
      <c r="E199" s="454" t="s">
        <v>802</v>
      </c>
      <c r="F199" s="548">
        <v>632</v>
      </c>
      <c r="G199" s="318">
        <f t="shared" si="3"/>
        <v>632</v>
      </c>
      <c r="H199" s="318">
        <v>632</v>
      </c>
      <c r="I199" s="318" t="s">
        <v>262</v>
      </c>
      <c r="J199" s="455">
        <v>192.33</v>
      </c>
      <c r="K199" s="455">
        <v>958.47</v>
      </c>
      <c r="L199" s="456">
        <v>37697</v>
      </c>
      <c r="M199" s="456">
        <v>38988</v>
      </c>
      <c r="N199" s="457" t="s">
        <v>262</v>
      </c>
      <c r="O199" s="457">
        <v>12</v>
      </c>
      <c r="P199" s="428">
        <v>3.78</v>
      </c>
    </row>
    <row r="200" spans="1:16">
      <c r="A200" s="1"/>
      <c r="B200" s="260" t="s">
        <v>385</v>
      </c>
      <c r="C200" s="81" t="s">
        <v>2073</v>
      </c>
      <c r="D200" s="450" t="s">
        <v>2074</v>
      </c>
      <c r="E200" s="79" t="s">
        <v>802</v>
      </c>
      <c r="F200" s="567">
        <v>528</v>
      </c>
      <c r="G200" s="94">
        <f t="shared" si="3"/>
        <v>528</v>
      </c>
      <c r="H200" s="94">
        <v>528</v>
      </c>
      <c r="I200" s="94" t="s">
        <v>262</v>
      </c>
      <c r="J200" s="165">
        <v>281.63999999999902</v>
      </c>
      <c r="K200" s="165">
        <v>1350.89</v>
      </c>
      <c r="L200" s="451">
        <v>32756</v>
      </c>
      <c r="M200" s="451">
        <v>38987</v>
      </c>
      <c r="N200" s="452" t="s">
        <v>262</v>
      </c>
      <c r="O200" s="452">
        <v>64</v>
      </c>
      <c r="P200" s="426">
        <v>5.88</v>
      </c>
    </row>
    <row r="201" spans="1:16">
      <c r="A201" s="1"/>
      <c r="B201" s="260" t="s">
        <v>386</v>
      </c>
      <c r="C201" s="81" t="s">
        <v>2332</v>
      </c>
      <c r="D201" s="450" t="s">
        <v>877</v>
      </c>
      <c r="E201" s="79" t="s">
        <v>802</v>
      </c>
      <c r="F201" s="567">
        <v>1290</v>
      </c>
      <c r="G201" s="94">
        <f t="shared" si="3"/>
        <v>1290</v>
      </c>
      <c r="H201" s="94">
        <v>1290</v>
      </c>
      <c r="I201" s="94" t="s">
        <v>262</v>
      </c>
      <c r="J201" s="165">
        <v>408.94999999999902</v>
      </c>
      <c r="K201" s="165">
        <v>2200.7800000000002</v>
      </c>
      <c r="L201" s="451">
        <v>38359</v>
      </c>
      <c r="M201" s="451">
        <v>38988</v>
      </c>
      <c r="N201" s="452" t="s">
        <v>262</v>
      </c>
      <c r="O201" s="452">
        <v>112</v>
      </c>
      <c r="P201" s="426">
        <v>6.3</v>
      </c>
    </row>
    <row r="202" spans="1:16">
      <c r="A202" s="1"/>
      <c r="B202" s="260" t="s">
        <v>387</v>
      </c>
      <c r="C202" s="81" t="s">
        <v>2333</v>
      </c>
      <c r="D202" s="450" t="s">
        <v>2334</v>
      </c>
      <c r="E202" s="79" t="s">
        <v>802</v>
      </c>
      <c r="F202" s="567">
        <v>758</v>
      </c>
      <c r="G202" s="94">
        <f t="shared" si="3"/>
        <v>758</v>
      </c>
      <c r="H202" s="94">
        <v>758</v>
      </c>
      <c r="I202" s="94" t="s">
        <v>262</v>
      </c>
      <c r="J202" s="165">
        <v>348.75</v>
      </c>
      <c r="K202" s="165">
        <v>1073.74</v>
      </c>
      <c r="L202" s="451">
        <v>38049</v>
      </c>
      <c r="M202" s="451">
        <v>38988</v>
      </c>
      <c r="N202" s="452" t="s">
        <v>262</v>
      </c>
      <c r="O202" s="452">
        <v>75</v>
      </c>
      <c r="P202" s="426">
        <v>3.66</v>
      </c>
    </row>
    <row r="203" spans="1:16">
      <c r="A203" s="1"/>
      <c r="B203" s="260" t="s">
        <v>388</v>
      </c>
      <c r="C203" s="760" t="s">
        <v>1173</v>
      </c>
      <c r="D203" s="453" t="s">
        <v>2075</v>
      </c>
      <c r="E203" s="454" t="s">
        <v>802</v>
      </c>
      <c r="F203" s="548">
        <v>722</v>
      </c>
      <c r="G203" s="318">
        <f t="shared" si="3"/>
        <v>722</v>
      </c>
      <c r="H203" s="318">
        <v>722</v>
      </c>
      <c r="I203" s="318" t="s">
        <v>262</v>
      </c>
      <c r="J203" s="455">
        <v>388.24</v>
      </c>
      <c r="K203" s="455">
        <v>1159.3499999999899</v>
      </c>
      <c r="L203" s="456">
        <v>37705</v>
      </c>
      <c r="M203" s="456">
        <v>38988</v>
      </c>
      <c r="N203" s="457" t="s">
        <v>262</v>
      </c>
      <c r="O203" s="457">
        <v>21</v>
      </c>
      <c r="P203" s="428">
        <v>4.37</v>
      </c>
    </row>
    <row r="204" spans="1:16">
      <c r="A204" s="1"/>
      <c r="B204" s="260" t="s">
        <v>389</v>
      </c>
      <c r="C204" s="81" t="s">
        <v>2335</v>
      </c>
      <c r="D204" s="450" t="s">
        <v>2076</v>
      </c>
      <c r="E204" s="79" t="s">
        <v>802</v>
      </c>
      <c r="F204" s="567">
        <v>640</v>
      </c>
      <c r="G204" s="94">
        <f t="shared" si="3"/>
        <v>640</v>
      </c>
      <c r="H204" s="94">
        <v>640</v>
      </c>
      <c r="I204" s="94" t="s">
        <v>262</v>
      </c>
      <c r="J204" s="165">
        <v>317.85000000000002</v>
      </c>
      <c r="K204" s="165">
        <v>1076.5699999999899</v>
      </c>
      <c r="L204" s="451">
        <v>38030</v>
      </c>
      <c r="M204" s="451">
        <v>38988</v>
      </c>
      <c r="N204" s="452" t="s">
        <v>262</v>
      </c>
      <c r="O204" s="452">
        <v>14</v>
      </c>
      <c r="P204" s="426">
        <v>4.78</v>
      </c>
    </row>
    <row r="205" spans="1:16">
      <c r="A205" s="1"/>
      <c r="B205" s="260" t="s">
        <v>390</v>
      </c>
      <c r="C205" s="760" t="s">
        <v>2336</v>
      </c>
      <c r="D205" s="453" t="s">
        <v>2077</v>
      </c>
      <c r="E205" s="454" t="s">
        <v>802</v>
      </c>
      <c r="F205" s="548">
        <v>981</v>
      </c>
      <c r="G205" s="318">
        <f t="shared" si="3"/>
        <v>981</v>
      </c>
      <c r="H205" s="318">
        <v>981</v>
      </c>
      <c r="I205" s="318" t="s">
        <v>262</v>
      </c>
      <c r="J205" s="455">
        <v>502.88999999999902</v>
      </c>
      <c r="K205" s="455">
        <v>1563.1099999999899</v>
      </c>
      <c r="L205" s="456">
        <v>38776</v>
      </c>
      <c r="M205" s="456">
        <v>39135</v>
      </c>
      <c r="N205" s="457" t="s">
        <v>262</v>
      </c>
      <c r="O205" s="457">
        <v>25</v>
      </c>
      <c r="P205" s="428">
        <v>4.5999999999999996</v>
      </c>
    </row>
    <row r="206" spans="1:16">
      <c r="A206" s="1"/>
      <c r="B206" s="260" t="s">
        <v>391</v>
      </c>
      <c r="C206" s="81" t="s">
        <v>2337</v>
      </c>
      <c r="D206" s="450" t="s">
        <v>2078</v>
      </c>
      <c r="E206" s="79" t="s">
        <v>802</v>
      </c>
      <c r="F206" s="567">
        <v>1140</v>
      </c>
      <c r="G206" s="94">
        <f t="shared" si="3"/>
        <v>1140</v>
      </c>
      <c r="H206" s="94">
        <v>1140</v>
      </c>
      <c r="I206" s="94" t="s">
        <v>262</v>
      </c>
      <c r="J206" s="165">
        <v>703.46</v>
      </c>
      <c r="K206" s="165">
        <v>2118.4299999999898</v>
      </c>
      <c r="L206" s="451">
        <v>38784</v>
      </c>
      <c r="M206" s="451">
        <v>40555</v>
      </c>
      <c r="N206" s="452" t="s">
        <v>262</v>
      </c>
      <c r="O206" s="452">
        <v>29</v>
      </c>
      <c r="P206" s="426">
        <v>5.22</v>
      </c>
    </row>
    <row r="207" spans="1:16">
      <c r="A207" s="1"/>
      <c r="B207" s="260" t="s">
        <v>393</v>
      </c>
      <c r="C207" s="760" t="s">
        <v>2079</v>
      </c>
      <c r="D207" s="453" t="s">
        <v>2080</v>
      </c>
      <c r="E207" s="454" t="s">
        <v>802</v>
      </c>
      <c r="F207" s="548">
        <v>1080</v>
      </c>
      <c r="G207" s="318">
        <f t="shared" si="3"/>
        <v>1080</v>
      </c>
      <c r="H207" s="318">
        <v>1080</v>
      </c>
      <c r="I207" s="318" t="s">
        <v>262</v>
      </c>
      <c r="J207" s="455">
        <v>475.41</v>
      </c>
      <c r="K207" s="455">
        <v>2179.8499999999899</v>
      </c>
      <c r="L207" s="456">
        <v>39042</v>
      </c>
      <c r="M207" s="456">
        <v>40367</v>
      </c>
      <c r="N207" s="457" t="s">
        <v>262</v>
      </c>
      <c r="O207" s="457">
        <v>29</v>
      </c>
      <c r="P207" s="428">
        <v>5.29</v>
      </c>
    </row>
    <row r="208" spans="1:16">
      <c r="A208" s="1"/>
      <c r="B208" s="260" t="s">
        <v>394</v>
      </c>
      <c r="C208" s="81" t="s">
        <v>2338</v>
      </c>
      <c r="D208" s="450" t="s">
        <v>2339</v>
      </c>
      <c r="E208" s="79" t="s">
        <v>802</v>
      </c>
      <c r="F208" s="567">
        <v>384</v>
      </c>
      <c r="G208" s="94">
        <f t="shared" si="3"/>
        <v>384</v>
      </c>
      <c r="H208" s="94">
        <v>384</v>
      </c>
      <c r="I208" s="94" t="s">
        <v>262</v>
      </c>
      <c r="J208" s="165">
        <v>311.06999999999903</v>
      </c>
      <c r="K208" s="165">
        <v>1101.69</v>
      </c>
      <c r="L208" s="451">
        <v>31831</v>
      </c>
      <c r="M208" s="451">
        <v>38987</v>
      </c>
      <c r="N208" s="452" t="s">
        <v>262</v>
      </c>
      <c r="O208" s="452">
        <v>101</v>
      </c>
      <c r="P208" s="426">
        <v>10.63</v>
      </c>
    </row>
    <row r="209" spans="1:16">
      <c r="A209" s="1"/>
      <c r="B209" s="260" t="s">
        <v>395</v>
      </c>
      <c r="C209" s="81" t="s">
        <v>2340</v>
      </c>
      <c r="D209" s="450" t="s">
        <v>878</v>
      </c>
      <c r="E209" s="79" t="s">
        <v>802</v>
      </c>
      <c r="F209" s="567">
        <v>1910</v>
      </c>
      <c r="G209" s="94">
        <f t="shared" si="3"/>
        <v>1910</v>
      </c>
      <c r="H209" s="94">
        <v>1910</v>
      </c>
      <c r="I209" s="94" t="s">
        <v>262</v>
      </c>
      <c r="J209" s="165">
        <v>694.61</v>
      </c>
      <c r="K209" s="165">
        <v>4417.42</v>
      </c>
      <c r="L209" s="451">
        <v>36909</v>
      </c>
      <c r="M209" s="451">
        <v>40883</v>
      </c>
      <c r="N209" s="452" t="s">
        <v>262</v>
      </c>
      <c r="O209" s="452">
        <v>147</v>
      </c>
      <c r="P209" s="426">
        <v>7.86</v>
      </c>
    </row>
    <row r="210" spans="1:16">
      <c r="A210" s="1"/>
      <c r="B210" s="260" t="s">
        <v>396</v>
      </c>
      <c r="C210" s="81" t="s">
        <v>2081</v>
      </c>
      <c r="D210" s="450" t="s">
        <v>2341</v>
      </c>
      <c r="E210" s="79" t="s">
        <v>802</v>
      </c>
      <c r="F210" s="567">
        <v>1910</v>
      </c>
      <c r="G210" s="94">
        <f t="shared" si="3"/>
        <v>1910</v>
      </c>
      <c r="H210" s="94">
        <v>1910</v>
      </c>
      <c r="I210" s="94" t="s">
        <v>262</v>
      </c>
      <c r="J210" s="165">
        <v>6402.84</v>
      </c>
      <c r="K210" s="165">
        <v>6220.34</v>
      </c>
      <c r="L210" s="451">
        <v>33271</v>
      </c>
      <c r="M210" s="451">
        <v>39428</v>
      </c>
      <c r="N210" s="452" t="s">
        <v>262</v>
      </c>
      <c r="O210" s="452">
        <v>95</v>
      </c>
      <c r="P210" s="426">
        <v>5.53</v>
      </c>
    </row>
    <row r="211" spans="1:16" ht="28.5">
      <c r="A211" s="1"/>
      <c r="B211" s="260" t="s">
        <v>397</v>
      </c>
      <c r="C211" s="760" t="s">
        <v>2342</v>
      </c>
      <c r="D211" s="458" t="s">
        <v>2343</v>
      </c>
      <c r="E211" s="454" t="s">
        <v>802</v>
      </c>
      <c r="F211" s="548">
        <v>1280</v>
      </c>
      <c r="G211" s="318">
        <f t="shared" si="3"/>
        <v>1280</v>
      </c>
      <c r="H211" s="318">
        <v>1280</v>
      </c>
      <c r="I211" s="318" t="s">
        <v>262</v>
      </c>
      <c r="J211" s="455">
        <v>2812.25</v>
      </c>
      <c r="K211" s="455">
        <v>3242.0399999999991</v>
      </c>
      <c r="L211" s="456">
        <v>33985</v>
      </c>
      <c r="M211" s="456">
        <v>39430</v>
      </c>
      <c r="N211" s="457" t="s">
        <v>262</v>
      </c>
      <c r="O211" s="568" t="s">
        <v>913</v>
      </c>
      <c r="P211" s="569" t="s">
        <v>914</v>
      </c>
    </row>
    <row r="212" spans="1:16">
      <c r="A212" s="1"/>
      <c r="B212" s="260" t="s">
        <v>398</v>
      </c>
      <c r="C212" s="81" t="s">
        <v>2344</v>
      </c>
      <c r="D212" s="450" t="s">
        <v>2345</v>
      </c>
      <c r="E212" s="79" t="s">
        <v>802</v>
      </c>
      <c r="F212" s="567">
        <v>791</v>
      </c>
      <c r="G212" s="94">
        <f t="shared" si="3"/>
        <v>791</v>
      </c>
      <c r="H212" s="94">
        <v>791</v>
      </c>
      <c r="I212" s="94" t="s">
        <v>262</v>
      </c>
      <c r="J212" s="165">
        <v>611.63</v>
      </c>
      <c r="K212" s="165">
        <v>1741.55</v>
      </c>
      <c r="L212" s="451">
        <v>38195</v>
      </c>
      <c r="M212" s="451">
        <v>41068</v>
      </c>
      <c r="N212" s="452" t="s">
        <v>262</v>
      </c>
      <c r="O212" s="452">
        <v>26</v>
      </c>
      <c r="P212" s="426">
        <v>5.01</v>
      </c>
    </row>
    <row r="213" spans="1:16">
      <c r="A213" s="1"/>
      <c r="B213" s="260" t="s">
        <v>399</v>
      </c>
      <c r="C213" s="760" t="s">
        <v>2082</v>
      </c>
      <c r="D213" s="453" t="s">
        <v>2346</v>
      </c>
      <c r="E213" s="454" t="s">
        <v>802</v>
      </c>
      <c r="F213" s="548">
        <v>1520</v>
      </c>
      <c r="G213" s="318">
        <f t="shared" si="3"/>
        <v>1520</v>
      </c>
      <c r="H213" s="318">
        <v>1520</v>
      </c>
      <c r="I213" s="318" t="s">
        <v>262</v>
      </c>
      <c r="J213" s="455">
        <v>679.77999999999895</v>
      </c>
      <c r="K213" s="455">
        <v>2839.9099999999899</v>
      </c>
      <c r="L213" s="456">
        <v>39721</v>
      </c>
      <c r="M213" s="456">
        <v>40883</v>
      </c>
      <c r="N213" s="457" t="s">
        <v>262</v>
      </c>
      <c r="O213" s="457">
        <v>144</v>
      </c>
      <c r="P213" s="428">
        <v>2.1800000000000002</v>
      </c>
    </row>
    <row r="214" spans="1:16">
      <c r="A214" s="1"/>
      <c r="B214" s="260" t="s">
        <v>400</v>
      </c>
      <c r="C214" s="81" t="s">
        <v>2083</v>
      </c>
      <c r="D214" s="450" t="s">
        <v>2084</v>
      </c>
      <c r="E214" s="79" t="s">
        <v>802</v>
      </c>
      <c r="F214" s="567">
        <v>1940</v>
      </c>
      <c r="G214" s="94">
        <f t="shared" si="3"/>
        <v>1940</v>
      </c>
      <c r="H214" s="94">
        <v>1940</v>
      </c>
      <c r="I214" s="94" t="s">
        <v>262</v>
      </c>
      <c r="J214" s="165">
        <v>1614.3199999999899</v>
      </c>
      <c r="K214" s="165">
        <v>4233.6199999999899</v>
      </c>
      <c r="L214" s="451">
        <v>31833</v>
      </c>
      <c r="M214" s="451">
        <v>39353</v>
      </c>
      <c r="N214" s="452" t="s">
        <v>262</v>
      </c>
      <c r="O214" s="452">
        <v>220</v>
      </c>
      <c r="P214" s="426">
        <v>3.97</v>
      </c>
    </row>
    <row r="215" spans="1:16">
      <c r="A215" s="1"/>
      <c r="B215" s="260" t="s">
        <v>401</v>
      </c>
      <c r="C215" s="760" t="s">
        <v>1181</v>
      </c>
      <c r="D215" s="453" t="s">
        <v>2347</v>
      </c>
      <c r="E215" s="454" t="s">
        <v>802</v>
      </c>
      <c r="F215" s="548">
        <v>962</v>
      </c>
      <c r="G215" s="318">
        <f t="shared" si="3"/>
        <v>962</v>
      </c>
      <c r="H215" s="318">
        <v>962</v>
      </c>
      <c r="I215" s="318" t="s">
        <v>262</v>
      </c>
      <c r="J215" s="455">
        <v>496.19</v>
      </c>
      <c r="K215" s="455">
        <v>2071.0100000000002</v>
      </c>
      <c r="L215" s="456">
        <v>35866</v>
      </c>
      <c r="M215" s="456">
        <v>39504</v>
      </c>
      <c r="N215" s="457" t="s">
        <v>262</v>
      </c>
      <c r="O215" s="457">
        <v>72</v>
      </c>
      <c r="P215" s="428">
        <v>7.18</v>
      </c>
    </row>
    <row r="216" spans="1:16">
      <c r="A216" s="1"/>
      <c r="B216" s="260" t="s">
        <v>402</v>
      </c>
      <c r="C216" s="81" t="s">
        <v>2085</v>
      </c>
      <c r="D216" s="450" t="s">
        <v>2348</v>
      </c>
      <c r="E216" s="79" t="s">
        <v>802</v>
      </c>
      <c r="F216" s="567">
        <v>1020</v>
      </c>
      <c r="G216" s="94">
        <f t="shared" si="3"/>
        <v>1020</v>
      </c>
      <c r="H216" s="94">
        <v>1020</v>
      </c>
      <c r="I216" s="94" t="s">
        <v>262</v>
      </c>
      <c r="J216" s="165">
        <v>603.62</v>
      </c>
      <c r="K216" s="165">
        <v>1895.91</v>
      </c>
      <c r="L216" s="451">
        <v>39834</v>
      </c>
      <c r="M216" s="451">
        <v>39875</v>
      </c>
      <c r="N216" s="452" t="s">
        <v>262</v>
      </c>
      <c r="O216" s="452">
        <v>28</v>
      </c>
      <c r="P216" s="426">
        <v>5.68</v>
      </c>
    </row>
    <row r="217" spans="1:16">
      <c r="A217" s="1"/>
      <c r="B217" s="260" t="s">
        <v>403</v>
      </c>
      <c r="C217" s="81" t="s">
        <v>2086</v>
      </c>
      <c r="D217" s="450" t="s">
        <v>2349</v>
      </c>
      <c r="E217" s="79" t="s">
        <v>802</v>
      </c>
      <c r="F217" s="567">
        <v>493</v>
      </c>
      <c r="G217" s="94">
        <f t="shared" si="3"/>
        <v>493</v>
      </c>
      <c r="H217" s="94">
        <v>493</v>
      </c>
      <c r="I217" s="94" t="s">
        <v>262</v>
      </c>
      <c r="J217" s="165">
        <v>582.08000000000004</v>
      </c>
      <c r="K217" s="165">
        <v>1218.26</v>
      </c>
      <c r="L217" s="451">
        <v>33655</v>
      </c>
      <c r="M217" s="451">
        <v>38987</v>
      </c>
      <c r="N217" s="452" t="s">
        <v>262</v>
      </c>
      <c r="O217" s="452">
        <v>107</v>
      </c>
      <c r="P217" s="426">
        <v>9.42</v>
      </c>
    </row>
    <row r="218" spans="1:16">
      <c r="A218" s="1"/>
      <c r="B218" s="260" t="s">
        <v>405</v>
      </c>
      <c r="C218" s="81" t="s">
        <v>2350</v>
      </c>
      <c r="D218" s="450" t="s">
        <v>2087</v>
      </c>
      <c r="E218" s="79" t="s">
        <v>802</v>
      </c>
      <c r="F218" s="567">
        <v>804</v>
      </c>
      <c r="G218" s="94">
        <f t="shared" si="3"/>
        <v>804</v>
      </c>
      <c r="H218" s="94">
        <v>804</v>
      </c>
      <c r="I218" s="94" t="s">
        <v>262</v>
      </c>
      <c r="J218" s="165">
        <v>652.94000000000005</v>
      </c>
      <c r="K218" s="165">
        <v>1526.01</v>
      </c>
      <c r="L218" s="451">
        <v>38049</v>
      </c>
      <c r="M218" s="451">
        <v>38988</v>
      </c>
      <c r="N218" s="452" t="s">
        <v>262</v>
      </c>
      <c r="O218" s="452">
        <v>16</v>
      </c>
      <c r="P218" s="426">
        <v>3.03</v>
      </c>
    </row>
    <row r="219" spans="1:16">
      <c r="A219" s="1"/>
      <c r="B219" s="260" t="s">
        <v>406</v>
      </c>
      <c r="C219" s="760" t="s">
        <v>554</v>
      </c>
      <c r="D219" s="453" t="s">
        <v>2351</v>
      </c>
      <c r="E219" s="454" t="s">
        <v>802</v>
      </c>
      <c r="F219" s="548">
        <v>633</v>
      </c>
      <c r="G219" s="318">
        <f t="shared" si="3"/>
        <v>633</v>
      </c>
      <c r="H219" s="318">
        <v>633</v>
      </c>
      <c r="I219" s="318" t="s">
        <v>262</v>
      </c>
      <c r="J219" s="455">
        <v>598</v>
      </c>
      <c r="K219" s="455">
        <v>1289.02</v>
      </c>
      <c r="L219" s="456">
        <v>37235</v>
      </c>
      <c r="M219" s="456">
        <v>38987</v>
      </c>
      <c r="N219" s="457" t="s">
        <v>262</v>
      </c>
      <c r="O219" s="457">
        <v>89</v>
      </c>
      <c r="P219" s="428">
        <v>3.07</v>
      </c>
    </row>
    <row r="220" spans="1:16">
      <c r="A220" s="1"/>
      <c r="B220" s="260" t="s">
        <v>407</v>
      </c>
      <c r="C220" s="81" t="s">
        <v>2088</v>
      </c>
      <c r="D220" s="450" t="s">
        <v>2352</v>
      </c>
      <c r="E220" s="79" t="s">
        <v>802</v>
      </c>
      <c r="F220" s="567">
        <v>730</v>
      </c>
      <c r="G220" s="94">
        <f t="shared" si="3"/>
        <v>730</v>
      </c>
      <c r="H220" s="94">
        <v>730</v>
      </c>
      <c r="I220" s="94" t="s">
        <v>262</v>
      </c>
      <c r="J220" s="165">
        <v>640</v>
      </c>
      <c r="K220" s="165">
        <v>1445.5899999999899</v>
      </c>
      <c r="L220" s="451">
        <v>37400</v>
      </c>
      <c r="M220" s="451">
        <v>38988</v>
      </c>
      <c r="N220" s="452" t="s">
        <v>262</v>
      </c>
      <c r="O220" s="452">
        <v>80</v>
      </c>
      <c r="P220" s="426">
        <v>3</v>
      </c>
    </row>
    <row r="221" spans="1:16">
      <c r="A221" s="1"/>
      <c r="B221" s="260" t="s">
        <v>408</v>
      </c>
      <c r="C221" s="760" t="s">
        <v>2089</v>
      </c>
      <c r="D221" s="453" t="s">
        <v>2090</v>
      </c>
      <c r="E221" s="454" t="s">
        <v>802</v>
      </c>
      <c r="F221" s="548">
        <v>488</v>
      </c>
      <c r="G221" s="318">
        <f t="shared" si="3"/>
        <v>488</v>
      </c>
      <c r="H221" s="318">
        <v>488</v>
      </c>
      <c r="I221" s="318" t="s">
        <v>262</v>
      </c>
      <c r="J221" s="455">
        <v>427</v>
      </c>
      <c r="K221" s="455">
        <v>821.47</v>
      </c>
      <c r="L221" s="456">
        <v>38864</v>
      </c>
      <c r="M221" s="456">
        <v>39135</v>
      </c>
      <c r="N221" s="457" t="s">
        <v>262</v>
      </c>
      <c r="O221" s="457">
        <v>12</v>
      </c>
      <c r="P221" s="428">
        <v>2.65</v>
      </c>
    </row>
    <row r="222" spans="1:16">
      <c r="A222" s="1"/>
      <c r="B222" s="260" t="s">
        <v>409</v>
      </c>
      <c r="C222" s="81" t="s">
        <v>2353</v>
      </c>
      <c r="D222" s="450" t="s">
        <v>2091</v>
      </c>
      <c r="E222" s="79" t="s">
        <v>802</v>
      </c>
      <c r="F222" s="567">
        <v>469</v>
      </c>
      <c r="G222" s="94">
        <f t="shared" si="3"/>
        <v>469</v>
      </c>
      <c r="H222" s="94">
        <v>469</v>
      </c>
      <c r="I222" s="94" t="s">
        <v>262</v>
      </c>
      <c r="J222" s="165">
        <v>505</v>
      </c>
      <c r="K222" s="165">
        <v>1016.51</v>
      </c>
      <c r="L222" s="451">
        <v>36951</v>
      </c>
      <c r="M222" s="451">
        <v>39420</v>
      </c>
      <c r="N222" s="452" t="s">
        <v>262</v>
      </c>
      <c r="O222" s="452">
        <v>77</v>
      </c>
      <c r="P222" s="426">
        <v>3.05</v>
      </c>
    </row>
    <row r="223" spans="1:16">
      <c r="A223" s="1"/>
      <c r="B223" s="260" t="s">
        <v>410</v>
      </c>
      <c r="C223" s="760" t="s">
        <v>2092</v>
      </c>
      <c r="D223" s="453" t="s">
        <v>2093</v>
      </c>
      <c r="E223" s="454" t="s">
        <v>802</v>
      </c>
      <c r="F223" s="548">
        <v>747</v>
      </c>
      <c r="G223" s="318">
        <f t="shared" si="3"/>
        <v>747</v>
      </c>
      <c r="H223" s="318">
        <v>747</v>
      </c>
      <c r="I223" s="318" t="s">
        <v>262</v>
      </c>
      <c r="J223" s="455">
        <v>923.89999999999895</v>
      </c>
      <c r="K223" s="455">
        <v>1933.96</v>
      </c>
      <c r="L223" s="456">
        <v>37072</v>
      </c>
      <c r="M223" s="456">
        <v>39493</v>
      </c>
      <c r="N223" s="457" t="s">
        <v>262</v>
      </c>
      <c r="O223" s="457">
        <v>150</v>
      </c>
      <c r="P223" s="428">
        <v>3.5</v>
      </c>
    </row>
    <row r="224" spans="1:16">
      <c r="A224" s="1"/>
      <c r="B224" s="260" t="s">
        <v>411</v>
      </c>
      <c r="C224" s="81" t="s">
        <v>2094</v>
      </c>
      <c r="D224" s="450" t="s">
        <v>2095</v>
      </c>
      <c r="E224" s="79" t="s">
        <v>802</v>
      </c>
      <c r="F224" s="567">
        <v>761</v>
      </c>
      <c r="G224" s="94">
        <f t="shared" si="3"/>
        <v>761</v>
      </c>
      <c r="H224" s="94">
        <v>761</v>
      </c>
      <c r="I224" s="94" t="s">
        <v>262</v>
      </c>
      <c r="J224" s="165">
        <v>323.60000000000002</v>
      </c>
      <c r="K224" s="165">
        <v>1319.3399999999899</v>
      </c>
      <c r="L224" s="451">
        <v>38776</v>
      </c>
      <c r="M224" s="451">
        <v>39135</v>
      </c>
      <c r="N224" s="452" t="s">
        <v>262</v>
      </c>
      <c r="O224" s="452">
        <v>17</v>
      </c>
      <c r="P224" s="426">
        <v>3.78</v>
      </c>
    </row>
    <row r="225" spans="1:16">
      <c r="A225" s="1"/>
      <c r="B225" s="260" t="s">
        <v>412</v>
      </c>
      <c r="C225" s="81" t="s">
        <v>2354</v>
      </c>
      <c r="D225" s="450" t="s">
        <v>2355</v>
      </c>
      <c r="E225" s="79" t="s">
        <v>802</v>
      </c>
      <c r="F225" s="567">
        <v>1580</v>
      </c>
      <c r="G225" s="94">
        <f t="shared" si="3"/>
        <v>1580</v>
      </c>
      <c r="H225" s="94">
        <v>1580</v>
      </c>
      <c r="I225" s="94" t="s">
        <v>262</v>
      </c>
      <c r="J225" s="165">
        <v>781.45</v>
      </c>
      <c r="K225" s="165">
        <v>3047.8799999999901</v>
      </c>
      <c r="L225" s="451">
        <v>39497</v>
      </c>
      <c r="M225" s="451">
        <v>39539</v>
      </c>
      <c r="N225" s="452" t="s">
        <v>262</v>
      </c>
      <c r="O225" s="452">
        <v>49</v>
      </c>
      <c r="P225" s="426">
        <v>4.1399999999999997</v>
      </c>
    </row>
    <row r="226" spans="1:16">
      <c r="A226" s="1"/>
      <c r="B226" s="260" t="s">
        <v>413</v>
      </c>
      <c r="C226" s="81" t="s">
        <v>2356</v>
      </c>
      <c r="D226" s="450" t="s">
        <v>2357</v>
      </c>
      <c r="E226" s="79" t="s">
        <v>802</v>
      </c>
      <c r="F226" s="567">
        <v>920</v>
      </c>
      <c r="G226" s="94">
        <f t="shared" si="3"/>
        <v>920</v>
      </c>
      <c r="H226" s="94">
        <v>920</v>
      </c>
      <c r="I226" s="94" t="s">
        <v>262</v>
      </c>
      <c r="J226" s="165">
        <v>179.9</v>
      </c>
      <c r="K226" s="165">
        <v>1163.3</v>
      </c>
      <c r="L226" s="451">
        <v>41786</v>
      </c>
      <c r="M226" s="451">
        <v>42307</v>
      </c>
      <c r="N226" s="452" t="s">
        <v>262</v>
      </c>
      <c r="O226" s="452">
        <v>15</v>
      </c>
      <c r="P226" s="426">
        <v>4.37</v>
      </c>
    </row>
    <row r="227" spans="1:16">
      <c r="A227" s="1"/>
      <c r="B227" s="260" t="s">
        <v>414</v>
      </c>
      <c r="C227" s="760" t="s">
        <v>2096</v>
      </c>
      <c r="D227" s="453" t="s">
        <v>2097</v>
      </c>
      <c r="E227" s="454" t="s">
        <v>802</v>
      </c>
      <c r="F227" s="548">
        <v>720</v>
      </c>
      <c r="G227" s="318">
        <f t="shared" si="3"/>
        <v>720</v>
      </c>
      <c r="H227" s="318">
        <v>720</v>
      </c>
      <c r="I227" s="318" t="s">
        <v>262</v>
      </c>
      <c r="J227" s="455">
        <v>326.01999999999902</v>
      </c>
      <c r="K227" s="455">
        <v>1401.3199999999899</v>
      </c>
      <c r="L227" s="456">
        <v>41828</v>
      </c>
      <c r="M227" s="456">
        <v>42307</v>
      </c>
      <c r="N227" s="457" t="s">
        <v>262</v>
      </c>
      <c r="O227" s="457">
        <v>18</v>
      </c>
      <c r="P227" s="428">
        <v>4.32</v>
      </c>
    </row>
    <row r="228" spans="1:16">
      <c r="A228" s="1"/>
      <c r="B228" s="260" t="s">
        <v>920</v>
      </c>
      <c r="C228" s="81" t="s">
        <v>973</v>
      </c>
      <c r="D228" s="450" t="s">
        <v>974</v>
      </c>
      <c r="E228" s="79" t="s">
        <v>802</v>
      </c>
      <c r="F228" s="567">
        <v>1058</v>
      </c>
      <c r="G228" s="94">
        <f t="shared" si="3"/>
        <v>1058</v>
      </c>
      <c r="H228" s="94">
        <v>1058</v>
      </c>
      <c r="I228" s="94" t="s">
        <v>262</v>
      </c>
      <c r="J228" s="165">
        <v>515.34</v>
      </c>
      <c r="K228" s="165">
        <v>1101.06</v>
      </c>
      <c r="L228" s="451">
        <v>39658</v>
      </c>
      <c r="M228" s="451">
        <v>42485</v>
      </c>
      <c r="N228" s="452" t="s">
        <v>262</v>
      </c>
      <c r="O228" s="452">
        <v>17</v>
      </c>
      <c r="P228" s="426">
        <v>8.06</v>
      </c>
    </row>
    <row r="229" spans="1:16">
      <c r="A229" s="1"/>
      <c r="B229" s="260" t="s">
        <v>1399</v>
      </c>
      <c r="C229" s="81" t="s">
        <v>1404</v>
      </c>
      <c r="D229" s="450" t="s">
        <v>1499</v>
      </c>
      <c r="E229" s="79" t="s">
        <v>2098</v>
      </c>
      <c r="F229" s="567">
        <v>7140</v>
      </c>
      <c r="G229" s="94">
        <f t="shared" si="3"/>
        <v>7140</v>
      </c>
      <c r="H229" s="94">
        <v>7140</v>
      </c>
      <c r="I229" s="318" t="s">
        <v>262</v>
      </c>
      <c r="J229" s="431">
        <v>39840.9</v>
      </c>
      <c r="K229" s="165">
        <v>12135.36</v>
      </c>
      <c r="L229" s="451">
        <v>38146</v>
      </c>
      <c r="M229" s="451">
        <v>39059</v>
      </c>
      <c r="N229" s="457" t="s">
        <v>262</v>
      </c>
      <c r="O229" s="452">
        <v>391</v>
      </c>
      <c r="P229" s="426">
        <v>1.46</v>
      </c>
    </row>
    <row r="230" spans="1:16">
      <c r="A230" s="1"/>
      <c r="B230" s="260" t="s">
        <v>1400</v>
      </c>
      <c r="C230" s="81" t="s">
        <v>1405</v>
      </c>
      <c r="D230" s="450" t="s">
        <v>2358</v>
      </c>
      <c r="E230" s="79" t="s">
        <v>802</v>
      </c>
      <c r="F230" s="567">
        <v>5290</v>
      </c>
      <c r="G230" s="94">
        <f t="shared" si="3"/>
        <v>5290</v>
      </c>
      <c r="H230" s="94">
        <v>5290</v>
      </c>
      <c r="I230" s="94" t="s">
        <v>262</v>
      </c>
      <c r="J230" s="165">
        <v>2499.1</v>
      </c>
      <c r="K230" s="165">
        <v>9630.9599999999991</v>
      </c>
      <c r="L230" s="451">
        <v>38359</v>
      </c>
      <c r="M230" s="451">
        <v>39598</v>
      </c>
      <c r="N230" s="452" t="s">
        <v>262</v>
      </c>
      <c r="O230" s="452">
        <v>149</v>
      </c>
      <c r="P230" s="426">
        <v>4.99</v>
      </c>
    </row>
    <row r="231" spans="1:16">
      <c r="A231" s="1"/>
      <c r="B231" s="260" t="s">
        <v>1401</v>
      </c>
      <c r="C231" s="81" t="s">
        <v>1406</v>
      </c>
      <c r="D231" s="450" t="s">
        <v>2099</v>
      </c>
      <c r="E231" s="79" t="s">
        <v>802</v>
      </c>
      <c r="F231" s="567">
        <v>2850</v>
      </c>
      <c r="G231" s="94">
        <f t="shared" si="3"/>
        <v>2850</v>
      </c>
      <c r="H231" s="94">
        <v>2850</v>
      </c>
      <c r="I231" s="94" t="s">
        <v>262</v>
      </c>
      <c r="J231" s="165">
        <v>479.93</v>
      </c>
      <c r="K231" s="165">
        <v>4540.7</v>
      </c>
      <c r="L231" s="451">
        <v>38031</v>
      </c>
      <c r="M231" s="451">
        <v>40940</v>
      </c>
      <c r="N231" s="452" t="s">
        <v>262</v>
      </c>
      <c r="O231" s="452">
        <v>130</v>
      </c>
      <c r="P231" s="426">
        <v>3.81</v>
      </c>
    </row>
    <row r="232" spans="1:16">
      <c r="A232" s="1"/>
      <c r="B232" s="260" t="s">
        <v>1402</v>
      </c>
      <c r="C232" s="81" t="s">
        <v>1407</v>
      </c>
      <c r="D232" s="450" t="s">
        <v>2100</v>
      </c>
      <c r="E232" s="79" t="s">
        <v>802</v>
      </c>
      <c r="F232" s="567">
        <v>1320</v>
      </c>
      <c r="G232" s="94">
        <f t="shared" si="3"/>
        <v>1320</v>
      </c>
      <c r="H232" s="94">
        <v>1320</v>
      </c>
      <c r="I232" s="94" t="s">
        <v>262</v>
      </c>
      <c r="J232" s="165">
        <v>777.85</v>
      </c>
      <c r="K232" s="165">
        <v>1894.35</v>
      </c>
      <c r="L232" s="451">
        <v>39483</v>
      </c>
      <c r="M232" s="451">
        <v>40830</v>
      </c>
      <c r="N232" s="452" t="s">
        <v>262</v>
      </c>
      <c r="O232" s="452">
        <v>23</v>
      </c>
      <c r="P232" s="426">
        <v>8.1999999999999993</v>
      </c>
    </row>
    <row r="233" spans="1:16">
      <c r="A233" s="1"/>
      <c r="B233" s="260" t="s">
        <v>1403</v>
      </c>
      <c r="C233" s="81" t="s">
        <v>1408</v>
      </c>
      <c r="D233" s="450" t="s">
        <v>2359</v>
      </c>
      <c r="E233" s="79" t="s">
        <v>802</v>
      </c>
      <c r="F233" s="567">
        <v>1310</v>
      </c>
      <c r="G233" s="94">
        <f t="shared" si="3"/>
        <v>1310</v>
      </c>
      <c r="H233" s="94">
        <v>1310</v>
      </c>
      <c r="I233" s="318" t="s">
        <v>262</v>
      </c>
      <c r="J233" s="165">
        <v>760.85</v>
      </c>
      <c r="K233" s="165">
        <v>2471.3000000000002</v>
      </c>
      <c r="L233" s="451">
        <v>39605</v>
      </c>
      <c r="M233" s="451">
        <v>40767</v>
      </c>
      <c r="N233" s="457" t="s">
        <v>262</v>
      </c>
      <c r="O233" s="452">
        <v>31</v>
      </c>
      <c r="P233" s="426">
        <v>7.23</v>
      </c>
    </row>
    <row r="234" spans="1:16">
      <c r="A234" s="1"/>
      <c r="B234" s="260" t="s">
        <v>1883</v>
      </c>
      <c r="C234" s="81" t="s">
        <v>2101</v>
      </c>
      <c r="D234" s="450" t="s">
        <v>2360</v>
      </c>
      <c r="E234" s="79" t="s">
        <v>2102</v>
      </c>
      <c r="F234" s="567">
        <v>1300</v>
      </c>
      <c r="G234" s="94">
        <v>1300</v>
      </c>
      <c r="H234" s="94">
        <v>1300</v>
      </c>
      <c r="I234" s="94" t="s">
        <v>262</v>
      </c>
      <c r="J234" s="165">
        <v>750.39</v>
      </c>
      <c r="K234" s="165">
        <v>1541.81</v>
      </c>
      <c r="L234" s="451">
        <v>39507</v>
      </c>
      <c r="M234" s="451">
        <v>42825</v>
      </c>
      <c r="N234" s="452" t="s">
        <v>262</v>
      </c>
      <c r="O234" s="452">
        <v>22</v>
      </c>
      <c r="P234" s="426">
        <v>8.51</v>
      </c>
    </row>
    <row r="235" spans="1:16">
      <c r="A235" s="1"/>
      <c r="B235" s="260" t="s">
        <v>1885</v>
      </c>
      <c r="C235" s="81" t="s">
        <v>2103</v>
      </c>
      <c r="D235" s="450" t="s">
        <v>2104</v>
      </c>
      <c r="E235" s="79" t="s">
        <v>2102</v>
      </c>
      <c r="F235" s="567">
        <v>1110</v>
      </c>
      <c r="G235" s="94">
        <v>1110</v>
      </c>
      <c r="H235" s="94">
        <v>1110</v>
      </c>
      <c r="I235" s="318" t="s">
        <v>262</v>
      </c>
      <c r="J235" s="165">
        <v>526.83000000000004</v>
      </c>
      <c r="K235" s="165">
        <v>1742.08</v>
      </c>
      <c r="L235" s="451">
        <v>41927</v>
      </c>
      <c r="M235" s="451">
        <v>42825</v>
      </c>
      <c r="N235" s="452" t="s">
        <v>262</v>
      </c>
      <c r="O235" s="452">
        <v>16</v>
      </c>
      <c r="P235" s="426">
        <v>5.84</v>
      </c>
    </row>
    <row r="236" spans="1:16">
      <c r="A236" s="1"/>
      <c r="B236" s="260" t="s">
        <v>1886</v>
      </c>
      <c r="C236" s="81" t="s">
        <v>2105</v>
      </c>
      <c r="D236" s="450" t="s">
        <v>2106</v>
      </c>
      <c r="E236" s="79" t="s">
        <v>2102</v>
      </c>
      <c r="F236" s="567">
        <v>785</v>
      </c>
      <c r="G236" s="94">
        <v>785</v>
      </c>
      <c r="H236" s="94">
        <v>785</v>
      </c>
      <c r="I236" s="94" t="s">
        <v>262</v>
      </c>
      <c r="J236" s="165">
        <v>175.86</v>
      </c>
      <c r="K236" s="165">
        <v>1259.73</v>
      </c>
      <c r="L236" s="451">
        <v>41992</v>
      </c>
      <c r="M236" s="451">
        <v>42825</v>
      </c>
      <c r="N236" s="452" t="s">
        <v>262</v>
      </c>
      <c r="O236" s="452">
        <v>15</v>
      </c>
      <c r="P236" s="426">
        <v>6.47</v>
      </c>
    </row>
    <row r="237" spans="1:16">
      <c r="A237" s="1"/>
      <c r="B237" s="260" t="s">
        <v>415</v>
      </c>
      <c r="C237" s="760" t="s">
        <v>2107</v>
      </c>
      <c r="D237" s="453" t="s">
        <v>2361</v>
      </c>
      <c r="E237" s="454" t="s">
        <v>806</v>
      </c>
      <c r="F237" s="548">
        <v>652</v>
      </c>
      <c r="G237" s="318">
        <f t="shared" si="3"/>
        <v>652</v>
      </c>
      <c r="H237" s="318">
        <v>652</v>
      </c>
      <c r="I237" s="318" t="s">
        <v>262</v>
      </c>
      <c r="J237" s="455">
        <v>484.87</v>
      </c>
      <c r="K237" s="455">
        <v>2100.4</v>
      </c>
      <c r="L237" s="456">
        <v>39118</v>
      </c>
      <c r="M237" s="456">
        <v>39203</v>
      </c>
      <c r="N237" s="457" t="s">
        <v>262</v>
      </c>
      <c r="O237" s="457">
        <v>90</v>
      </c>
      <c r="P237" s="428">
        <v>1.61</v>
      </c>
    </row>
    <row r="238" spans="1:16">
      <c r="A238" s="1"/>
      <c r="B238" s="260" t="s">
        <v>416</v>
      </c>
      <c r="C238" s="81" t="s">
        <v>2108</v>
      </c>
      <c r="D238" s="450" t="s">
        <v>2109</v>
      </c>
      <c r="E238" s="79" t="s">
        <v>806</v>
      </c>
      <c r="F238" s="567">
        <v>735</v>
      </c>
      <c r="G238" s="94">
        <f t="shared" si="3"/>
        <v>735</v>
      </c>
      <c r="H238" s="94">
        <v>735</v>
      </c>
      <c r="I238" s="94" t="s">
        <v>262</v>
      </c>
      <c r="J238" s="165">
        <v>1188.54</v>
      </c>
      <c r="K238" s="165">
        <v>2181.4299999999898</v>
      </c>
      <c r="L238" s="451">
        <v>39766</v>
      </c>
      <c r="M238" s="451">
        <v>39801</v>
      </c>
      <c r="N238" s="452" t="s">
        <v>262</v>
      </c>
      <c r="O238" s="452">
        <v>95</v>
      </c>
      <c r="P238" s="426">
        <v>4.55</v>
      </c>
    </row>
    <row r="239" spans="1:16">
      <c r="A239" s="1"/>
      <c r="B239" s="260" t="s">
        <v>417</v>
      </c>
      <c r="C239" s="760" t="s">
        <v>2110</v>
      </c>
      <c r="D239" s="453" t="s">
        <v>2111</v>
      </c>
      <c r="E239" s="454" t="s">
        <v>807</v>
      </c>
      <c r="F239" s="548">
        <v>1620</v>
      </c>
      <c r="G239" s="318">
        <f t="shared" si="3"/>
        <v>1620</v>
      </c>
      <c r="H239" s="318">
        <v>1620</v>
      </c>
      <c r="I239" s="318" t="s">
        <v>262</v>
      </c>
      <c r="J239" s="455">
        <v>787.00999999999897</v>
      </c>
      <c r="K239" s="455">
        <v>3210.28</v>
      </c>
      <c r="L239" s="456">
        <v>40063</v>
      </c>
      <c r="M239" s="456">
        <v>40883</v>
      </c>
      <c r="N239" s="457" t="s">
        <v>262</v>
      </c>
      <c r="O239" s="457">
        <v>47</v>
      </c>
      <c r="P239" s="428">
        <v>10.86</v>
      </c>
    </row>
    <row r="240" spans="1:16">
      <c r="A240" s="1"/>
      <c r="B240" s="260" t="s">
        <v>419</v>
      </c>
      <c r="C240" s="81" t="s">
        <v>2362</v>
      </c>
      <c r="D240" s="450" t="s">
        <v>2112</v>
      </c>
      <c r="E240" s="79" t="s">
        <v>808</v>
      </c>
      <c r="F240" s="567">
        <v>274</v>
      </c>
      <c r="G240" s="94">
        <f t="shared" si="3"/>
        <v>274</v>
      </c>
      <c r="H240" s="94">
        <v>274</v>
      </c>
      <c r="I240" s="94" t="s">
        <v>262</v>
      </c>
      <c r="J240" s="165">
        <v>408.19</v>
      </c>
      <c r="K240" s="165">
        <v>1342.44</v>
      </c>
      <c r="L240" s="451">
        <v>38648</v>
      </c>
      <c r="M240" s="451">
        <v>39135</v>
      </c>
      <c r="N240" s="452" t="s">
        <v>262</v>
      </c>
      <c r="O240" s="452">
        <v>62</v>
      </c>
      <c r="P240" s="426">
        <v>0.41</v>
      </c>
    </row>
    <row r="241" spans="1:16">
      <c r="A241" s="1"/>
      <c r="B241" s="260" t="s">
        <v>420</v>
      </c>
      <c r="C241" s="81" t="s">
        <v>2363</v>
      </c>
      <c r="D241" s="450" t="s">
        <v>2364</v>
      </c>
      <c r="E241" s="79" t="s">
        <v>809</v>
      </c>
      <c r="F241" s="567">
        <v>502</v>
      </c>
      <c r="G241" s="94">
        <f t="shared" si="3"/>
        <v>502</v>
      </c>
      <c r="H241" s="94">
        <v>502</v>
      </c>
      <c r="I241" s="94" t="s">
        <v>262</v>
      </c>
      <c r="J241" s="165">
        <v>336.1</v>
      </c>
      <c r="K241" s="165">
        <v>2278.4899999999898</v>
      </c>
      <c r="L241" s="451">
        <v>38721</v>
      </c>
      <c r="M241" s="451">
        <v>39171</v>
      </c>
      <c r="N241" s="452" t="s">
        <v>262</v>
      </c>
      <c r="O241" s="452">
        <v>66</v>
      </c>
      <c r="P241" s="426">
        <v>0.39</v>
      </c>
    </row>
    <row r="242" spans="1:16">
      <c r="A242" s="1"/>
      <c r="B242" s="260" t="s">
        <v>421</v>
      </c>
      <c r="C242" s="81" t="s">
        <v>569</v>
      </c>
      <c r="D242" s="450" t="s">
        <v>2365</v>
      </c>
      <c r="E242" s="79" t="s">
        <v>809</v>
      </c>
      <c r="F242" s="567">
        <v>334</v>
      </c>
      <c r="G242" s="94">
        <f t="shared" si="3"/>
        <v>334</v>
      </c>
      <c r="H242" s="94">
        <v>334</v>
      </c>
      <c r="I242" s="94" t="s">
        <v>262</v>
      </c>
      <c r="J242" s="165">
        <v>224.069999999999</v>
      </c>
      <c r="K242" s="165">
        <v>1462.3399999999899</v>
      </c>
      <c r="L242" s="451">
        <v>38620</v>
      </c>
      <c r="M242" s="451">
        <v>39171</v>
      </c>
      <c r="N242" s="452" t="s">
        <v>262</v>
      </c>
      <c r="O242" s="452">
        <v>50</v>
      </c>
      <c r="P242" s="426">
        <v>0.42</v>
      </c>
    </row>
    <row r="243" spans="1:16">
      <c r="A243" s="1"/>
      <c r="B243" s="260" t="s">
        <v>422</v>
      </c>
      <c r="C243" s="760" t="s">
        <v>2113</v>
      </c>
      <c r="D243" s="453" t="s">
        <v>2114</v>
      </c>
      <c r="E243" s="454" t="s">
        <v>810</v>
      </c>
      <c r="F243" s="548">
        <v>547</v>
      </c>
      <c r="G243" s="318">
        <f t="shared" si="3"/>
        <v>547</v>
      </c>
      <c r="H243" s="318">
        <v>547</v>
      </c>
      <c r="I243" s="318" t="s">
        <v>262</v>
      </c>
      <c r="J243" s="455">
        <v>642.63999999999896</v>
      </c>
      <c r="K243" s="455">
        <v>2297.9499999999898</v>
      </c>
      <c r="L243" s="456">
        <v>39469</v>
      </c>
      <c r="M243" s="456">
        <v>39505</v>
      </c>
      <c r="N243" s="457" t="s">
        <v>262</v>
      </c>
      <c r="O243" s="457">
        <v>56</v>
      </c>
      <c r="P243" s="428">
        <v>0.44</v>
      </c>
    </row>
    <row r="244" spans="1:16">
      <c r="A244" s="1"/>
      <c r="B244" s="260" t="s">
        <v>423</v>
      </c>
      <c r="C244" s="81" t="s">
        <v>2115</v>
      </c>
      <c r="D244" s="450" t="s">
        <v>2366</v>
      </c>
      <c r="E244" s="79" t="s">
        <v>810</v>
      </c>
      <c r="F244" s="567">
        <v>475</v>
      </c>
      <c r="G244" s="94">
        <f t="shared" si="3"/>
        <v>475</v>
      </c>
      <c r="H244" s="94">
        <v>475</v>
      </c>
      <c r="I244" s="94" t="s">
        <v>262</v>
      </c>
      <c r="J244" s="165">
        <v>1441.8499999999899</v>
      </c>
      <c r="K244" s="165">
        <v>2470.6399999999899</v>
      </c>
      <c r="L244" s="451">
        <v>39476</v>
      </c>
      <c r="M244" s="451">
        <v>39505</v>
      </c>
      <c r="N244" s="452" t="s">
        <v>262</v>
      </c>
      <c r="O244" s="452">
        <v>71</v>
      </c>
      <c r="P244" s="426">
        <v>0.5</v>
      </c>
    </row>
    <row r="245" spans="1:16">
      <c r="A245" s="1"/>
      <c r="B245" s="260" t="s">
        <v>424</v>
      </c>
      <c r="C245" s="760" t="s">
        <v>2367</v>
      </c>
      <c r="D245" s="453" t="s">
        <v>2368</v>
      </c>
      <c r="E245" s="454" t="s">
        <v>810</v>
      </c>
      <c r="F245" s="548">
        <v>394</v>
      </c>
      <c r="G245" s="318">
        <f t="shared" si="3"/>
        <v>394</v>
      </c>
      <c r="H245" s="318">
        <v>394</v>
      </c>
      <c r="I245" s="318" t="s">
        <v>262</v>
      </c>
      <c r="J245" s="455">
        <v>529.92999999999904</v>
      </c>
      <c r="K245" s="455">
        <v>1787.96</v>
      </c>
      <c r="L245" s="456">
        <v>39469</v>
      </c>
      <c r="M245" s="456">
        <v>39505</v>
      </c>
      <c r="N245" s="457" t="s">
        <v>262</v>
      </c>
      <c r="O245" s="457">
        <v>50</v>
      </c>
      <c r="P245" s="428">
        <v>0.86</v>
      </c>
    </row>
    <row r="246" spans="1:16">
      <c r="A246" s="1"/>
      <c r="B246" s="260" t="s">
        <v>425</v>
      </c>
      <c r="C246" s="81" t="s">
        <v>2369</v>
      </c>
      <c r="D246" s="450" t="s">
        <v>2370</v>
      </c>
      <c r="E246" s="79" t="s">
        <v>810</v>
      </c>
      <c r="F246" s="567">
        <v>249</v>
      </c>
      <c r="G246" s="94">
        <f t="shared" si="3"/>
        <v>249</v>
      </c>
      <c r="H246" s="94">
        <v>249</v>
      </c>
      <c r="I246" s="94" t="s">
        <v>262</v>
      </c>
      <c r="J246" s="165">
        <v>269.13999999999902</v>
      </c>
      <c r="K246" s="165">
        <v>1363.6099999999899</v>
      </c>
      <c r="L246" s="451">
        <v>39464</v>
      </c>
      <c r="M246" s="451">
        <v>39505</v>
      </c>
      <c r="N246" s="452" t="s">
        <v>262</v>
      </c>
      <c r="O246" s="452">
        <v>47</v>
      </c>
      <c r="P246" s="426">
        <v>0.67</v>
      </c>
    </row>
    <row r="247" spans="1:16">
      <c r="A247" s="1"/>
      <c r="B247" s="260" t="s">
        <v>426</v>
      </c>
      <c r="C247" s="760" t="s">
        <v>2116</v>
      </c>
      <c r="D247" s="453" t="s">
        <v>2371</v>
      </c>
      <c r="E247" s="454" t="s">
        <v>810</v>
      </c>
      <c r="F247" s="548">
        <v>229</v>
      </c>
      <c r="G247" s="318">
        <f t="shared" si="3"/>
        <v>229</v>
      </c>
      <c r="H247" s="318">
        <v>229</v>
      </c>
      <c r="I247" s="318" t="s">
        <v>262</v>
      </c>
      <c r="J247" s="455">
        <v>481.41</v>
      </c>
      <c r="K247" s="455">
        <v>1085.98</v>
      </c>
      <c r="L247" s="456">
        <v>39469</v>
      </c>
      <c r="M247" s="456">
        <v>39505</v>
      </c>
      <c r="N247" s="457" t="s">
        <v>262</v>
      </c>
      <c r="O247" s="457">
        <v>35</v>
      </c>
      <c r="P247" s="428">
        <v>0.82</v>
      </c>
    </row>
    <row r="248" spans="1:16">
      <c r="A248" s="1"/>
      <c r="B248" s="260" t="s">
        <v>427</v>
      </c>
      <c r="C248" s="81" t="s">
        <v>575</v>
      </c>
      <c r="D248" s="450" t="s">
        <v>2117</v>
      </c>
      <c r="E248" s="79" t="s">
        <v>810</v>
      </c>
      <c r="F248" s="567">
        <v>437</v>
      </c>
      <c r="G248" s="94">
        <f t="shared" si="3"/>
        <v>437</v>
      </c>
      <c r="H248" s="94">
        <v>437</v>
      </c>
      <c r="I248" s="94" t="s">
        <v>262</v>
      </c>
      <c r="J248" s="165">
        <v>928.53999999999905</v>
      </c>
      <c r="K248" s="165">
        <v>2228.2199999999898</v>
      </c>
      <c r="L248" s="451">
        <v>39465</v>
      </c>
      <c r="M248" s="451">
        <v>39507</v>
      </c>
      <c r="N248" s="452" t="s">
        <v>262</v>
      </c>
      <c r="O248" s="452">
        <v>54</v>
      </c>
      <c r="P248" s="426">
        <v>0.33</v>
      </c>
    </row>
    <row r="249" spans="1:16">
      <c r="A249" s="1"/>
      <c r="B249" s="260" t="s">
        <v>428</v>
      </c>
      <c r="C249" s="81" t="s">
        <v>2372</v>
      </c>
      <c r="D249" s="450" t="s">
        <v>2373</v>
      </c>
      <c r="E249" s="79" t="s">
        <v>810</v>
      </c>
      <c r="F249" s="567">
        <v>616</v>
      </c>
      <c r="G249" s="94">
        <f t="shared" si="3"/>
        <v>616</v>
      </c>
      <c r="H249" s="94">
        <v>616</v>
      </c>
      <c r="I249" s="94" t="s">
        <v>262</v>
      </c>
      <c r="J249" s="165">
        <v>852.78999999999905</v>
      </c>
      <c r="K249" s="165">
        <v>2792.04</v>
      </c>
      <c r="L249" s="451">
        <v>39507</v>
      </c>
      <c r="M249" s="451">
        <v>39533</v>
      </c>
      <c r="N249" s="452" t="s">
        <v>262</v>
      </c>
      <c r="O249" s="452">
        <v>72</v>
      </c>
      <c r="P249" s="426">
        <v>1.0900000000000001</v>
      </c>
    </row>
    <row r="250" spans="1:16">
      <c r="A250" s="1"/>
      <c r="B250" s="260" t="s">
        <v>429</v>
      </c>
      <c r="C250" s="81" t="s">
        <v>2118</v>
      </c>
      <c r="D250" s="450" t="s">
        <v>2119</v>
      </c>
      <c r="E250" s="79" t="s">
        <v>810</v>
      </c>
      <c r="F250" s="567">
        <v>4480</v>
      </c>
      <c r="G250" s="94">
        <f t="shared" si="3"/>
        <v>4480</v>
      </c>
      <c r="H250" s="94">
        <v>4480</v>
      </c>
      <c r="I250" s="94" t="s">
        <v>262</v>
      </c>
      <c r="J250" s="165">
        <v>2718.8099999999899</v>
      </c>
      <c r="K250" s="165">
        <v>21239.84</v>
      </c>
      <c r="L250" s="451">
        <v>39475</v>
      </c>
      <c r="M250" s="451">
        <v>40883</v>
      </c>
      <c r="N250" s="452" t="s">
        <v>262</v>
      </c>
      <c r="O250" s="452">
        <v>207</v>
      </c>
      <c r="P250" s="426">
        <v>0.02</v>
      </c>
    </row>
    <row r="251" spans="1:16">
      <c r="A251" s="1"/>
      <c r="B251" s="260" t="s">
        <v>430</v>
      </c>
      <c r="C251" s="760" t="s">
        <v>2374</v>
      </c>
      <c r="D251" s="453" t="s">
        <v>2120</v>
      </c>
      <c r="E251" s="454" t="s">
        <v>810</v>
      </c>
      <c r="F251" s="548">
        <v>1730</v>
      </c>
      <c r="G251" s="318">
        <f t="shared" si="3"/>
        <v>1730</v>
      </c>
      <c r="H251" s="318">
        <v>1730</v>
      </c>
      <c r="I251" s="318" t="s">
        <v>262</v>
      </c>
      <c r="J251" s="455">
        <v>875.71</v>
      </c>
      <c r="K251" s="455">
        <v>6391.85</v>
      </c>
      <c r="L251" s="456">
        <v>39132</v>
      </c>
      <c r="M251" s="456">
        <v>40883</v>
      </c>
      <c r="N251" s="457" t="s">
        <v>262</v>
      </c>
      <c r="O251" s="457">
        <v>82</v>
      </c>
      <c r="P251" s="428">
        <v>0.98</v>
      </c>
    </row>
    <row r="252" spans="1:16">
      <c r="A252" s="1"/>
      <c r="B252" s="260" t="s">
        <v>431</v>
      </c>
      <c r="C252" s="81" t="s">
        <v>2375</v>
      </c>
      <c r="D252" s="450" t="s">
        <v>2121</v>
      </c>
      <c r="E252" s="79" t="s">
        <v>806</v>
      </c>
      <c r="F252" s="567">
        <v>1140</v>
      </c>
      <c r="G252" s="94">
        <f t="shared" si="3"/>
        <v>1140</v>
      </c>
      <c r="H252" s="94">
        <v>1140</v>
      </c>
      <c r="I252" s="94" t="s">
        <v>262</v>
      </c>
      <c r="J252" s="165">
        <v>1075.1400000000001</v>
      </c>
      <c r="K252" s="165">
        <v>3821.8899999999899</v>
      </c>
      <c r="L252" s="451">
        <v>39462</v>
      </c>
      <c r="M252" s="451">
        <v>39479</v>
      </c>
      <c r="N252" s="452" t="s">
        <v>262</v>
      </c>
      <c r="O252" s="452">
        <v>126</v>
      </c>
      <c r="P252" s="426">
        <v>3.65</v>
      </c>
    </row>
    <row r="253" spans="1:16">
      <c r="A253" s="1"/>
      <c r="B253" s="260" t="s">
        <v>432</v>
      </c>
      <c r="C253" s="760" t="s">
        <v>2122</v>
      </c>
      <c r="D253" s="453" t="s">
        <v>2123</v>
      </c>
      <c r="E253" s="454" t="s">
        <v>806</v>
      </c>
      <c r="F253" s="548">
        <v>466</v>
      </c>
      <c r="G253" s="318">
        <f t="shared" si="3"/>
        <v>466</v>
      </c>
      <c r="H253" s="318">
        <v>466</v>
      </c>
      <c r="I253" s="318" t="s">
        <v>262</v>
      </c>
      <c r="J253" s="455">
        <v>894.52999999999895</v>
      </c>
      <c r="K253" s="455">
        <v>1473.76</v>
      </c>
      <c r="L253" s="456">
        <v>39462</v>
      </c>
      <c r="M253" s="456">
        <v>39479</v>
      </c>
      <c r="N253" s="457" t="s">
        <v>262</v>
      </c>
      <c r="O253" s="457">
        <v>56</v>
      </c>
      <c r="P253" s="428">
        <v>4.34</v>
      </c>
    </row>
    <row r="254" spans="1:16">
      <c r="A254" s="1"/>
      <c r="B254" s="260" t="s">
        <v>433</v>
      </c>
      <c r="C254" s="81" t="s">
        <v>2376</v>
      </c>
      <c r="D254" s="450" t="s">
        <v>2377</v>
      </c>
      <c r="E254" s="79" t="s">
        <v>806</v>
      </c>
      <c r="F254" s="567">
        <v>949</v>
      </c>
      <c r="G254" s="94">
        <f t="shared" si="3"/>
        <v>949</v>
      </c>
      <c r="H254" s="94">
        <v>949</v>
      </c>
      <c r="I254" s="94" t="s">
        <v>262</v>
      </c>
      <c r="J254" s="165">
        <v>1274.45</v>
      </c>
      <c r="K254" s="165">
        <v>4482.22</v>
      </c>
      <c r="L254" s="451">
        <v>34936</v>
      </c>
      <c r="M254" s="451">
        <v>39630</v>
      </c>
      <c r="N254" s="452" t="s">
        <v>262</v>
      </c>
      <c r="O254" s="452">
        <v>225</v>
      </c>
      <c r="P254" s="426">
        <v>1.48</v>
      </c>
    </row>
    <row r="255" spans="1:16">
      <c r="A255" s="1"/>
      <c r="B255" s="260" t="s">
        <v>434</v>
      </c>
      <c r="C255" s="760" t="s">
        <v>2378</v>
      </c>
      <c r="D255" s="453" t="s">
        <v>2124</v>
      </c>
      <c r="E255" s="454" t="s">
        <v>811</v>
      </c>
      <c r="F255" s="548">
        <v>712</v>
      </c>
      <c r="G255" s="318">
        <f t="shared" si="3"/>
        <v>712</v>
      </c>
      <c r="H255" s="318">
        <v>712</v>
      </c>
      <c r="I255" s="318" t="s">
        <v>262</v>
      </c>
      <c r="J255" s="455">
        <v>710.49</v>
      </c>
      <c r="K255" s="455">
        <v>1686.3299999999899</v>
      </c>
      <c r="L255" s="456">
        <v>38938</v>
      </c>
      <c r="M255" s="456">
        <v>39135</v>
      </c>
      <c r="N255" s="457" t="s">
        <v>262</v>
      </c>
      <c r="O255" s="457">
        <v>22</v>
      </c>
      <c r="P255" s="428">
        <v>10.66</v>
      </c>
    </row>
    <row r="256" spans="1:16">
      <c r="A256" s="1"/>
      <c r="B256" s="260" t="s">
        <v>435</v>
      </c>
      <c r="C256" s="81" t="s">
        <v>2379</v>
      </c>
      <c r="D256" s="450" t="s">
        <v>2380</v>
      </c>
      <c r="E256" s="79" t="s">
        <v>811</v>
      </c>
      <c r="F256" s="567">
        <v>553</v>
      </c>
      <c r="G256" s="94">
        <f t="shared" si="3"/>
        <v>553</v>
      </c>
      <c r="H256" s="94">
        <v>553</v>
      </c>
      <c r="I256" s="94" t="s">
        <v>262</v>
      </c>
      <c r="J256" s="165">
        <v>378.27999999999901</v>
      </c>
      <c r="K256" s="165">
        <v>1678.6099999999899</v>
      </c>
      <c r="L256" s="451">
        <v>39466</v>
      </c>
      <c r="M256" s="451">
        <v>39507</v>
      </c>
      <c r="N256" s="452" t="s">
        <v>262</v>
      </c>
      <c r="O256" s="452">
        <v>86</v>
      </c>
      <c r="P256" s="426">
        <v>8.77</v>
      </c>
    </row>
    <row r="257" spans="1:16">
      <c r="A257" s="1"/>
      <c r="B257" s="260" t="s">
        <v>436</v>
      </c>
      <c r="C257" s="81" t="s">
        <v>2125</v>
      </c>
      <c r="D257" s="450" t="s">
        <v>2126</v>
      </c>
      <c r="E257" s="79" t="s">
        <v>811</v>
      </c>
      <c r="F257" s="567">
        <v>1020</v>
      </c>
      <c r="G257" s="94">
        <f t="shared" si="3"/>
        <v>1020</v>
      </c>
      <c r="H257" s="94">
        <v>1020</v>
      </c>
      <c r="I257" s="94" t="s">
        <v>262</v>
      </c>
      <c r="J257" s="165">
        <v>553.1</v>
      </c>
      <c r="K257" s="165">
        <v>2893.3499999999899</v>
      </c>
      <c r="L257" s="451">
        <v>39625</v>
      </c>
      <c r="M257" s="451">
        <v>39877</v>
      </c>
      <c r="N257" s="452" t="s">
        <v>262</v>
      </c>
      <c r="O257" s="452">
        <v>136</v>
      </c>
      <c r="P257" s="426">
        <v>6.77</v>
      </c>
    </row>
    <row r="258" spans="1:16">
      <c r="A258" s="1"/>
      <c r="B258" s="260" t="s">
        <v>437</v>
      </c>
      <c r="C258" s="81" t="s">
        <v>2381</v>
      </c>
      <c r="D258" s="450" t="s">
        <v>2127</v>
      </c>
      <c r="E258" s="79" t="s">
        <v>811</v>
      </c>
      <c r="F258" s="567">
        <v>1590</v>
      </c>
      <c r="G258" s="94">
        <f t="shared" si="3"/>
        <v>1590</v>
      </c>
      <c r="H258" s="94">
        <v>1590</v>
      </c>
      <c r="I258" s="94" t="s">
        <v>262</v>
      </c>
      <c r="J258" s="165">
        <v>743.16999999999905</v>
      </c>
      <c r="K258" s="165">
        <v>3876.1</v>
      </c>
      <c r="L258" s="451">
        <v>39659</v>
      </c>
      <c r="M258" s="451">
        <v>40729</v>
      </c>
      <c r="N258" s="452" t="s">
        <v>262</v>
      </c>
      <c r="O258" s="452">
        <v>57</v>
      </c>
      <c r="P258" s="426">
        <v>7.73</v>
      </c>
    </row>
    <row r="259" spans="1:16">
      <c r="A259" s="1"/>
      <c r="B259" s="260" t="s">
        <v>438</v>
      </c>
      <c r="C259" s="760" t="s">
        <v>2382</v>
      </c>
      <c r="D259" s="453" t="s">
        <v>2383</v>
      </c>
      <c r="E259" s="454" t="s">
        <v>811</v>
      </c>
      <c r="F259" s="548">
        <v>3770</v>
      </c>
      <c r="G259" s="318">
        <f t="shared" si="3"/>
        <v>3770</v>
      </c>
      <c r="H259" s="318">
        <v>3770</v>
      </c>
      <c r="I259" s="318" t="s">
        <v>262</v>
      </c>
      <c r="J259" s="455">
        <v>1145.3199999999899</v>
      </c>
      <c r="K259" s="455">
        <v>9636.5</v>
      </c>
      <c r="L259" s="456">
        <v>39475</v>
      </c>
      <c r="M259" s="456">
        <v>40883</v>
      </c>
      <c r="N259" s="457" t="s">
        <v>262</v>
      </c>
      <c r="O259" s="457">
        <v>58</v>
      </c>
      <c r="P259" s="428">
        <v>5.99</v>
      </c>
    </row>
    <row r="260" spans="1:16">
      <c r="A260" s="1"/>
      <c r="B260" s="260" t="s">
        <v>439</v>
      </c>
      <c r="C260" s="81" t="s">
        <v>587</v>
      </c>
      <c r="D260" s="450" t="s">
        <v>2384</v>
      </c>
      <c r="E260" s="79" t="s">
        <v>811</v>
      </c>
      <c r="F260" s="567">
        <v>652</v>
      </c>
      <c r="G260" s="94">
        <f t="shared" si="3"/>
        <v>652</v>
      </c>
      <c r="H260" s="94">
        <v>652</v>
      </c>
      <c r="I260" s="94" t="s">
        <v>262</v>
      </c>
      <c r="J260" s="165">
        <v>417.94</v>
      </c>
      <c r="K260" s="165">
        <v>1432.75</v>
      </c>
      <c r="L260" s="451">
        <v>39113</v>
      </c>
      <c r="M260" s="451">
        <v>39142</v>
      </c>
      <c r="N260" s="452" t="s">
        <v>262</v>
      </c>
      <c r="O260" s="452">
        <v>14</v>
      </c>
      <c r="P260" s="426">
        <v>6.04</v>
      </c>
    </row>
    <row r="261" spans="1:16">
      <c r="A261" s="1"/>
      <c r="B261" s="260" t="s">
        <v>440</v>
      </c>
      <c r="C261" s="81" t="s">
        <v>2128</v>
      </c>
      <c r="D261" s="450" t="s">
        <v>2385</v>
      </c>
      <c r="E261" s="79" t="s">
        <v>811</v>
      </c>
      <c r="F261" s="567">
        <v>794</v>
      </c>
      <c r="G261" s="94">
        <f t="shared" si="3"/>
        <v>794</v>
      </c>
      <c r="H261" s="94">
        <v>794</v>
      </c>
      <c r="I261" s="94" t="s">
        <v>262</v>
      </c>
      <c r="J261" s="165">
        <v>441.76999999999902</v>
      </c>
      <c r="K261" s="165">
        <v>1597.2</v>
      </c>
      <c r="L261" s="451">
        <v>39128</v>
      </c>
      <c r="M261" s="451">
        <v>39150</v>
      </c>
      <c r="N261" s="452" t="s">
        <v>262</v>
      </c>
      <c r="O261" s="452">
        <v>23</v>
      </c>
      <c r="P261" s="426">
        <v>5.95</v>
      </c>
    </row>
    <row r="262" spans="1:16">
      <c r="A262" s="1"/>
      <c r="B262" s="260" t="s">
        <v>441</v>
      </c>
      <c r="C262" s="81" t="s">
        <v>2386</v>
      </c>
      <c r="D262" s="450" t="s">
        <v>2129</v>
      </c>
      <c r="E262" s="79" t="s">
        <v>811</v>
      </c>
      <c r="F262" s="567">
        <v>1190</v>
      </c>
      <c r="G262" s="94">
        <f t="shared" si="3"/>
        <v>1190</v>
      </c>
      <c r="H262" s="94">
        <v>1190</v>
      </c>
      <c r="I262" s="94" t="s">
        <v>262</v>
      </c>
      <c r="J262" s="165">
        <v>384.47</v>
      </c>
      <c r="K262" s="165">
        <v>2956.4099999999899</v>
      </c>
      <c r="L262" s="451">
        <v>39665</v>
      </c>
      <c r="M262" s="451">
        <v>39786</v>
      </c>
      <c r="N262" s="452" t="s">
        <v>262</v>
      </c>
      <c r="O262" s="452">
        <v>55</v>
      </c>
      <c r="P262" s="426">
        <v>7.51</v>
      </c>
    </row>
    <row r="263" spans="1:16">
      <c r="A263" s="1"/>
      <c r="B263" s="260" t="s">
        <v>442</v>
      </c>
      <c r="C263" s="760" t="s">
        <v>590</v>
      </c>
      <c r="D263" s="453" t="s">
        <v>2387</v>
      </c>
      <c r="E263" s="454" t="s">
        <v>811</v>
      </c>
      <c r="F263" s="548">
        <v>1020</v>
      </c>
      <c r="G263" s="318">
        <f t="shared" si="3"/>
        <v>1020</v>
      </c>
      <c r="H263" s="318">
        <v>1020</v>
      </c>
      <c r="I263" s="318" t="s">
        <v>262</v>
      </c>
      <c r="J263" s="455">
        <v>436.6</v>
      </c>
      <c r="K263" s="455">
        <v>2618.13</v>
      </c>
      <c r="L263" s="456">
        <v>39864</v>
      </c>
      <c r="M263" s="456">
        <v>40855</v>
      </c>
      <c r="N263" s="457" t="s">
        <v>262</v>
      </c>
      <c r="O263" s="457">
        <v>38</v>
      </c>
      <c r="P263" s="428">
        <v>11.4</v>
      </c>
    </row>
    <row r="264" spans="1:16">
      <c r="A264" s="1"/>
      <c r="B264" s="260" t="s">
        <v>443</v>
      </c>
      <c r="C264" s="81" t="s">
        <v>2130</v>
      </c>
      <c r="D264" s="450" t="s">
        <v>2388</v>
      </c>
      <c r="E264" s="79" t="s">
        <v>811</v>
      </c>
      <c r="F264" s="567">
        <v>1810</v>
      </c>
      <c r="G264" s="94">
        <f t="shared" ref="G264:G271" si="4">ROUNDDOWN(F264,0)</f>
        <v>1810</v>
      </c>
      <c r="H264" s="94">
        <v>1810</v>
      </c>
      <c r="I264" s="94" t="s">
        <v>262</v>
      </c>
      <c r="J264" s="165">
        <v>694.62</v>
      </c>
      <c r="K264" s="165">
        <v>4231.4099999999899</v>
      </c>
      <c r="L264" s="451">
        <v>39123</v>
      </c>
      <c r="M264" s="451">
        <v>41520</v>
      </c>
      <c r="N264" s="452" t="s">
        <v>262</v>
      </c>
      <c r="O264" s="452">
        <v>54</v>
      </c>
      <c r="P264" s="426">
        <v>9.93</v>
      </c>
    </row>
    <row r="265" spans="1:16">
      <c r="A265" s="1"/>
      <c r="B265" s="260" t="s">
        <v>444</v>
      </c>
      <c r="C265" s="81" t="s">
        <v>2131</v>
      </c>
      <c r="D265" s="450" t="s">
        <v>2132</v>
      </c>
      <c r="E265" s="79" t="s">
        <v>812</v>
      </c>
      <c r="F265" s="567">
        <v>588</v>
      </c>
      <c r="G265" s="94">
        <f t="shared" si="4"/>
        <v>588</v>
      </c>
      <c r="H265" s="94">
        <v>588</v>
      </c>
      <c r="I265" s="94" t="s">
        <v>262</v>
      </c>
      <c r="J265" s="165">
        <v>449.00999999999902</v>
      </c>
      <c r="K265" s="165">
        <v>2299.36</v>
      </c>
      <c r="L265" s="451">
        <v>39149</v>
      </c>
      <c r="M265" s="451">
        <v>39218</v>
      </c>
      <c r="N265" s="452" t="s">
        <v>262</v>
      </c>
      <c r="O265" s="452">
        <v>99</v>
      </c>
      <c r="P265" s="426">
        <v>1.46</v>
      </c>
    </row>
    <row r="266" spans="1:16">
      <c r="A266" s="1"/>
      <c r="B266" s="260" t="s">
        <v>445</v>
      </c>
      <c r="C266" s="81" t="s">
        <v>593</v>
      </c>
      <c r="D266" s="450" t="s">
        <v>2133</v>
      </c>
      <c r="E266" s="79" t="s">
        <v>812</v>
      </c>
      <c r="F266" s="567">
        <v>265</v>
      </c>
      <c r="G266" s="94">
        <f t="shared" si="4"/>
        <v>265</v>
      </c>
      <c r="H266" s="94">
        <v>265</v>
      </c>
      <c r="I266" s="94" t="s">
        <v>262</v>
      </c>
      <c r="J266" s="165">
        <v>331.13999999999902</v>
      </c>
      <c r="K266" s="165">
        <v>994.22</v>
      </c>
      <c r="L266" s="451">
        <v>39153</v>
      </c>
      <c r="M266" s="451">
        <v>39218</v>
      </c>
      <c r="N266" s="452" t="s">
        <v>262</v>
      </c>
      <c r="O266" s="452">
        <v>50</v>
      </c>
      <c r="P266" s="426">
        <v>2.4700000000000002</v>
      </c>
    </row>
    <row r="267" spans="1:16">
      <c r="A267" s="1"/>
      <c r="B267" s="260" t="s">
        <v>446</v>
      </c>
      <c r="C267" s="760" t="s">
        <v>2389</v>
      </c>
      <c r="D267" s="453" t="s">
        <v>2134</v>
      </c>
      <c r="E267" s="454" t="s">
        <v>812</v>
      </c>
      <c r="F267" s="548">
        <v>398</v>
      </c>
      <c r="G267" s="318">
        <f t="shared" si="4"/>
        <v>398</v>
      </c>
      <c r="H267" s="318">
        <v>398</v>
      </c>
      <c r="I267" s="318" t="s">
        <v>262</v>
      </c>
      <c r="J267" s="455">
        <v>369.88</v>
      </c>
      <c r="K267" s="455">
        <v>1345.0799999999899</v>
      </c>
      <c r="L267" s="456">
        <v>39492</v>
      </c>
      <c r="M267" s="456">
        <v>39512</v>
      </c>
      <c r="N267" s="457" t="s">
        <v>262</v>
      </c>
      <c r="O267" s="457">
        <v>62</v>
      </c>
      <c r="P267" s="428">
        <v>0.63</v>
      </c>
    </row>
    <row r="268" spans="1:16">
      <c r="A268" s="1"/>
      <c r="B268" s="260" t="s">
        <v>447</v>
      </c>
      <c r="C268" s="81" t="s">
        <v>2390</v>
      </c>
      <c r="D268" s="450" t="s">
        <v>2391</v>
      </c>
      <c r="E268" s="79" t="s">
        <v>812</v>
      </c>
      <c r="F268" s="567">
        <v>622</v>
      </c>
      <c r="G268" s="94">
        <f>ROUNDDOWN(F268,0)</f>
        <v>622</v>
      </c>
      <c r="H268" s="94">
        <v>622</v>
      </c>
      <c r="I268" s="94" t="s">
        <v>262</v>
      </c>
      <c r="J268" s="165">
        <v>490.50999999999902</v>
      </c>
      <c r="K268" s="165">
        <v>2080.0799999999899</v>
      </c>
      <c r="L268" s="451">
        <v>39510</v>
      </c>
      <c r="M268" s="451">
        <v>39526</v>
      </c>
      <c r="N268" s="452" t="s">
        <v>262</v>
      </c>
      <c r="O268" s="452">
        <v>94</v>
      </c>
      <c r="P268" s="426">
        <v>2.37</v>
      </c>
    </row>
    <row r="269" spans="1:16">
      <c r="A269" s="1"/>
      <c r="B269" s="260" t="s">
        <v>448</v>
      </c>
      <c r="C269" s="81" t="s">
        <v>2135</v>
      </c>
      <c r="D269" s="450" t="s">
        <v>2392</v>
      </c>
      <c r="E269" s="79" t="s">
        <v>812</v>
      </c>
      <c r="F269" s="567">
        <v>604</v>
      </c>
      <c r="G269" s="94">
        <f t="shared" si="4"/>
        <v>604</v>
      </c>
      <c r="H269" s="94">
        <v>604</v>
      </c>
      <c r="I269" s="94" t="s">
        <v>262</v>
      </c>
      <c r="J269" s="165">
        <v>1010.33</v>
      </c>
      <c r="K269" s="165">
        <v>2194.85</v>
      </c>
      <c r="L269" s="451">
        <v>39518</v>
      </c>
      <c r="M269" s="451">
        <v>39535</v>
      </c>
      <c r="N269" s="452" t="s">
        <v>262</v>
      </c>
      <c r="O269" s="452">
        <v>59</v>
      </c>
      <c r="P269" s="426">
        <v>0.67</v>
      </c>
    </row>
    <row r="270" spans="1:16" ht="16.5" thickBot="1">
      <c r="A270" s="1"/>
      <c r="B270" s="261" t="s">
        <v>933</v>
      </c>
      <c r="C270" s="81" t="s">
        <v>1365</v>
      </c>
      <c r="D270" s="450" t="s">
        <v>975</v>
      </c>
      <c r="E270" s="79" t="s">
        <v>811</v>
      </c>
      <c r="F270" s="567">
        <v>1110</v>
      </c>
      <c r="G270" s="94">
        <f t="shared" si="4"/>
        <v>1110</v>
      </c>
      <c r="H270" s="94">
        <v>1110</v>
      </c>
      <c r="I270" s="94" t="s">
        <v>262</v>
      </c>
      <c r="J270" s="165">
        <v>400.53</v>
      </c>
      <c r="K270" s="165">
        <v>2393.4699999999998</v>
      </c>
      <c r="L270" s="451">
        <v>39672</v>
      </c>
      <c r="M270" s="451">
        <v>42465</v>
      </c>
      <c r="N270" s="452" t="s">
        <v>262</v>
      </c>
      <c r="O270" s="452">
        <v>31</v>
      </c>
      <c r="P270" s="426">
        <v>6.66</v>
      </c>
    </row>
    <row r="271" spans="1:16" ht="16.5" thickTop="1">
      <c r="A271" s="1"/>
      <c r="B271" s="525" t="s">
        <v>2393</v>
      </c>
      <c r="C271" s="766" t="s">
        <v>935</v>
      </c>
      <c r="D271" s="459" t="s">
        <v>2394</v>
      </c>
      <c r="E271" s="460" t="s">
        <v>2395</v>
      </c>
      <c r="F271" s="465">
        <v>4900</v>
      </c>
      <c r="G271" s="461">
        <f t="shared" si="4"/>
        <v>4900</v>
      </c>
      <c r="H271" s="461">
        <v>4900</v>
      </c>
      <c r="I271" s="462" t="s">
        <v>1956</v>
      </c>
      <c r="J271" s="463">
        <v>14427.02</v>
      </c>
      <c r="K271" s="463" t="s">
        <v>2136</v>
      </c>
      <c r="L271" s="464" t="s">
        <v>1956</v>
      </c>
      <c r="M271" s="464">
        <v>42516</v>
      </c>
      <c r="N271" s="465" t="s">
        <v>608</v>
      </c>
      <c r="O271" s="465" t="s">
        <v>1956</v>
      </c>
      <c r="P271" s="466" t="s">
        <v>1956</v>
      </c>
    </row>
    <row r="272" spans="1:16" ht="16.350000000000001" customHeight="1">
      <c r="A272" s="1"/>
    </row>
    <row r="273" spans="1:16" ht="16.350000000000001" customHeight="1">
      <c r="A273" s="1"/>
      <c r="B273" s="529" t="s">
        <v>797</v>
      </c>
      <c r="C273" s="753" t="s">
        <v>611</v>
      </c>
      <c r="D273" s="530" t="s">
        <v>2160</v>
      </c>
      <c r="E273" s="530" t="s">
        <v>2160</v>
      </c>
      <c r="F273" s="531">
        <f>SUM(F4:F271)</f>
        <v>927318.14099999995</v>
      </c>
      <c r="G273" s="531">
        <f>ROUNDDOWN(F273,0)</f>
        <v>927318</v>
      </c>
      <c r="H273" s="531">
        <f>SUM(H4:H271)</f>
        <v>920138</v>
      </c>
      <c r="I273" s="532">
        <f>SUM(I4:I271)</f>
        <v>7180</v>
      </c>
      <c r="J273" s="533">
        <f>SUM(J4:J271)</f>
        <v>1002277.1120743637</v>
      </c>
      <c r="K273" s="533">
        <f>SUM(K4:K271)</f>
        <v>2302439.2199999969</v>
      </c>
      <c r="L273" s="530" t="s">
        <v>2160</v>
      </c>
      <c r="M273" s="530" t="s">
        <v>2160</v>
      </c>
      <c r="N273" s="530" t="s">
        <v>2160</v>
      </c>
      <c r="O273" s="570">
        <v>54054</v>
      </c>
      <c r="P273" s="571">
        <v>2</v>
      </c>
    </row>
    <row r="274" spans="1:16" ht="16.350000000000001" customHeight="1">
      <c r="A274" s="1"/>
      <c r="B274" s="534"/>
      <c r="C274" s="754" t="s">
        <v>612</v>
      </c>
      <c r="D274" s="268" t="s">
        <v>2160</v>
      </c>
      <c r="E274" s="268" t="s">
        <v>2160</v>
      </c>
      <c r="F274" s="269">
        <f>SUM(F4:F60)</f>
        <v>420260</v>
      </c>
      <c r="G274" s="269">
        <f>ROUNDDOWN(F274,0)</f>
        <v>420260</v>
      </c>
      <c r="H274" s="269">
        <f>SUM(H4:H60)</f>
        <v>420260</v>
      </c>
      <c r="I274" s="746" t="s">
        <v>2161</v>
      </c>
      <c r="J274" s="270">
        <f>SUM(J4:J60)</f>
        <v>197916.41207436498</v>
      </c>
      <c r="K274" s="270">
        <f>SUM(K4:K60)</f>
        <v>802676.93999999901</v>
      </c>
      <c r="L274" s="268" t="s">
        <v>2160</v>
      </c>
      <c r="M274" s="268" t="s">
        <v>2160</v>
      </c>
      <c r="N274" s="268" t="s">
        <v>2160</v>
      </c>
      <c r="O274" s="572">
        <v>31765</v>
      </c>
      <c r="P274" s="268" t="s">
        <v>2160</v>
      </c>
    </row>
    <row r="275" spans="1:16" ht="16.350000000000001" customHeight="1">
      <c r="A275" s="1"/>
      <c r="B275" s="266"/>
      <c r="C275" s="755" t="s">
        <v>613</v>
      </c>
      <c r="D275" s="271" t="s">
        <v>2160</v>
      </c>
      <c r="E275" s="271" t="s">
        <v>2160</v>
      </c>
      <c r="F275" s="272">
        <f>SUM(F61:F102)</f>
        <v>167723.141</v>
      </c>
      <c r="G275" s="272">
        <f t="shared" ref="G275:J275" si="5">SUM(G61:G102)</f>
        <v>167723</v>
      </c>
      <c r="H275" s="272">
        <f t="shared" si="5"/>
        <v>160543</v>
      </c>
      <c r="I275" s="747">
        <f t="shared" si="5"/>
        <v>7180</v>
      </c>
      <c r="J275" s="273">
        <f t="shared" si="5"/>
        <v>214331.50999999998</v>
      </c>
      <c r="K275" s="273">
        <f>SUM(K61:K102)</f>
        <v>448935.81999999931</v>
      </c>
      <c r="L275" s="271" t="s">
        <v>2160</v>
      </c>
      <c r="M275" s="271" t="s">
        <v>2160</v>
      </c>
      <c r="N275" s="271" t="s">
        <v>2160</v>
      </c>
      <c r="O275" s="573">
        <v>8936</v>
      </c>
      <c r="P275" s="271" t="s">
        <v>2160</v>
      </c>
    </row>
    <row r="276" spans="1:16" ht="16.350000000000001" customHeight="1">
      <c r="B276" s="267"/>
      <c r="C276" s="756" t="s">
        <v>825</v>
      </c>
      <c r="D276" s="275" t="s">
        <v>2160</v>
      </c>
      <c r="E276" s="275" t="s">
        <v>2160</v>
      </c>
      <c r="F276" s="277">
        <f>SUM(F103:F120)</f>
        <v>150390</v>
      </c>
      <c r="G276" s="277">
        <f t="shared" ref="G276:G278" si="6">ROUNDDOWN(F276,0)</f>
        <v>150390</v>
      </c>
      <c r="H276" s="277">
        <f>SUM(H103:H120)</f>
        <v>150390</v>
      </c>
      <c r="I276" s="276" t="s">
        <v>2161</v>
      </c>
      <c r="J276" s="278">
        <f>SUM(J103:J120)</f>
        <v>438810.53999999934</v>
      </c>
      <c r="K276" s="278">
        <f>SUM(K103:K120)</f>
        <v>691065.28999999946</v>
      </c>
      <c r="L276" s="275" t="s">
        <v>2160</v>
      </c>
      <c r="M276" s="275" t="s">
        <v>2160</v>
      </c>
      <c r="N276" s="275" t="s">
        <v>2160</v>
      </c>
      <c r="O276" s="574">
        <v>3585</v>
      </c>
      <c r="P276" s="279" t="s">
        <v>2160</v>
      </c>
    </row>
    <row r="277" spans="1:16" ht="16.350000000000001" customHeight="1">
      <c r="B277" s="265"/>
      <c r="C277" s="757" t="s">
        <v>614</v>
      </c>
      <c r="D277" s="280" t="s">
        <v>2160</v>
      </c>
      <c r="E277" s="280" t="s">
        <v>2160</v>
      </c>
      <c r="F277" s="282">
        <f>SUM(F121:F270)</f>
        <v>184045</v>
      </c>
      <c r="G277" s="282">
        <f t="shared" si="6"/>
        <v>184045</v>
      </c>
      <c r="H277" s="282">
        <f>SUM(H121:H270)</f>
        <v>184045</v>
      </c>
      <c r="I277" s="281" t="s">
        <v>2161</v>
      </c>
      <c r="J277" s="283">
        <f>SUM(J121:J270)</f>
        <v>136791.62999999989</v>
      </c>
      <c r="K277" s="283">
        <f>SUM(K121:K270)</f>
        <v>359761.16999999946</v>
      </c>
      <c r="L277" s="280" t="s">
        <v>2160</v>
      </c>
      <c r="M277" s="280" t="s">
        <v>2160</v>
      </c>
      <c r="N277" s="280" t="s">
        <v>2160</v>
      </c>
      <c r="O277" s="575">
        <v>9767</v>
      </c>
      <c r="P277" s="284" t="s">
        <v>2160</v>
      </c>
    </row>
    <row r="278" spans="1:16" ht="16.350000000000001" customHeight="1">
      <c r="B278" s="535"/>
      <c r="C278" s="758" t="s">
        <v>937</v>
      </c>
      <c r="D278" s="536" t="s">
        <v>2160</v>
      </c>
      <c r="E278" s="536" t="s">
        <v>2160</v>
      </c>
      <c r="F278" s="537">
        <f>SUM(F271)</f>
        <v>4900</v>
      </c>
      <c r="G278" s="537">
        <f t="shared" si="6"/>
        <v>4900</v>
      </c>
      <c r="H278" s="537">
        <f>SUM(H271)</f>
        <v>4900</v>
      </c>
      <c r="I278" s="538" t="s">
        <v>2161</v>
      </c>
      <c r="J278" s="539">
        <f>SUM(J271)</f>
        <v>14427.02</v>
      </c>
      <c r="K278" s="540" t="s">
        <v>2161</v>
      </c>
      <c r="L278" s="536" t="s">
        <v>2160</v>
      </c>
      <c r="M278" s="536" t="s">
        <v>2160</v>
      </c>
      <c r="N278" s="536" t="s">
        <v>2160</v>
      </c>
      <c r="O278" s="576" t="s">
        <v>2161</v>
      </c>
      <c r="P278" s="536" t="s">
        <v>2160</v>
      </c>
    </row>
    <row r="279" spans="1:16" ht="16.350000000000001" customHeight="1">
      <c r="B279" s="495" t="s">
        <v>1509</v>
      </c>
    </row>
    <row r="280" spans="1:16" ht="16.350000000000001" customHeight="1"/>
    <row r="281" spans="1:16" ht="16.350000000000001" customHeight="1">
      <c r="B281" s="495" t="s">
        <v>2138</v>
      </c>
    </row>
    <row r="282" spans="1:16" s="242" customFormat="1" ht="18" customHeight="1">
      <c r="B282" s="513" t="s">
        <v>67</v>
      </c>
      <c r="C282" s="749" t="s">
        <v>0</v>
      </c>
      <c r="D282" s="514" t="s">
        <v>1</v>
      </c>
      <c r="E282" s="514" t="s">
        <v>798</v>
      </c>
      <c r="F282" s="514"/>
      <c r="G282" s="515" t="s">
        <v>822</v>
      </c>
      <c r="H282" s="515" t="s">
        <v>818</v>
      </c>
      <c r="I282" s="515" t="s">
        <v>819</v>
      </c>
      <c r="J282" s="516" t="s">
        <v>814</v>
      </c>
      <c r="K282" s="516" t="s">
        <v>815</v>
      </c>
      <c r="L282" s="517" t="s">
        <v>3</v>
      </c>
      <c r="M282" s="517" t="s">
        <v>820</v>
      </c>
      <c r="N282" s="518" t="s">
        <v>821</v>
      </c>
      <c r="O282" s="496"/>
      <c r="P282" s="496"/>
    </row>
    <row r="283" spans="1:16">
      <c r="B283" s="519"/>
      <c r="C283" s="750"/>
      <c r="D283" s="45"/>
      <c r="E283" s="45"/>
      <c r="F283" s="45"/>
      <c r="G283" s="46" t="s">
        <v>610</v>
      </c>
      <c r="H283" s="46" t="s">
        <v>610</v>
      </c>
      <c r="I283" s="46" t="s">
        <v>610</v>
      </c>
      <c r="J283" s="47" t="s">
        <v>17</v>
      </c>
      <c r="K283" s="47" t="s">
        <v>17</v>
      </c>
      <c r="L283" s="48"/>
      <c r="M283" s="48"/>
      <c r="N283" s="520"/>
      <c r="O283" s="496"/>
      <c r="P283" s="496"/>
    </row>
    <row r="284" spans="1:16">
      <c r="B284" s="243" t="s">
        <v>69</v>
      </c>
      <c r="C284" s="546" t="s">
        <v>939</v>
      </c>
      <c r="D284" s="546" t="s">
        <v>849</v>
      </c>
      <c r="E284" s="547" t="s">
        <v>2139</v>
      </c>
      <c r="F284" s="548">
        <v>10914</v>
      </c>
      <c r="G284" s="319">
        <f t="shared" ref="G284:G286" si="7">ROUNDDOWN(F284,0)</f>
        <v>10914</v>
      </c>
      <c r="H284" s="319">
        <v>21400</v>
      </c>
      <c r="I284" s="319">
        <v>-10486</v>
      </c>
      <c r="J284" s="455">
        <v>3196.3099999999899</v>
      </c>
      <c r="K284" s="455">
        <v>29430.6699999999</v>
      </c>
      <c r="L284" s="456">
        <v>22390</v>
      </c>
      <c r="M284" s="456">
        <v>37960</v>
      </c>
      <c r="N284" s="456" t="s">
        <v>2140</v>
      </c>
    </row>
    <row r="285" spans="1:16">
      <c r="B285" s="243" t="s">
        <v>76</v>
      </c>
      <c r="C285" s="244" t="s">
        <v>130</v>
      </c>
      <c r="D285" s="244" t="s">
        <v>850</v>
      </c>
      <c r="E285" s="245" t="s">
        <v>801</v>
      </c>
      <c r="F285" s="545">
        <v>12700</v>
      </c>
      <c r="G285" s="246">
        <f t="shared" si="7"/>
        <v>12700</v>
      </c>
      <c r="H285" s="246">
        <v>12700</v>
      </c>
      <c r="I285" s="246" t="s">
        <v>262</v>
      </c>
      <c r="J285" s="247">
        <v>5816.26</v>
      </c>
      <c r="K285" s="431">
        <v>17587.299999999901</v>
      </c>
      <c r="L285" s="424">
        <v>34712</v>
      </c>
      <c r="M285" s="424">
        <v>38044</v>
      </c>
      <c r="N285" s="424" t="s">
        <v>2137</v>
      </c>
      <c r="O285" s="494"/>
      <c r="P285" s="494"/>
    </row>
    <row r="286" spans="1:16" s="496" customFormat="1" ht="16.350000000000001" customHeight="1">
      <c r="A286" s="151"/>
      <c r="B286" s="243" t="s">
        <v>100</v>
      </c>
      <c r="C286" s="546" t="s">
        <v>2141</v>
      </c>
      <c r="D286" s="546" t="s">
        <v>2142</v>
      </c>
      <c r="E286" s="547" t="s">
        <v>2143</v>
      </c>
      <c r="F286" s="548">
        <v>4780</v>
      </c>
      <c r="G286" s="319">
        <f t="shared" si="7"/>
        <v>4780</v>
      </c>
      <c r="H286" s="319">
        <v>4780</v>
      </c>
      <c r="I286" s="319" t="s">
        <v>2140</v>
      </c>
      <c r="J286" s="455">
        <v>12759.05999999999</v>
      </c>
      <c r="K286" s="455">
        <v>21516.54</v>
      </c>
      <c r="L286" s="456">
        <v>33121</v>
      </c>
      <c r="M286" s="456">
        <v>37960</v>
      </c>
      <c r="N286" s="456" t="s">
        <v>2140</v>
      </c>
      <c r="O286" s="495"/>
      <c r="P286" s="495"/>
    </row>
    <row r="287" spans="1:16" s="496" customFormat="1" ht="16.350000000000001" customHeight="1">
      <c r="A287" s="151"/>
      <c r="B287" s="250" t="s">
        <v>200</v>
      </c>
      <c r="C287" s="751" t="s">
        <v>2144</v>
      </c>
      <c r="D287" s="434" t="s">
        <v>2145</v>
      </c>
      <c r="E287" s="435" t="s">
        <v>2146</v>
      </c>
      <c r="F287" s="557">
        <v>1570</v>
      </c>
      <c r="G287" s="436">
        <v>1570</v>
      </c>
      <c r="H287" s="436">
        <v>1570</v>
      </c>
      <c r="I287" s="436" t="s">
        <v>2140</v>
      </c>
      <c r="J287" s="431">
        <v>1421.3099999999899</v>
      </c>
      <c r="K287" s="431">
        <v>0</v>
      </c>
      <c r="L287" s="424" t="s">
        <v>262</v>
      </c>
      <c r="M287" s="424">
        <v>41438</v>
      </c>
      <c r="N287" s="451" t="s">
        <v>2140</v>
      </c>
      <c r="O287" s="495"/>
      <c r="P287" s="495"/>
    </row>
    <row r="288" spans="1:16" ht="16.350000000000001" customHeight="1">
      <c r="A288" s="1"/>
      <c r="B288" s="250" t="s">
        <v>207</v>
      </c>
      <c r="C288" s="546" t="s">
        <v>2147</v>
      </c>
      <c r="D288" s="244" t="s">
        <v>2148</v>
      </c>
      <c r="E288" s="245" t="s">
        <v>2146</v>
      </c>
      <c r="F288" s="545">
        <v>740</v>
      </c>
      <c r="G288" s="246">
        <v>740</v>
      </c>
      <c r="H288" s="246">
        <v>740</v>
      </c>
      <c r="I288" s="246" t="s">
        <v>262</v>
      </c>
      <c r="J288" s="247">
        <v>1831</v>
      </c>
      <c r="K288" s="247">
        <v>0</v>
      </c>
      <c r="L288" s="248" t="s">
        <v>262</v>
      </c>
      <c r="M288" s="248">
        <v>41438</v>
      </c>
      <c r="N288" s="456" t="s">
        <v>262</v>
      </c>
    </row>
    <row r="289" spans="2:14">
      <c r="B289" s="250" t="s">
        <v>1391</v>
      </c>
      <c r="C289" s="751" t="s">
        <v>1394</v>
      </c>
      <c r="D289" s="497" t="s">
        <v>2149</v>
      </c>
      <c r="E289" s="245" t="s">
        <v>2146</v>
      </c>
      <c r="F289" s="557">
        <v>649</v>
      </c>
      <c r="G289" s="499">
        <v>649</v>
      </c>
      <c r="H289" s="499">
        <v>649</v>
      </c>
      <c r="I289" s="499" t="s">
        <v>2137</v>
      </c>
      <c r="J289" s="431">
        <v>29854.57</v>
      </c>
      <c r="K289" s="431">
        <v>45338.37</v>
      </c>
      <c r="L289" s="424">
        <v>34634</v>
      </c>
      <c r="M289" s="424">
        <v>38868</v>
      </c>
      <c r="N289" s="424" t="s">
        <v>2137</v>
      </c>
    </row>
    <row r="290" spans="2:14" ht="28.5">
      <c r="B290" s="250" t="s">
        <v>218</v>
      </c>
      <c r="C290" s="751" t="s">
        <v>2150</v>
      </c>
      <c r="D290" s="434" t="s">
        <v>862</v>
      </c>
      <c r="E290" s="435" t="s">
        <v>802</v>
      </c>
      <c r="F290" s="557">
        <v>6640</v>
      </c>
      <c r="G290" s="436">
        <v>6640</v>
      </c>
      <c r="H290" s="436">
        <v>6640</v>
      </c>
      <c r="I290" s="436" t="s">
        <v>262</v>
      </c>
      <c r="J290" s="430">
        <v>28435.52</v>
      </c>
      <c r="K290" s="430">
        <v>39696.68</v>
      </c>
      <c r="L290" s="438" t="s">
        <v>2151</v>
      </c>
      <c r="M290" s="424">
        <v>41438</v>
      </c>
      <c r="N290" s="424" t="s">
        <v>262</v>
      </c>
    </row>
    <row r="291" spans="2:14" ht="28.5">
      <c r="B291" s="256" t="s">
        <v>278</v>
      </c>
      <c r="C291" s="751" t="s">
        <v>2152</v>
      </c>
      <c r="D291" s="244" t="s">
        <v>2153</v>
      </c>
      <c r="E291" s="442" t="s">
        <v>2154</v>
      </c>
      <c r="F291" s="565">
        <v>3430</v>
      </c>
      <c r="G291" s="246">
        <f t="shared" ref="G291:G294" si="8">ROUNDDOWN(F291,0)</f>
        <v>3430</v>
      </c>
      <c r="H291" s="246">
        <v>3430</v>
      </c>
      <c r="I291" s="246" t="s">
        <v>262</v>
      </c>
      <c r="J291" s="247">
        <v>39604.26</v>
      </c>
      <c r="K291" s="247">
        <v>42324.75</v>
      </c>
      <c r="L291" s="248">
        <v>37681</v>
      </c>
      <c r="M291" s="248">
        <v>41439</v>
      </c>
      <c r="N291" s="248" t="s">
        <v>262</v>
      </c>
    </row>
    <row r="292" spans="2:14" ht="28.5">
      <c r="B292" s="256" t="s">
        <v>279</v>
      </c>
      <c r="C292" s="546" t="s">
        <v>2155</v>
      </c>
      <c r="D292" s="443" t="s">
        <v>871</v>
      </c>
      <c r="E292" s="444" t="s">
        <v>2156</v>
      </c>
      <c r="F292" s="565">
        <v>2170</v>
      </c>
      <c r="G292" s="445">
        <f t="shared" si="8"/>
        <v>2170</v>
      </c>
      <c r="H292" s="445">
        <v>2170</v>
      </c>
      <c r="I292" s="445" t="s">
        <v>262</v>
      </c>
      <c r="J292" s="247">
        <v>22428.97</v>
      </c>
      <c r="K292" s="247">
        <v>23584.720000000001</v>
      </c>
      <c r="L292" s="248">
        <v>39661</v>
      </c>
      <c r="M292" s="248">
        <v>41439</v>
      </c>
      <c r="N292" s="248" t="s">
        <v>262</v>
      </c>
    </row>
    <row r="293" spans="2:14" ht="28.5">
      <c r="B293" s="256" t="s">
        <v>280</v>
      </c>
      <c r="C293" s="751" t="s">
        <v>2157</v>
      </c>
      <c r="D293" s="244" t="s">
        <v>2158</v>
      </c>
      <c r="E293" s="442" t="s">
        <v>2154</v>
      </c>
      <c r="F293" s="565">
        <v>650</v>
      </c>
      <c r="G293" s="246">
        <f t="shared" si="8"/>
        <v>650</v>
      </c>
      <c r="H293" s="246">
        <v>650</v>
      </c>
      <c r="I293" s="246" t="s">
        <v>262</v>
      </c>
      <c r="J293" s="247">
        <v>4950.01</v>
      </c>
      <c r="K293" s="247">
        <v>9048.3899999999903</v>
      </c>
      <c r="L293" s="248">
        <v>38108</v>
      </c>
      <c r="M293" s="248">
        <v>41439</v>
      </c>
      <c r="N293" s="248" t="s">
        <v>262</v>
      </c>
    </row>
    <row r="294" spans="2:14" ht="28.5">
      <c r="B294" s="256" t="s">
        <v>281</v>
      </c>
      <c r="C294" s="751" t="s">
        <v>2159</v>
      </c>
      <c r="D294" s="443" t="s">
        <v>872</v>
      </c>
      <c r="E294" s="444" t="s">
        <v>2156</v>
      </c>
      <c r="F294" s="565">
        <v>330</v>
      </c>
      <c r="G294" s="445">
        <f t="shared" si="8"/>
        <v>330</v>
      </c>
      <c r="H294" s="445">
        <v>330</v>
      </c>
      <c r="I294" s="445" t="s">
        <v>262</v>
      </c>
      <c r="J294" s="247">
        <v>6236.13</v>
      </c>
      <c r="K294" s="247">
        <v>4584.54</v>
      </c>
      <c r="L294" s="248">
        <v>36161</v>
      </c>
      <c r="M294" s="248">
        <v>41439</v>
      </c>
      <c r="N294" s="248" t="s">
        <v>262</v>
      </c>
    </row>
  </sheetData>
  <sheetProtection password="DD24" sheet="1" objects="1" scenarios="1"/>
  <autoFilter ref="A3:P275" xr:uid="{00000000-0009-0000-0000-00000C000000}"/>
  <phoneticPr fontId="2"/>
  <conditionalFormatting sqref="C284:N294">
    <cfRule type="expression" dxfId="14" priority="2">
      <formula>MOD(ROW(),2)=0</formula>
    </cfRule>
  </conditionalFormatting>
  <conditionalFormatting sqref="C4:P272">
    <cfRule type="expression" dxfId="13" priority="1">
      <formula>MOD(ROW(),2)=0</formula>
    </cfRule>
  </conditionalFormatting>
  <pageMargins left="0.78740157480314965" right="0.78740157480314965" top="0.98425196850393704" bottom="0.98425196850393704" header="0.51181102362204722" footer="0.51181102362204722"/>
  <pageSetup paperSize="8" scale="42" fitToHeight="6" orientation="portrait" horizontalDpi="300" verticalDpi="300" r:id="rId1"/>
  <headerFooter alignWithMargins="0"/>
  <ignoredErrors>
    <ignoredError sqref="G273:H273 G277:H278 G274:G276" formula="1"/>
    <ignoredError sqref="H274:H276" formula="1" formulaRange="1"/>
    <ignoredError sqref="J274:J276"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pageSetUpPr fitToPage="1"/>
  </sheetPr>
  <dimension ref="A1:JI26"/>
  <sheetViews>
    <sheetView showGridLines="0" zoomScale="75" zoomScaleNormal="75" workbookViewId="0">
      <pane xSplit="2" topLeftCell="DT1" activePane="topRight" state="frozen"/>
      <selection pane="topRight" activeCell="M2" sqref="M2"/>
    </sheetView>
  </sheetViews>
  <sheetFormatPr defaultColWidth="9" defaultRowHeight="23.25" customHeight="1"/>
  <cols>
    <col min="1" max="1" width="3.5" style="9" customWidth="1"/>
    <col min="2" max="2" width="24.125" style="9" bestFit="1" customWidth="1"/>
    <col min="3" max="3" width="16" style="8" customWidth="1"/>
    <col min="4" max="7" width="16" style="227" customWidth="1"/>
    <col min="8" max="8" width="1.5" style="227" customWidth="1"/>
    <col min="9" max="9" width="16" style="8" customWidth="1"/>
    <col min="10" max="269" width="16" style="9" customWidth="1"/>
    <col min="270" max="16384" width="9" style="9"/>
  </cols>
  <sheetData>
    <row r="1" spans="1:269" ht="23.25" customHeight="1">
      <c r="B1" s="7" t="s">
        <v>800</v>
      </c>
    </row>
    <row r="2" spans="1:269" ht="23.25" customHeight="1">
      <c r="A2" s="10"/>
      <c r="B2" s="10" t="s">
        <v>799</v>
      </c>
      <c r="C2" s="11"/>
      <c r="D2" s="228"/>
      <c r="E2" s="228"/>
      <c r="F2" s="228"/>
      <c r="G2" s="228"/>
      <c r="H2" s="228"/>
      <c r="I2" s="11">
        <f>HLOOKUP(I4,'④個別物件収支（第3期）'!$J$4:$JU$20,5,FALSE)</f>
        <v>1654</v>
      </c>
      <c r="J2" s="11" t="str">
        <f>HLOOKUP(J4,'④個別物件収支（第3期）'!$J$4:$JU$20,5,FALSE)</f>
        <v>（注）</v>
      </c>
      <c r="K2" s="11" t="str">
        <f>HLOOKUP(K4,'④個別物件収支（第3期）'!$J$4:$JU$20,5,FALSE)</f>
        <v>（注）</v>
      </c>
      <c r="L2" s="11">
        <f>HLOOKUP(L4,'④個別物件収支（第3期）'!$J$4:$JU$20,5,FALSE)</f>
        <v>362</v>
      </c>
      <c r="M2" s="11">
        <f>HLOOKUP(M4,'④個別物件収支（第3期）'!$J$4:$JU$20,5,FALSE)</f>
        <v>530</v>
      </c>
      <c r="N2" s="11" t="e">
        <f>HLOOKUP(N4,'④個別物件収支（第3期）'!$J$4:$JU$20,5,FALSE)</f>
        <v>#N/A</v>
      </c>
      <c r="O2" s="11" t="e">
        <f>HLOOKUP(O4,'④個別物件収支（第3期）'!$J$4:$JU$20,5,FALSE)</f>
        <v>#N/A</v>
      </c>
      <c r="P2" s="11" t="str">
        <f>HLOOKUP(P4,'④個別物件収支（第3期）'!$J$4:$JU$20,5,FALSE)</f>
        <v>（注）</v>
      </c>
      <c r="Q2" s="11" t="e">
        <f>HLOOKUP(Q4,'④個別物件収支（第3期）'!$J$4:$JU$20,5,FALSE)</f>
        <v>#N/A</v>
      </c>
      <c r="R2" s="11">
        <f>HLOOKUP(R4,'④個別物件収支（第3期）'!$J$4:$JU$20,5,FALSE)</f>
        <v>277</v>
      </c>
      <c r="S2" s="11">
        <f>HLOOKUP(S4,'④個別物件収支（第3期）'!$J$4:$JU$20,5,FALSE)</f>
        <v>151</v>
      </c>
      <c r="T2" s="11" t="e">
        <f>HLOOKUP(T4,'④個別物件収支（第3期）'!$J$4:$JU$20,5,FALSE)</f>
        <v>#N/A</v>
      </c>
      <c r="U2" s="11">
        <f>HLOOKUP(U4,'④個別物件収支（第3期）'!$J$4:$JU$20,5,FALSE)</f>
        <v>135</v>
      </c>
      <c r="V2" s="11" t="e">
        <f>HLOOKUP(V4,'④個別物件収支（第3期）'!$J$4:$JU$20,5,FALSE)</f>
        <v>#N/A</v>
      </c>
      <c r="W2" s="11" t="e">
        <f>HLOOKUP(W4,'④個別物件収支（第3期）'!$J$4:$JU$20,5,FALSE)</f>
        <v>#N/A</v>
      </c>
      <c r="X2" s="11">
        <f>HLOOKUP(X4,'④個別物件収支（第3期）'!$J$4:$JU$20,5,FALSE)</f>
        <v>109</v>
      </c>
      <c r="Y2" s="11">
        <f>HLOOKUP(Y4,'④個別物件収支（第3期）'!$J$4:$JU$20,5,FALSE)</f>
        <v>145</v>
      </c>
      <c r="Z2" s="11" t="e">
        <f>HLOOKUP(Z4,'④個別物件収支（第3期）'!$J$4:$JU$20,5,FALSE)</f>
        <v>#N/A</v>
      </c>
      <c r="AA2" s="11">
        <f>HLOOKUP(AA4,'④個別物件収支（第3期）'!$J$4:$JU$20,5,FALSE)</f>
        <v>128</v>
      </c>
      <c r="AB2" s="11">
        <f>HLOOKUP(AB4,'④個別物件収支（第3期）'!$J$4:$JU$20,5,FALSE)</f>
        <v>127</v>
      </c>
      <c r="AC2" s="11">
        <f>HLOOKUP(AC4,'④個別物件収支（第3期）'!$J$4:$JU$20,5,FALSE)</f>
        <v>86</v>
      </c>
      <c r="AD2" s="11" t="e">
        <f>HLOOKUP(AD4,'④個別物件収支（第3期）'!$J$4:$JU$20,5,FALSE)</f>
        <v>#N/A</v>
      </c>
      <c r="AE2" s="11" t="e">
        <f>HLOOKUP(AE4,'④個別物件収支（第3期）'!$J$4:$JU$20,5,FALSE)</f>
        <v>#N/A</v>
      </c>
      <c r="AF2" s="11">
        <f>HLOOKUP(AF4,'④個別物件収支（第3期）'!$J$4:$JU$20,5,FALSE)</f>
        <v>88</v>
      </c>
      <c r="AG2" s="11" t="e">
        <f>HLOOKUP(AG4,'④個別物件収支（第3期）'!$J$4:$JU$20,5,FALSE)</f>
        <v>#N/A</v>
      </c>
      <c r="AH2" s="11">
        <f>HLOOKUP(AH4,'④個別物件収支（第3期）'!$J$4:$JU$20,5,FALSE)</f>
        <v>70</v>
      </c>
      <c r="AI2" s="11" t="e">
        <f>HLOOKUP(AI4,'④個別物件収支（第3期）'!$J$4:$JU$20,5,FALSE)</f>
        <v>#N/A</v>
      </c>
      <c r="AJ2" s="11">
        <f>HLOOKUP(AJ4,'④個別物件収支（第3期）'!$J$4:$JU$20,5,FALSE)</f>
        <v>59</v>
      </c>
      <c r="AK2" s="11">
        <f>HLOOKUP(AK4,'④個別物件収支（第3期）'!$J$4:$JU$20,5,FALSE)</f>
        <v>206</v>
      </c>
      <c r="AL2" s="11">
        <f>HLOOKUP(AL4,'④個別物件収支（第3期）'!$J$4:$JU$20,5,FALSE)</f>
        <v>285</v>
      </c>
      <c r="AM2" s="11" t="str">
        <f>HLOOKUP(AM4,'④個別物件収支（第3期）'!$J$4:$JU$20,5,FALSE)</f>
        <v>（注）</v>
      </c>
      <c r="AN2" s="11" t="e">
        <f>HLOOKUP(AN4,'④個別物件収支（第3期）'!$J$4:$JU$20,5,FALSE)</f>
        <v>#N/A</v>
      </c>
      <c r="AO2" s="11" t="e">
        <f>HLOOKUP(AO4,'④個別物件収支（第3期）'!$J$4:$JU$20,5,FALSE)</f>
        <v>#N/A</v>
      </c>
      <c r="AP2" s="11">
        <f>HLOOKUP(AP4,'④個別物件収支（第3期）'!$J$4:$JU$20,5,FALSE)</f>
        <v>122</v>
      </c>
      <c r="AQ2" s="11" t="e">
        <f>HLOOKUP(AQ4,'④個別物件収支（第3期）'!$J$4:$JU$20,5,FALSE)</f>
        <v>#N/A</v>
      </c>
      <c r="AR2" s="11">
        <f>HLOOKUP(AR4,'④個別物件収支（第3期）'!$J$4:$JU$20,5,FALSE)</f>
        <v>212</v>
      </c>
      <c r="AS2" s="11" t="e">
        <f>HLOOKUP(AS4,'④個別物件収支（第3期）'!$J$4:$JU$20,5,FALSE)</f>
        <v>#N/A</v>
      </c>
      <c r="AT2" s="11" t="e">
        <f>HLOOKUP(AT4,'④個別物件収支（第3期）'!$J$4:$JU$20,5,FALSE)</f>
        <v>#N/A</v>
      </c>
      <c r="AU2" s="11" t="e">
        <f>HLOOKUP(AU4,'④個別物件収支（第3期）'!$J$4:$JU$20,5,FALSE)</f>
        <v>#N/A</v>
      </c>
      <c r="AV2" s="11" t="e">
        <f>HLOOKUP(AV4,'④個別物件収支（第3期）'!$J$4:$JU$20,5,FALSE)</f>
        <v>#N/A</v>
      </c>
      <c r="AW2" s="11">
        <f>HLOOKUP(AW4,'④個別物件収支（第3期）'!$J$4:$JU$20,5,FALSE)</f>
        <v>366</v>
      </c>
      <c r="AX2" s="11">
        <f>HLOOKUP(AX4,'④個別物件収支（第3期）'!$J$4:$JU$20,5,FALSE)</f>
        <v>183</v>
      </c>
      <c r="AY2" s="11" t="e">
        <f>HLOOKUP(AY4,'④個別物件収支（第3期）'!$J$4:$JU$20,5,FALSE)</f>
        <v>#N/A</v>
      </c>
      <c r="AZ2" s="11" t="e">
        <f>HLOOKUP(AZ4,'④個別物件収支（第3期）'!$J$4:$JU$20,5,FALSE)</f>
        <v>#N/A</v>
      </c>
      <c r="BA2" s="11">
        <f>HLOOKUP(BA4,'④個別物件収支（第3期）'!$J$4:$JU$20,5,FALSE)</f>
        <v>143</v>
      </c>
      <c r="BB2" s="11" t="e">
        <f>HLOOKUP(BB4,'④個別物件収支（第3期）'!$J$4:$JU$20,5,FALSE)</f>
        <v>#N/A</v>
      </c>
      <c r="BC2" s="11" t="e">
        <f>HLOOKUP(BC4,'④個別物件収支（第3期）'!$J$4:$JU$20,5,FALSE)</f>
        <v>#N/A</v>
      </c>
      <c r="BD2" s="11" t="str">
        <f>HLOOKUP(BD4,'④個別物件収支（第3期）'!$J$4:$JU$20,5,FALSE)</f>
        <v>（注）</v>
      </c>
      <c r="BE2" s="11">
        <f>HLOOKUP(BE4,'④個別物件収支（第3期）'!$J$4:$JU$20,5,FALSE)</f>
        <v>523</v>
      </c>
      <c r="BF2" s="11">
        <f>HLOOKUP(BF4,'④個別物件収支（第3期）'!$J$4:$JU$20,5,FALSE)</f>
        <v>400</v>
      </c>
      <c r="BG2" s="11">
        <f>HLOOKUP(BG4,'④個別物件収支（第3期）'!$J$4:$JU$20,5,FALSE)</f>
        <v>166</v>
      </c>
      <c r="BH2" s="11">
        <f>HLOOKUP(BH4,'④個別物件収支（第3期）'!$J$4:$JU$20,5,FALSE)</f>
        <v>247</v>
      </c>
      <c r="BI2" s="11">
        <f>HLOOKUP(BI4,'④個別物件収支（第3期）'!$J$4:$JU$20,5,FALSE)</f>
        <v>175</v>
      </c>
      <c r="BJ2" s="11" t="e">
        <f>HLOOKUP(BJ4,'④個別物件収支（第3期）'!$J$4:$JU$20,5,FALSE)</f>
        <v>#N/A</v>
      </c>
      <c r="BK2" s="11" t="e">
        <f>HLOOKUP(BK4,'④個別物件収支（第3期）'!$J$4:$JU$20,5,FALSE)</f>
        <v>#N/A</v>
      </c>
      <c r="BL2" s="11">
        <f>HLOOKUP(BL4,'④個別物件収支（第3期）'!$J$4:$JU$20,5,FALSE)</f>
        <v>1121</v>
      </c>
      <c r="BM2" s="11" t="str">
        <f>HLOOKUP(BM4,'④個別物件収支（第3期）'!$J$4:$JU$20,5,FALSE)</f>
        <v>（注）</v>
      </c>
      <c r="BN2" s="11">
        <f>HLOOKUP(BN4,'④個別物件収支（第3期）'!$J$4:$JU$20,5,FALSE)</f>
        <v>287</v>
      </c>
      <c r="BO2" s="11" t="str">
        <f>HLOOKUP(BO4,'④個別物件収支（第3期）'!$J$4:$JU$20,5,FALSE)</f>
        <v>（注）</v>
      </c>
      <c r="BP2" s="11">
        <f>HLOOKUP(BP4,'④個別物件収支（第3期）'!$J$4:$JU$20,5,FALSE)</f>
        <v>168</v>
      </c>
      <c r="BQ2" s="11">
        <f>HLOOKUP(BQ4,'④個別物件収支（第3期）'!$J$4:$JU$20,5,FALSE)</f>
        <v>148</v>
      </c>
      <c r="BR2" s="11">
        <f>HLOOKUP(BR4,'④個別物件収支（第3期）'!$J$4:$JU$20,5,FALSE)</f>
        <v>156</v>
      </c>
      <c r="BS2" s="11" t="str">
        <f>HLOOKUP(BS4,'④個別物件収支（第3期）'!$J$4:$JU$20,5,FALSE)</f>
        <v>（注）</v>
      </c>
      <c r="BT2" s="11" t="str">
        <f>HLOOKUP(BT4,'④個別物件収支（第3期）'!$J$4:$JU$20,5,FALSE)</f>
        <v>（注）</v>
      </c>
      <c r="BU2" s="11" t="str">
        <f>HLOOKUP(BU4,'④個別物件収支（第3期）'!$J$4:$JU$20,5,FALSE)</f>
        <v>（注）</v>
      </c>
      <c r="BV2" s="11">
        <f>HLOOKUP(BV4,'④個別物件収支（第3期）'!$J$4:$JU$20,5,FALSE)</f>
        <v>95</v>
      </c>
      <c r="BW2" s="11" t="str">
        <f>HLOOKUP(BW4,'④個別物件収支（第3期）'!$J$4:$JU$20,5,FALSE)</f>
        <v>（注）</v>
      </c>
      <c r="BX2" s="11">
        <f>HLOOKUP(BX4,'④個別物件収支（第3期）'!$J$4:$JU$20,5,FALSE)</f>
        <v>78</v>
      </c>
      <c r="BY2" s="11" t="str">
        <f>HLOOKUP(BY4,'④個別物件収支（第3期）'!$J$4:$JU$20,5,FALSE)</f>
        <v>（注）</v>
      </c>
      <c r="BZ2" s="11" t="str">
        <f>HLOOKUP(BZ4,'④個別物件収支（第3期）'!$J$4:$JU$20,5,FALSE)</f>
        <v>（注）</v>
      </c>
      <c r="CA2" s="11" t="str">
        <f>HLOOKUP(CA4,'④個別物件収支（第3期）'!$J$4:$JU$20,5,FALSE)</f>
        <v>（注）</v>
      </c>
      <c r="CB2" s="11" t="str">
        <f>HLOOKUP(CB4,'④個別物件収支（第3期）'!$J$4:$JU$20,5,FALSE)</f>
        <v>（注）</v>
      </c>
      <c r="CC2" s="11" t="str">
        <f>HLOOKUP(CC4,'④個別物件収支（第3期）'!$J$4:$JU$20,5,FALSE)</f>
        <v>（注）</v>
      </c>
      <c r="CD2" s="11" t="str">
        <f>HLOOKUP(CD4,'④個別物件収支（第3期）'!$J$4:$JU$20,5,FALSE)</f>
        <v>（注）</v>
      </c>
      <c r="CE2" s="11" t="str">
        <f>HLOOKUP(CE4,'④個別物件収支（第3期）'!$J$4:$JU$20,5,FALSE)</f>
        <v>（注）</v>
      </c>
      <c r="CF2" s="11" t="str">
        <f>HLOOKUP(CF4,'④個別物件収支（第3期）'!$J$4:$JU$20,5,FALSE)</f>
        <v>（注）</v>
      </c>
      <c r="CG2" s="11" t="str">
        <f>HLOOKUP(CG4,'④個別物件収支（第3期）'!$J$4:$JU$20,5,FALSE)</f>
        <v>（注）</v>
      </c>
      <c r="CH2" s="11" t="str">
        <f>HLOOKUP(CH4,'④個別物件収支（第3期）'!$J$4:$JU$20,5,FALSE)</f>
        <v>（注）</v>
      </c>
      <c r="CI2" s="11" t="str">
        <f>HLOOKUP(CI4,'④個別物件収支（第3期）'!$J$4:$JU$20,5,FALSE)</f>
        <v>（注）</v>
      </c>
      <c r="CJ2" s="11" t="str">
        <f>HLOOKUP(CJ4,'④個別物件収支（第3期）'!$J$4:$JU$20,5,FALSE)</f>
        <v>（注）</v>
      </c>
      <c r="CK2" s="11" t="str">
        <f>HLOOKUP(CK4,'④個別物件収支（第3期）'!$J$4:$JU$20,5,FALSE)</f>
        <v>（注）</v>
      </c>
      <c r="CL2" s="11" t="str">
        <f>HLOOKUP(CL4,'④個別物件収支（第3期）'!$J$4:$JU$20,5,FALSE)</f>
        <v>（注）</v>
      </c>
      <c r="CM2" s="11" t="str">
        <f>HLOOKUP(CM4,'④個別物件収支（第3期）'!$J$4:$JU$20,5,FALSE)</f>
        <v>（注）</v>
      </c>
      <c r="CN2" s="11" t="str">
        <f>HLOOKUP(CN4,'④個別物件収支（第3期）'!$J$4:$JU$20,5,FALSE)</f>
        <v>（注）</v>
      </c>
      <c r="CO2" s="11" t="str">
        <f>HLOOKUP(CO4,'④個別物件収支（第3期）'!$J$4:$JU$20,5,FALSE)</f>
        <v>（注）</v>
      </c>
      <c r="CP2" s="11" t="str">
        <f>HLOOKUP(CP4,'④個別物件収支（第3期）'!$J$4:$JU$20,5,FALSE)</f>
        <v>（注）</v>
      </c>
      <c r="CQ2" s="11">
        <f>HLOOKUP(CQ4,'④個別物件収支（第3期）'!$J$4:$JU$20,5,FALSE)</f>
        <v>86</v>
      </c>
      <c r="CR2" s="11">
        <f>HLOOKUP(CR4,'④個別物件収支（第3期）'!$J$4:$JU$20,5,FALSE)</f>
        <v>909</v>
      </c>
      <c r="CS2" s="11" t="str">
        <f>HLOOKUP(CS4,'④個別物件収支（第3期）'!$J$4:$JU$20,5,FALSE)</f>
        <v>（注）</v>
      </c>
      <c r="CT2" s="11" t="str">
        <f>HLOOKUP(CT4,'④個別物件収支（第3期）'!$J$4:$JU$20,5,FALSE)</f>
        <v>（注）</v>
      </c>
      <c r="CU2" s="11" t="str">
        <f>HLOOKUP(CU4,'④個別物件収支（第3期）'!$J$4:$JU$20,5,FALSE)</f>
        <v>（注）</v>
      </c>
      <c r="CV2" s="11" t="str">
        <f>HLOOKUP(CV4,'④個別物件収支（第3期）'!$J$4:$JU$20,5,FALSE)</f>
        <v>（注）</v>
      </c>
      <c r="CW2" s="11">
        <f>HLOOKUP(CW4,'④個別物件収支（第3期）'!$J$4:$JU$20,5,FALSE)</f>
        <v>211</v>
      </c>
      <c r="CX2" s="11">
        <f>HLOOKUP(CX4,'④個別物件収支（第3期）'!$J$4:$JU$20,5,FALSE)</f>
        <v>149</v>
      </c>
      <c r="CY2" s="11" t="str">
        <f>HLOOKUP(CY4,'④個別物件収支（第3期）'!$J$4:$JU$20,5,FALSE)</f>
        <v>（注）</v>
      </c>
      <c r="CZ2" s="11" t="str">
        <f>HLOOKUP(CZ4,'④個別物件収支（第3期）'!$J$4:$JU$20,5,FALSE)</f>
        <v>（注）</v>
      </c>
      <c r="DA2" s="11" t="str">
        <f>HLOOKUP(DA4,'④個別物件収支（第3期）'!$J$4:$JU$20,5,FALSE)</f>
        <v>（注）</v>
      </c>
      <c r="DB2" s="11" t="str">
        <f>HLOOKUP(DB4,'④個別物件収支（第3期）'!$J$4:$JU$20,5,FALSE)</f>
        <v>（注）</v>
      </c>
      <c r="DC2" s="11" t="str">
        <f>HLOOKUP(DC4,'④個別物件収支（第3期）'!$J$4:$JU$20,5,FALSE)</f>
        <v>（注）</v>
      </c>
      <c r="DD2" s="11" t="str">
        <f>HLOOKUP(DD4,'④個別物件収支（第3期）'!$J$4:$JU$20,5,FALSE)</f>
        <v>（注）</v>
      </c>
      <c r="DE2" s="11">
        <f>HLOOKUP(DE4,'④個別物件収支（第3期）'!$J$4:$JU$20,5,FALSE)</f>
        <v>297</v>
      </c>
      <c r="DF2" s="11" t="str">
        <f>HLOOKUP(DF4,'④個別物件収支（第3期）'!$J$4:$JU$20,5,FALSE)</f>
        <v>（注）</v>
      </c>
      <c r="DG2" s="11" t="str">
        <f>HLOOKUP(DG4,'④個別物件収支（第3期）'!$J$4:$JU$20,5,FALSE)</f>
        <v>（注）</v>
      </c>
      <c r="DH2" s="11" t="str">
        <f>HLOOKUP(DH4,'④個別物件収支（第3期）'!$J$4:$JU$20,5,FALSE)</f>
        <v>（注）</v>
      </c>
      <c r="DI2" s="11" t="str">
        <f>HLOOKUP(DI4,'④個別物件収支（第3期）'!$J$4:$JU$20,5,FALSE)</f>
        <v>（注）</v>
      </c>
      <c r="DJ2" s="11" t="str">
        <f>HLOOKUP(DJ4,'④個別物件収支（第3期）'!$J$4:$JU$20,5,FALSE)</f>
        <v>（注）</v>
      </c>
      <c r="DK2" s="11" t="str">
        <f>HLOOKUP(DK4,'④個別物件収支（第3期）'!$J$4:$JU$20,5,FALSE)</f>
        <v>（注）</v>
      </c>
      <c r="DL2" s="11" t="str">
        <f>HLOOKUP(DL4,'④個別物件収支（第3期）'!$J$4:$JU$20,5,FALSE)</f>
        <v>（注）</v>
      </c>
      <c r="DM2" s="11" t="str">
        <f>HLOOKUP(DM4,'④個別物件収支（第3期）'!$J$4:$JU$20,5,FALSE)</f>
        <v>（注）</v>
      </c>
      <c r="DN2" s="11" t="str">
        <f>HLOOKUP(DN4,'④個別物件収支（第3期）'!$J$4:$JU$20,5,FALSE)</f>
        <v>（注）</v>
      </c>
      <c r="DO2" s="11" t="str">
        <f>HLOOKUP(DO4,'④個別物件収支（第3期）'!$J$4:$JU$20,5,FALSE)</f>
        <v>（注）</v>
      </c>
      <c r="DP2" s="11" t="str">
        <f>HLOOKUP(DP4,'④個別物件収支（第3期）'!$J$4:$JU$20,5,FALSE)</f>
        <v>（注）</v>
      </c>
      <c r="DQ2" s="11" t="str">
        <f>HLOOKUP(DQ4,'④個別物件収支（第3期）'!$J$4:$JU$20,5,FALSE)</f>
        <v>（注）</v>
      </c>
      <c r="DR2" s="11">
        <f>HLOOKUP(DR4,'④個別物件収支（第3期）'!$J$4:$JU$20,5,FALSE)</f>
        <v>96</v>
      </c>
      <c r="DS2" s="11">
        <f>HLOOKUP(DS4,'④個別物件収支（第3期）'!$J$4:$JU$20,5,FALSE)</f>
        <v>30</v>
      </c>
      <c r="DT2" s="11">
        <f>HLOOKUP(DT4,'④個別物件収支（第3期）'!$J$4:$JU$20,5,FALSE)</f>
        <v>23</v>
      </c>
      <c r="DU2" s="11">
        <f>HLOOKUP(DU4,'④個別物件収支（第3期）'!$J$4:$JU$20,5,FALSE)</f>
        <v>22</v>
      </c>
      <c r="DV2" s="11">
        <f>HLOOKUP(DV4,'④個別物件収支（第3期）'!$J$4:$JU$20,5,FALSE)</f>
        <v>25</v>
      </c>
      <c r="DW2" s="11">
        <f>HLOOKUP(DW4,'④個別物件収支（第3期）'!$J$4:$JU$20,5,FALSE)</f>
        <v>28</v>
      </c>
      <c r="DX2" s="11">
        <f>HLOOKUP(DX4,'④個別物件収支（第3期）'!$J$4:$JU$20,5,FALSE)</f>
        <v>75</v>
      </c>
      <c r="DY2" s="11">
        <f>HLOOKUP(DY4,'④個別物件収支（第3期）'!$J$4:$JU$20,5,FALSE)</f>
        <v>48</v>
      </c>
      <c r="DZ2" s="11">
        <f>HLOOKUP(DZ4,'④個別物件収支（第3期）'!$J$4:$JU$20,5,FALSE)</f>
        <v>36</v>
      </c>
      <c r="EA2" s="11">
        <f>HLOOKUP(EA4,'④個別物件収支（第3期）'!$J$4:$JU$20,5,FALSE)</f>
        <v>29</v>
      </c>
      <c r="EB2" s="11">
        <f>HLOOKUP(EB4,'④個別物件収支（第3期）'!$J$4:$JU$20,5,FALSE)</f>
        <v>36</v>
      </c>
      <c r="EC2" s="11">
        <f>HLOOKUP(EC4,'④個別物件収支（第3期）'!$J$4:$JU$20,5,FALSE)</f>
        <v>37</v>
      </c>
      <c r="ED2" s="11">
        <f>HLOOKUP(ED4,'④個別物件収支（第3期）'!$J$4:$JU$20,5,FALSE)</f>
        <v>108</v>
      </c>
      <c r="EE2" s="11">
        <f>HLOOKUP(EE4,'④個別物件収支（第3期）'!$J$4:$JU$20,5,FALSE)</f>
        <v>19</v>
      </c>
      <c r="EF2" s="11">
        <f>HLOOKUP(EF4,'④個別物件収支（第3期）'!$J$4:$JU$20,5,FALSE)</f>
        <v>30</v>
      </c>
      <c r="EG2" s="11">
        <f>HLOOKUP(EG4,'④個別物件収支（第3期）'!$J$4:$JU$20,5,FALSE)</f>
        <v>21</v>
      </c>
      <c r="EH2" s="11">
        <f>HLOOKUP(EH4,'④個別物件収支（第3期）'!$J$4:$JU$20,5,FALSE)</f>
        <v>34</v>
      </c>
      <c r="EI2" s="11">
        <f>HLOOKUP(EI4,'④個別物件収支（第3期）'!$J$4:$JU$20,5,FALSE)</f>
        <v>56</v>
      </c>
      <c r="EJ2" s="11">
        <f>HLOOKUP(EJ4,'④個別物件収支（第3期）'!$J$4:$JU$20,5,FALSE)</f>
        <v>64</v>
      </c>
      <c r="EK2" s="11">
        <f>HLOOKUP(EK4,'④個別物件収支（第3期）'!$J$4:$JU$20,5,FALSE)</f>
        <v>74</v>
      </c>
      <c r="EL2" s="11">
        <f>HLOOKUP(EL4,'④個別物件収支（第3期）'!$J$4:$JU$20,5,FALSE)</f>
        <v>95</v>
      </c>
      <c r="EM2" s="11">
        <f>HLOOKUP(EM4,'④個別物件収支（第3期）'!$J$4:$JU$20,5,FALSE)</f>
        <v>61</v>
      </c>
      <c r="EN2" s="11">
        <f>HLOOKUP(EN4,'④個別物件収支（第3期）'!$J$4:$JU$20,5,FALSE)</f>
        <v>31</v>
      </c>
      <c r="EO2" s="11">
        <f>HLOOKUP(EO4,'④個別物件収支（第3期）'!$J$4:$JU$20,5,FALSE)</f>
        <v>26</v>
      </c>
      <c r="EP2" s="11">
        <f>HLOOKUP(EP4,'④個別物件収支（第3期）'!$J$4:$JU$20,5,FALSE)</f>
        <v>30</v>
      </c>
      <c r="EQ2" s="11">
        <f>HLOOKUP(EQ4,'④個別物件収支（第3期）'!$J$4:$JU$20,5,FALSE)</f>
        <v>59</v>
      </c>
      <c r="ER2" s="11" t="e">
        <f>HLOOKUP(ER4,'④個別物件収支（第3期）'!$J$4:$JU$20,5,FALSE)</f>
        <v>#N/A</v>
      </c>
      <c r="ES2" s="11">
        <f>HLOOKUP(ES4,'④個別物件収支（第3期）'!$J$4:$JU$20,5,FALSE)</f>
        <v>11</v>
      </c>
      <c r="ET2" s="11">
        <f>HLOOKUP(ET4,'④個別物件収支（第3期）'!$J$4:$JU$20,5,FALSE)</f>
        <v>34</v>
      </c>
      <c r="EU2" s="11">
        <f>HLOOKUP(EU4,'④個別物件収支（第3期）'!$J$4:$JU$20,5,FALSE)</f>
        <v>32</v>
      </c>
      <c r="EV2" s="11">
        <f>HLOOKUP(EV4,'④個別物件収支（第3期）'!$J$4:$JU$20,5,FALSE)</f>
        <v>20</v>
      </c>
      <c r="EW2" s="11">
        <f>HLOOKUP(EW4,'④個別物件収支（第3期）'!$J$4:$JU$20,5,FALSE)</f>
        <v>62</v>
      </c>
      <c r="EX2" s="11">
        <f>HLOOKUP(EX4,'④個別物件収支（第3期）'!$J$4:$JU$20,5,FALSE)</f>
        <v>38</v>
      </c>
      <c r="EY2" s="11">
        <f>HLOOKUP(EY4,'④個別物件収支（第3期）'!$J$4:$JU$20,5,FALSE)</f>
        <v>39</v>
      </c>
      <c r="EZ2" s="11">
        <f>HLOOKUP(EZ4,'④個別物件収支（第3期）'!$J$4:$JU$20,5,FALSE)</f>
        <v>23</v>
      </c>
      <c r="FA2" s="11">
        <f>HLOOKUP(FA4,'④個別物件収支（第3期）'!$J$4:$JU$20,5,FALSE)</f>
        <v>15</v>
      </c>
      <c r="FB2" s="11">
        <f>HLOOKUP(FB4,'④個別物件収支（第3期）'!$J$4:$JU$20,5,FALSE)</f>
        <v>13</v>
      </c>
      <c r="FC2" s="11">
        <f>HLOOKUP(FC4,'④個別物件収支（第3期）'!$J$4:$JU$20,5,FALSE)</f>
        <v>83</v>
      </c>
      <c r="FD2" s="11">
        <f>HLOOKUP(FD4,'④個別物件収支（第3期）'!$J$4:$JU$20,5,FALSE)</f>
        <v>36</v>
      </c>
      <c r="FE2" s="11">
        <f>HLOOKUP(FE4,'④個別物件収支（第3期）'!$J$4:$JU$20,5,FALSE)</f>
        <v>32</v>
      </c>
      <c r="FF2" s="11">
        <f>HLOOKUP(FF4,'④個別物件収支（第3期）'!$J$4:$JU$20,5,FALSE)</f>
        <v>78</v>
      </c>
      <c r="FG2" s="11">
        <f>HLOOKUP(FG4,'④個別物件収支（第3期）'!$J$4:$JU$20,5,FALSE)</f>
        <v>92</v>
      </c>
      <c r="FH2" s="11">
        <f>HLOOKUP(FH4,'④個別物件収支（第3期）'!$J$4:$JU$20,5,FALSE)</f>
        <v>72</v>
      </c>
      <c r="FI2" s="11">
        <f>HLOOKUP(FI4,'④個別物件収支（第3期）'!$J$4:$JU$20,5,FALSE)</f>
        <v>128</v>
      </c>
      <c r="FJ2" s="11">
        <f>HLOOKUP(FJ4,'④個別物件収支（第3期）'!$J$4:$JU$20,5,FALSE)</f>
        <v>48</v>
      </c>
      <c r="FK2" s="11">
        <f>HLOOKUP(FK4,'④個別物件収支（第3期）'!$J$4:$JU$20,5,FALSE)</f>
        <v>17</v>
      </c>
      <c r="FL2" s="11">
        <f>HLOOKUP(FL4,'④個別物件収支（第3期）'!$J$4:$JU$20,5,FALSE)</f>
        <v>25</v>
      </c>
      <c r="FM2" s="11">
        <f>HLOOKUP(FM4,'④個別物件収支（第3期）'!$J$4:$JU$20,5,FALSE)</f>
        <v>44</v>
      </c>
      <c r="FN2" s="11" t="e">
        <f>HLOOKUP(FN4,'④個別物件収支（第3期）'!$J$4:$JU$20,5,FALSE)</f>
        <v>#N/A</v>
      </c>
      <c r="FO2" s="11">
        <f>HLOOKUP(FO4,'④個別物件収支（第3期）'!$J$4:$JU$20,5,FALSE)</f>
        <v>38</v>
      </c>
      <c r="FP2" s="11">
        <f>HLOOKUP(FP4,'④個別物件収支（第3期）'!$J$4:$JU$20,5,FALSE)</f>
        <v>27</v>
      </c>
      <c r="FQ2" s="11">
        <f>HLOOKUP(FQ4,'④個別物件収支（第3期）'!$J$4:$JU$20,5,FALSE)</f>
        <v>14</v>
      </c>
      <c r="FR2" s="11">
        <f>HLOOKUP(FR4,'④個別物件収支（第3期）'!$J$4:$JU$20,5,FALSE)</f>
        <v>13</v>
      </c>
      <c r="FS2" s="11">
        <f>HLOOKUP(FS4,'④個別物件収支（第3期）'!$J$4:$JU$20,5,FALSE)</f>
        <v>20</v>
      </c>
      <c r="FT2" s="11">
        <f>HLOOKUP(FT4,'④個別物件収支（第3期）'!$J$4:$JU$20,5,FALSE)</f>
        <v>44</v>
      </c>
      <c r="FU2" s="11">
        <f>HLOOKUP(FU4,'④個別物件収支（第3期）'!$J$4:$JU$20,5,FALSE)</f>
        <v>81</v>
      </c>
      <c r="FV2" s="11">
        <f>HLOOKUP(FV4,'④個別物件収支（第3期）'!$J$4:$JU$20,5,FALSE)</f>
        <v>25</v>
      </c>
      <c r="FW2" s="11">
        <f>HLOOKUP(FW4,'④個別物件収支（第3期）'!$J$4:$JU$20,5,FALSE)</f>
        <v>26</v>
      </c>
      <c r="FX2" s="11" t="e">
        <f>HLOOKUP(FX4,'④個別物件収支（第3期）'!$J$4:$JU$20,5,FALSE)</f>
        <v>#N/A</v>
      </c>
      <c r="FY2" s="11">
        <f>HLOOKUP(FY4,'④個別物件収支（第3期）'!$J$4:$JU$20,5,FALSE)</f>
        <v>23</v>
      </c>
      <c r="FZ2" s="11">
        <f>HLOOKUP(FZ4,'④個別物件収支（第3期）'!$J$4:$JU$20,5,FALSE)</f>
        <v>24</v>
      </c>
      <c r="GA2" s="11">
        <f>HLOOKUP(GA4,'④個別物件収支（第3期）'!$J$4:$JU$20,5,FALSE)</f>
        <v>18</v>
      </c>
      <c r="GB2" s="11">
        <f>HLOOKUP(GB4,'④個別物件収支（第3期）'!$J$4:$JU$20,5,FALSE)</f>
        <v>11</v>
      </c>
      <c r="GC2" s="11" t="e">
        <f>HLOOKUP(GC4,'④個別物件収支（第3期）'!$J$4:$JU$20,5,FALSE)</f>
        <v>#N/A</v>
      </c>
      <c r="GD2" s="11">
        <f>HLOOKUP(GD4,'④個別物件収支（第3期）'!$J$4:$JU$20,5,FALSE)</f>
        <v>23</v>
      </c>
      <c r="GE2" s="11">
        <f>HLOOKUP(GE4,'④個別物件収支（第3期）'!$J$4:$JU$20,5,FALSE)</f>
        <v>40</v>
      </c>
      <c r="GF2" s="11">
        <f>HLOOKUP(GF4,'④個別物件収支（第3期）'!$J$4:$JU$20,5,FALSE)</f>
        <v>22</v>
      </c>
      <c r="GG2" s="11">
        <f>HLOOKUP(GG4,'④個別物件収支（第3期）'!$J$4:$JU$20,5,FALSE)</f>
        <v>58</v>
      </c>
      <c r="GH2" s="11">
        <f>HLOOKUP(GH4,'④個別物件収支（第3期）'!$J$4:$JU$20,5,FALSE)</f>
        <v>48</v>
      </c>
      <c r="GI2" s="11">
        <f>HLOOKUP(GI4,'④個別物件収支（第3期）'!$J$4:$JU$20,5,FALSE)</f>
        <v>35</v>
      </c>
      <c r="GJ2" s="11">
        <f>HLOOKUP(GJ4,'④個別物件収支（第3期）'!$J$4:$JU$20,5,FALSE)</f>
        <v>29</v>
      </c>
      <c r="GK2" s="11">
        <f>HLOOKUP(GK4,'④個別物件収支（第3期）'!$J$4:$JU$20,5,FALSE)</f>
        <v>24</v>
      </c>
      <c r="GL2" s="11">
        <f>HLOOKUP(GL4,'④個別物件収支（第3期）'!$J$4:$JU$20,5,FALSE)</f>
        <v>50</v>
      </c>
      <c r="GM2" s="11" t="e">
        <f>HLOOKUP(GM4,'④個別物件収支（第3期）'!$J$4:$JU$20,5,FALSE)</f>
        <v>#N/A</v>
      </c>
      <c r="GN2" s="11">
        <f>HLOOKUP(GN4,'④個別物件収支（第3期）'!$J$4:$JU$20,5,FALSE)</f>
        <v>19</v>
      </c>
      <c r="GO2" s="11">
        <f>HLOOKUP(GO4,'④個別物件収支（第3期）'!$J$4:$JU$20,5,FALSE)</f>
        <v>40</v>
      </c>
      <c r="GP2" s="11">
        <f>HLOOKUP(GP4,'④個別物件収支（第3期）'!$J$4:$JU$20,5,FALSE)</f>
        <v>13</v>
      </c>
      <c r="GQ2" s="11">
        <f>HLOOKUP(GQ4,'④個別物件収支（第3期）'!$J$4:$JU$20,5,FALSE)</f>
        <v>49</v>
      </c>
      <c r="GR2" s="11">
        <f>HLOOKUP(GR4,'④個別物件収支（第3期）'!$J$4:$JU$20,5,FALSE)</f>
        <v>23</v>
      </c>
      <c r="GS2" s="11">
        <f>HLOOKUP(GS4,'④個別物件収支（第3期）'!$J$4:$JU$20,5,FALSE)</f>
        <v>18</v>
      </c>
      <c r="GT2" s="11">
        <f>HLOOKUP(GT4,'④個別物件収支（第3期）'!$J$4:$JU$20,5,FALSE)</f>
        <v>109</v>
      </c>
      <c r="GU2" s="11">
        <f>HLOOKUP(GU4,'④個別物件収支（第3期）'!$J$4:$JU$20,5,FALSE)</f>
        <v>75</v>
      </c>
      <c r="GV2" s="11">
        <f>HLOOKUP(GV4,'④個別物件収支（第3期）'!$J$4:$JU$20,5,FALSE)</f>
        <v>24</v>
      </c>
      <c r="GW2" s="11">
        <f>HLOOKUP(GW4,'④個別物件収支（第3期）'!$J$4:$JU$20,5,FALSE)</f>
        <v>20</v>
      </c>
      <c r="GX2" s="11">
        <f>HLOOKUP(GX4,'④個別物件収支（第3期）'!$J$4:$JU$20,5,FALSE)</f>
        <v>21</v>
      </c>
      <c r="GY2" s="11">
        <f>HLOOKUP(GY4,'④個別物件収支（第3期）'!$J$4:$JU$20,5,FALSE)</f>
        <v>40</v>
      </c>
      <c r="GZ2" s="11">
        <f>HLOOKUP(GZ4,'④個別物件収支（第3期）'!$J$4:$JU$20,5,FALSE)</f>
        <v>23</v>
      </c>
      <c r="HA2" s="11">
        <f>HLOOKUP(HA4,'④個別物件収支（第3期）'!$J$4:$JU$20,5,FALSE)</f>
        <v>23</v>
      </c>
      <c r="HB2" s="11">
        <f>HLOOKUP(HB4,'④個別物件収支（第3期）'!$J$4:$JU$20,5,FALSE)</f>
        <v>21</v>
      </c>
      <c r="HC2" s="11">
        <f>HLOOKUP(HC4,'④個別物件収支（第3期）'!$J$4:$JU$20,5,FALSE)</f>
        <v>29</v>
      </c>
      <c r="HD2" s="11">
        <f>HLOOKUP(HD4,'④個別物件収支（第3期）'!$J$4:$JU$20,5,FALSE)</f>
        <v>39</v>
      </c>
      <c r="HE2" s="11" t="e">
        <f>HLOOKUP(HE4,'④個別物件収支（第3期）'!$J$4:$JU$20,5,FALSE)</f>
        <v>#N/A</v>
      </c>
      <c r="HF2" s="11">
        <f>HLOOKUP(HF4,'④個別物件収支（第3期）'!$J$4:$JU$20,5,FALSE)</f>
        <v>37</v>
      </c>
      <c r="HG2" s="11">
        <f>HLOOKUP(HG4,'④個別物件収支（第3期）'!$J$4:$JU$20,5,FALSE)</f>
        <v>14</v>
      </c>
      <c r="HH2" s="11">
        <f>HLOOKUP(HH4,'④個別物件収支（第3期）'!$J$4:$JU$20,5,FALSE)</f>
        <v>74</v>
      </c>
      <c r="HI2" s="11">
        <f>HLOOKUP(HI4,'④個別物件収支（第3期）'!$J$4:$JU$20,5,FALSE)</f>
        <v>73</v>
      </c>
      <c r="HJ2" s="11">
        <f>HLOOKUP(HJ4,'④個別物件収支（第3期）'!$J$4:$JU$20,5,FALSE)</f>
        <v>49</v>
      </c>
      <c r="HK2" s="11">
        <f>HLOOKUP(HK4,'④個別物件収支（第3期）'!$J$4:$JU$20,5,FALSE)</f>
        <v>28</v>
      </c>
      <c r="HL2" s="11">
        <f>HLOOKUP(HL4,'④個別物件収支（第3期）'!$J$4:$JU$20,5,FALSE)</f>
        <v>57</v>
      </c>
      <c r="HM2" s="11">
        <f>HLOOKUP(HM4,'④個別物件収支（第3期）'!$J$4:$JU$20,5,FALSE)</f>
        <v>72</v>
      </c>
      <c r="HN2" s="11">
        <f>HLOOKUP(HN4,'④個別物件収支（第3期）'!$J$4:$JU$20,5,FALSE)</f>
        <v>37</v>
      </c>
      <c r="HO2" s="11">
        <f>HLOOKUP(HO4,'④個別物件収支（第3期）'!$J$4:$JU$20,5,FALSE)</f>
        <v>36</v>
      </c>
      <c r="HP2" s="11">
        <f>HLOOKUP(HP4,'④個別物件収支（第3期）'!$J$4:$JU$20,5,FALSE)</f>
        <v>19</v>
      </c>
      <c r="HQ2" s="11" t="e">
        <f>HLOOKUP(HQ4,'④個別物件収支（第3期）'!$J$4:$JU$20,5,FALSE)</f>
        <v>#N/A</v>
      </c>
      <c r="HR2" s="11">
        <f>HLOOKUP(HR4,'④個別物件収支（第3期）'!$J$4:$JU$20,5,FALSE)</f>
        <v>27</v>
      </c>
      <c r="HS2" s="11">
        <f>HLOOKUP(HS4,'④個別物件収支（第3期）'!$J$4:$JU$20,5,FALSE)</f>
        <v>21</v>
      </c>
      <c r="HT2" s="11">
        <f>HLOOKUP(HT4,'④個別物件収支（第3期）'!$J$4:$JU$20,5,FALSE)</f>
        <v>24</v>
      </c>
      <c r="HU2" s="11">
        <f>HLOOKUP(HU4,'④個別物件収支（第3期）'!$J$4:$JU$20,5,FALSE)</f>
        <v>15</v>
      </c>
      <c r="HV2" s="11">
        <f>HLOOKUP(HV4,'④個別物件収支（第3期）'!$J$4:$JU$20,5,FALSE)</f>
        <v>20</v>
      </c>
      <c r="HW2" s="11">
        <f>HLOOKUP(HW4,'④個別物件収支（第3期）'!$J$4:$JU$20,5,FALSE)</f>
        <v>30</v>
      </c>
      <c r="HX2" s="11">
        <f>HLOOKUP(HX4,'④個別物件収支（第3期）'!$J$4:$JU$20,5,FALSE)</f>
        <v>26</v>
      </c>
      <c r="HY2" s="11">
        <f>HLOOKUP(HY4,'④個別物件収支（第3期）'!$J$4:$JU$20,5,FALSE)</f>
        <v>56</v>
      </c>
      <c r="HZ2" s="11">
        <f>HLOOKUP(HZ4,'④個別物件収支（第3期）'!$J$4:$JU$20,5,FALSE)</f>
        <v>28</v>
      </c>
      <c r="IA2" s="11">
        <f>HLOOKUP(IA4,'④個別物件収支（第3期）'!$J$4:$JU$20,5,FALSE)</f>
        <v>25</v>
      </c>
      <c r="IB2" s="11">
        <f>HLOOKUP(IB4,'④個別物件収支（第3期）'!$J$4:$JU$20,5,FALSE)</f>
        <v>30</v>
      </c>
      <c r="IC2" s="11">
        <f>HLOOKUP(IC4,'④個別物件収支（第3期）'!$J$4:$JU$20,5,FALSE)</f>
        <v>29</v>
      </c>
      <c r="ID2" s="11">
        <f>HLOOKUP(ID4,'④個別物件収支（第3期）'!$J$4:$JU$20,5,FALSE)</f>
        <v>58</v>
      </c>
      <c r="IE2" s="11" t="e">
        <f>HLOOKUP(IE4,'④個別物件収支（第3期）'!$J$4:$JU$20,5,FALSE)</f>
        <v>#N/A</v>
      </c>
      <c r="IF2" s="11">
        <f>HLOOKUP(IF4,'④個別物件収支（第3期）'!$J$4:$JU$20,5,FALSE)</f>
        <v>13</v>
      </c>
      <c r="IG2" s="11">
        <f>HLOOKUP(IG4,'④個別物件収支（第3期）'!$J$4:$JU$20,5,FALSE)</f>
        <v>17</v>
      </c>
      <c r="IH2" s="11">
        <f>HLOOKUP(IH4,'④個別物件収支（第3期）'!$J$4:$JU$20,5,FALSE)</f>
        <v>11</v>
      </c>
      <c r="II2" s="11">
        <f>HLOOKUP(II4,'④個別物件収支（第3期）'!$J$4:$JU$20,5,FALSE)</f>
        <v>25</v>
      </c>
      <c r="IJ2" s="11">
        <f>HLOOKUP(IJ4,'④個別物件収支（第3期）'!$J$4:$JU$20,5,FALSE)</f>
        <v>23</v>
      </c>
      <c r="IK2" s="11">
        <f>HLOOKUP(IK4,'④個別物件収支（第3期）'!$J$4:$JU$20,5,FALSE)</f>
        <v>18</v>
      </c>
      <c r="IL2" s="11">
        <f>HLOOKUP(IL4,'④個別物件収支（第3期）'!$J$4:$JU$20,5,FALSE)</f>
        <v>13</v>
      </c>
      <c r="IM2" s="11">
        <f>HLOOKUP(IM4,'④個別物件収支（第3期）'!$J$4:$JU$20,5,FALSE)</f>
        <v>10</v>
      </c>
      <c r="IN2" s="11">
        <f>HLOOKUP(IN4,'④個別物件収支（第3期）'!$J$4:$JU$20,5,FALSE)</f>
        <v>19</v>
      </c>
      <c r="IO2" s="11">
        <f>HLOOKUP(IO4,'④個別物件収支（第3期）'!$J$4:$JU$20,5,FALSE)</f>
        <v>28</v>
      </c>
      <c r="IP2" s="11">
        <f>HLOOKUP(IP4,'④個別物件収支（第3期）'!$J$4:$JU$20,5,FALSE)</f>
        <v>180</v>
      </c>
      <c r="IQ2" s="11">
        <f>HLOOKUP(IQ4,'④個別物件収支（第3期）'!$J$4:$JU$20,5,FALSE)</f>
        <v>70</v>
      </c>
      <c r="IR2" s="11">
        <f>HLOOKUP(IR4,'④個別物件収支（第3期）'!$J$4:$JU$20,5,FALSE)</f>
        <v>43</v>
      </c>
      <c r="IS2" s="11">
        <f>HLOOKUP(IS4,'④個別物件収支（第3期）'!$J$4:$JU$20,5,FALSE)</f>
        <v>18</v>
      </c>
      <c r="IT2" s="11">
        <f>HLOOKUP(IT4,'④個別物件収支（第3期）'!$J$4:$JU$20,5,FALSE)</f>
        <v>45</v>
      </c>
      <c r="IU2" s="11">
        <f>HLOOKUP(IU4,'④個別物件収支（第3期）'!$J$4:$JU$20,5,FALSE)</f>
        <v>25</v>
      </c>
      <c r="IV2" s="11">
        <f>HLOOKUP(IV4,'④個別物件収支（第3期）'!$J$4:$JU$20,5,FALSE)</f>
        <v>22</v>
      </c>
      <c r="IW2" s="11">
        <f>HLOOKUP(IW4,'④個別物件収支（第3期）'!$J$4:$JU$20,5,FALSE)</f>
        <v>40</v>
      </c>
      <c r="IX2" s="11">
        <f>HLOOKUP(IX4,'④個別物件収支（第3期）'!$J$4:$JU$20,5,FALSE)</f>
        <v>55</v>
      </c>
      <c r="IY2" s="11">
        <f>HLOOKUP(IY4,'④個別物件収支（第3期）'!$J$4:$JU$20,5,FALSE)</f>
        <v>124</v>
      </c>
      <c r="IZ2" s="11">
        <f>HLOOKUP(IZ4,'④個別物件収支（第3期）'!$J$4:$JU$20,5,FALSE)</f>
        <v>18</v>
      </c>
      <c r="JA2" s="11">
        <f>HLOOKUP(JA4,'④個別物件収支（第3期）'!$J$4:$JU$20,5,FALSE)</f>
        <v>25</v>
      </c>
      <c r="JB2" s="11">
        <f>HLOOKUP(JB4,'④個別物件収支（第3期）'!$J$4:$JU$20,5,FALSE)</f>
        <v>39</v>
      </c>
      <c r="JC2" s="11">
        <f>HLOOKUP(JC4,'④個別物件収支（第3期）'!$J$4:$JU$20,5,FALSE)</f>
        <v>34</v>
      </c>
      <c r="JD2" s="11">
        <f>HLOOKUP(JD4,'④個別物件収支（第3期）'!$J$4:$JU$20,5,FALSE)</f>
        <v>63</v>
      </c>
      <c r="JE2" s="11">
        <f>HLOOKUP(JE4,'④個別物件収支（第3期）'!$J$4:$JU$20,5,FALSE)</f>
        <v>29</v>
      </c>
      <c r="JF2" s="11">
        <f>HLOOKUP(JF4,'④個別物件収支（第3期）'!$J$4:$JU$20,5,FALSE)</f>
        <v>13</v>
      </c>
      <c r="JG2" s="11">
        <f>HLOOKUP(JG4,'④個別物件収支（第3期）'!$J$4:$JU$20,5,FALSE)</f>
        <v>16</v>
      </c>
      <c r="JH2" s="11">
        <f>HLOOKUP(JH4,'④個別物件収支（第3期）'!$J$4:$JU$20,5,FALSE)</f>
        <v>24</v>
      </c>
      <c r="JI2" s="11">
        <f>HLOOKUP(JI4,'④個別物件収支（第3期）'!$J$4:$JU$20,5,FALSE)</f>
        <v>22</v>
      </c>
    </row>
    <row r="3" spans="1:269" ht="23.25" customHeight="1">
      <c r="A3" s="183"/>
      <c r="B3" s="49" t="s">
        <v>67</v>
      </c>
      <c r="C3" s="12" t="s">
        <v>813</v>
      </c>
      <c r="D3" s="12" t="s">
        <v>262</v>
      </c>
      <c r="E3" s="12" t="s">
        <v>262</v>
      </c>
      <c r="F3" s="12" t="s">
        <v>262</v>
      </c>
      <c r="G3" s="12" t="s">
        <v>262</v>
      </c>
      <c r="H3" s="229"/>
      <c r="I3" s="12" t="s">
        <v>74</v>
      </c>
      <c r="J3" s="12" t="s">
        <v>68</v>
      </c>
      <c r="K3" s="12" t="s">
        <v>75</v>
      </c>
      <c r="L3" s="12" t="s">
        <v>69</v>
      </c>
      <c r="M3" s="12" t="s">
        <v>76</v>
      </c>
      <c r="N3" s="12" t="s">
        <v>70</v>
      </c>
      <c r="O3" s="12" t="s">
        <v>77</v>
      </c>
      <c r="P3" s="12" t="s">
        <v>78</v>
      </c>
      <c r="Q3" s="12" t="s">
        <v>79</v>
      </c>
      <c r="R3" s="12" t="s">
        <v>80</v>
      </c>
      <c r="S3" s="12" t="s">
        <v>81</v>
      </c>
      <c r="T3" s="12" t="s">
        <v>82</v>
      </c>
      <c r="U3" s="12" t="s">
        <v>83</v>
      </c>
      <c r="V3" s="12" t="s">
        <v>84</v>
      </c>
      <c r="W3" s="12" t="s">
        <v>85</v>
      </c>
      <c r="X3" s="12" t="s">
        <v>86</v>
      </c>
      <c r="Y3" s="12" t="s">
        <v>87</v>
      </c>
      <c r="Z3" s="12" t="s">
        <v>88</v>
      </c>
      <c r="AA3" s="12" t="s">
        <v>89</v>
      </c>
      <c r="AB3" s="12" t="s">
        <v>90</v>
      </c>
      <c r="AC3" s="12" t="s">
        <v>91</v>
      </c>
      <c r="AD3" s="12" t="s">
        <v>92</v>
      </c>
      <c r="AE3" s="12" t="s">
        <v>93</v>
      </c>
      <c r="AF3" s="12" t="s">
        <v>94</v>
      </c>
      <c r="AG3" s="12" t="s">
        <v>95</v>
      </c>
      <c r="AH3" s="12" t="s">
        <v>96</v>
      </c>
      <c r="AI3" s="12" t="s">
        <v>97</v>
      </c>
      <c r="AJ3" s="12" t="s">
        <v>98</v>
      </c>
      <c r="AK3" s="12" t="s">
        <v>99</v>
      </c>
      <c r="AL3" s="12" t="s">
        <v>100</v>
      </c>
      <c r="AM3" s="12" t="s">
        <v>101</v>
      </c>
      <c r="AN3" s="12" t="s">
        <v>102</v>
      </c>
      <c r="AO3" s="12" t="s">
        <v>103</v>
      </c>
      <c r="AP3" s="12" t="s">
        <v>104</v>
      </c>
      <c r="AQ3" s="12" t="s">
        <v>105</v>
      </c>
      <c r="AR3" s="12" t="s">
        <v>106</v>
      </c>
      <c r="AS3" s="12" t="s">
        <v>107</v>
      </c>
      <c r="AT3" s="12" t="s">
        <v>108</v>
      </c>
      <c r="AU3" s="12" t="s">
        <v>109</v>
      </c>
      <c r="AV3" s="12" t="s">
        <v>110</v>
      </c>
      <c r="AW3" s="12" t="s">
        <v>111</v>
      </c>
      <c r="AX3" s="12" t="s">
        <v>112</v>
      </c>
      <c r="AY3" s="12" t="s">
        <v>113</v>
      </c>
      <c r="AZ3" s="12" t="s">
        <v>114</v>
      </c>
      <c r="BA3" s="12" t="s">
        <v>115</v>
      </c>
      <c r="BB3" s="12" t="s">
        <v>116</v>
      </c>
      <c r="BC3" s="12" t="s">
        <v>117</v>
      </c>
      <c r="BD3" s="12" t="s">
        <v>118</v>
      </c>
      <c r="BE3" s="12" t="s">
        <v>119</v>
      </c>
      <c r="BF3" s="12" t="s">
        <v>120</v>
      </c>
      <c r="BG3" s="12" t="s">
        <v>121</v>
      </c>
      <c r="BH3" s="12" t="s">
        <v>122</v>
      </c>
      <c r="BI3" s="12" t="s">
        <v>123</v>
      </c>
      <c r="BJ3" s="12" t="s">
        <v>124</v>
      </c>
      <c r="BK3" s="12" t="s">
        <v>125</v>
      </c>
      <c r="BL3" s="12" t="s">
        <v>184</v>
      </c>
      <c r="BM3" s="12" t="s">
        <v>185</v>
      </c>
      <c r="BN3" s="12" t="s">
        <v>186</v>
      </c>
      <c r="BO3" s="12" t="s">
        <v>187</v>
      </c>
      <c r="BP3" s="12" t="s">
        <v>188</v>
      </c>
      <c r="BQ3" s="12" t="s">
        <v>189</v>
      </c>
      <c r="BR3" s="12" t="s">
        <v>190</v>
      </c>
      <c r="BS3" s="12" t="s">
        <v>191</v>
      </c>
      <c r="BT3" s="12" t="s">
        <v>192</v>
      </c>
      <c r="BU3" s="12" t="s">
        <v>193</v>
      </c>
      <c r="BV3" s="12" t="s">
        <v>194</v>
      </c>
      <c r="BW3" s="12" t="s">
        <v>195</v>
      </c>
      <c r="BX3" s="12" t="s">
        <v>196</v>
      </c>
      <c r="BY3" s="12" t="s">
        <v>197</v>
      </c>
      <c r="BZ3" s="12" t="s">
        <v>198</v>
      </c>
      <c r="CA3" s="12" t="s">
        <v>199</v>
      </c>
      <c r="CB3" s="12" t="s">
        <v>200</v>
      </c>
      <c r="CC3" s="12" t="s">
        <v>201</v>
      </c>
      <c r="CD3" s="12" t="s">
        <v>202</v>
      </c>
      <c r="CE3" s="12" t="s">
        <v>203</v>
      </c>
      <c r="CF3" s="12" t="s">
        <v>204</v>
      </c>
      <c r="CG3" s="12" t="s">
        <v>205</v>
      </c>
      <c r="CH3" s="12" t="s">
        <v>206</v>
      </c>
      <c r="CI3" s="12" t="s">
        <v>207</v>
      </c>
      <c r="CJ3" s="12" t="s">
        <v>208</v>
      </c>
      <c r="CK3" s="12" t="s">
        <v>209</v>
      </c>
      <c r="CL3" s="12" t="s">
        <v>210</v>
      </c>
      <c r="CM3" s="12" t="s">
        <v>211</v>
      </c>
      <c r="CN3" s="12" t="s">
        <v>212</v>
      </c>
      <c r="CO3" s="12" t="s">
        <v>213</v>
      </c>
      <c r="CP3" s="12" t="s">
        <v>214</v>
      </c>
      <c r="CQ3" s="12" t="s">
        <v>215</v>
      </c>
      <c r="CR3" s="12" t="s">
        <v>216</v>
      </c>
      <c r="CS3" s="12" t="s">
        <v>217</v>
      </c>
      <c r="CT3" s="12" t="s">
        <v>218</v>
      </c>
      <c r="CU3" s="12" t="s">
        <v>219</v>
      </c>
      <c r="CV3" s="12" t="s">
        <v>220</v>
      </c>
      <c r="CW3" s="12" t="s">
        <v>221</v>
      </c>
      <c r="CX3" s="12" t="s">
        <v>222</v>
      </c>
      <c r="CY3" s="12" t="s">
        <v>263</v>
      </c>
      <c r="CZ3" s="12" t="s">
        <v>264</v>
      </c>
      <c r="DA3" s="12" t="s">
        <v>265</v>
      </c>
      <c r="DB3" s="12" t="s">
        <v>266</v>
      </c>
      <c r="DC3" s="12" t="s">
        <v>267</v>
      </c>
      <c r="DD3" s="12" t="s">
        <v>268</v>
      </c>
      <c r="DE3" s="12" t="s">
        <v>269</v>
      </c>
      <c r="DF3" s="12" t="s">
        <v>270</v>
      </c>
      <c r="DG3" s="12" t="s">
        <v>271</v>
      </c>
      <c r="DH3" s="12" t="s">
        <v>272</v>
      </c>
      <c r="DI3" s="12" t="s">
        <v>273</v>
      </c>
      <c r="DJ3" s="12" t="s">
        <v>274</v>
      </c>
      <c r="DK3" s="12" t="s">
        <v>275</v>
      </c>
      <c r="DL3" s="12" t="s">
        <v>276</v>
      </c>
      <c r="DM3" s="12" t="s">
        <v>277</v>
      </c>
      <c r="DN3" s="12" t="s">
        <v>278</v>
      </c>
      <c r="DO3" s="12" t="s">
        <v>279</v>
      </c>
      <c r="DP3" s="12" t="s">
        <v>280</v>
      </c>
      <c r="DQ3" s="12" t="s">
        <v>281</v>
      </c>
      <c r="DR3" s="12" t="s">
        <v>301</v>
      </c>
      <c r="DS3" s="12" t="s">
        <v>302</v>
      </c>
      <c r="DT3" s="12" t="s">
        <v>303</v>
      </c>
      <c r="DU3" s="12" t="s">
        <v>304</v>
      </c>
      <c r="DV3" s="12" t="s">
        <v>305</v>
      </c>
      <c r="DW3" s="12" t="s">
        <v>306</v>
      </c>
      <c r="DX3" s="12" t="s">
        <v>307</v>
      </c>
      <c r="DY3" s="12" t="s">
        <v>308</v>
      </c>
      <c r="DZ3" s="12" t="s">
        <v>309</v>
      </c>
      <c r="EA3" s="12" t="s">
        <v>310</v>
      </c>
      <c r="EB3" s="12" t="s">
        <v>311</v>
      </c>
      <c r="EC3" s="12" t="s">
        <v>312</v>
      </c>
      <c r="ED3" s="12" t="s">
        <v>313</v>
      </c>
      <c r="EE3" s="12" t="s">
        <v>314</v>
      </c>
      <c r="EF3" s="12" t="s">
        <v>315</v>
      </c>
      <c r="EG3" s="12" t="s">
        <v>316</v>
      </c>
      <c r="EH3" s="12" t="s">
        <v>317</v>
      </c>
      <c r="EI3" s="12" t="s">
        <v>318</v>
      </c>
      <c r="EJ3" s="12" t="s">
        <v>319</v>
      </c>
      <c r="EK3" s="12" t="s">
        <v>320</v>
      </c>
      <c r="EL3" s="12" t="s">
        <v>321</v>
      </c>
      <c r="EM3" s="12" t="s">
        <v>322</v>
      </c>
      <c r="EN3" s="12" t="s">
        <v>323</v>
      </c>
      <c r="EO3" s="12" t="s">
        <v>324</v>
      </c>
      <c r="EP3" s="12" t="s">
        <v>325</v>
      </c>
      <c r="EQ3" s="12" t="s">
        <v>326</v>
      </c>
      <c r="ER3" s="12" t="s">
        <v>327</v>
      </c>
      <c r="ES3" s="12" t="s">
        <v>328</v>
      </c>
      <c r="ET3" s="12" t="s">
        <v>329</v>
      </c>
      <c r="EU3" s="12" t="s">
        <v>330</v>
      </c>
      <c r="EV3" s="12" t="s">
        <v>331</v>
      </c>
      <c r="EW3" s="12" t="s">
        <v>332</v>
      </c>
      <c r="EX3" s="12" t="s">
        <v>333</v>
      </c>
      <c r="EY3" s="12" t="s">
        <v>334</v>
      </c>
      <c r="EZ3" s="12" t="s">
        <v>335</v>
      </c>
      <c r="FA3" s="12" t="s">
        <v>336</v>
      </c>
      <c r="FB3" s="12" t="s">
        <v>337</v>
      </c>
      <c r="FC3" s="12" t="s">
        <v>338</v>
      </c>
      <c r="FD3" s="12" t="s">
        <v>339</v>
      </c>
      <c r="FE3" s="12" t="s">
        <v>340</v>
      </c>
      <c r="FF3" s="12" t="s">
        <v>341</v>
      </c>
      <c r="FG3" s="12" t="s">
        <v>342</v>
      </c>
      <c r="FH3" s="12" t="s">
        <v>343</v>
      </c>
      <c r="FI3" s="12" t="s">
        <v>344</v>
      </c>
      <c r="FJ3" s="12" t="s">
        <v>345</v>
      </c>
      <c r="FK3" s="12" t="s">
        <v>346</v>
      </c>
      <c r="FL3" s="12" t="s">
        <v>347</v>
      </c>
      <c r="FM3" s="12" t="s">
        <v>348</v>
      </c>
      <c r="FN3" s="12" t="s">
        <v>349</v>
      </c>
      <c r="FO3" s="12" t="s">
        <v>350</v>
      </c>
      <c r="FP3" s="12" t="s">
        <v>351</v>
      </c>
      <c r="FQ3" s="12" t="s">
        <v>352</v>
      </c>
      <c r="FR3" s="12" t="s">
        <v>353</v>
      </c>
      <c r="FS3" s="12" t="s">
        <v>354</v>
      </c>
      <c r="FT3" s="12" t="s">
        <v>355</v>
      </c>
      <c r="FU3" s="12" t="s">
        <v>356</v>
      </c>
      <c r="FV3" s="12" t="s">
        <v>357</v>
      </c>
      <c r="FW3" s="12" t="s">
        <v>358</v>
      </c>
      <c r="FX3" s="12" t="s">
        <v>359</v>
      </c>
      <c r="FY3" s="12" t="s">
        <v>360</v>
      </c>
      <c r="FZ3" s="12" t="s">
        <v>361</v>
      </c>
      <c r="GA3" s="12" t="s">
        <v>362</v>
      </c>
      <c r="GB3" s="12" t="s">
        <v>363</v>
      </c>
      <c r="GC3" s="12" t="s">
        <v>364</v>
      </c>
      <c r="GD3" s="12" t="s">
        <v>365</v>
      </c>
      <c r="GE3" s="12" t="s">
        <v>366</v>
      </c>
      <c r="GF3" s="12" t="s">
        <v>367</v>
      </c>
      <c r="GG3" s="12" t="s">
        <v>368</v>
      </c>
      <c r="GH3" s="12" t="s">
        <v>369</v>
      </c>
      <c r="GI3" s="12" t="s">
        <v>370</v>
      </c>
      <c r="GJ3" s="12" t="s">
        <v>371</v>
      </c>
      <c r="GK3" s="12" t="s">
        <v>372</v>
      </c>
      <c r="GL3" s="12" t="s">
        <v>373</v>
      </c>
      <c r="GM3" s="12" t="s">
        <v>374</v>
      </c>
      <c r="GN3" s="12" t="s">
        <v>375</v>
      </c>
      <c r="GO3" s="12" t="s">
        <v>376</v>
      </c>
      <c r="GP3" s="12" t="s">
        <v>377</v>
      </c>
      <c r="GQ3" s="12" t="s">
        <v>378</v>
      </c>
      <c r="GR3" s="12" t="s">
        <v>379</v>
      </c>
      <c r="GS3" s="12" t="s">
        <v>380</v>
      </c>
      <c r="GT3" s="12" t="s">
        <v>381</v>
      </c>
      <c r="GU3" s="12" t="s">
        <v>382</v>
      </c>
      <c r="GV3" s="12" t="s">
        <v>383</v>
      </c>
      <c r="GW3" s="12" t="s">
        <v>384</v>
      </c>
      <c r="GX3" s="12" t="s">
        <v>385</v>
      </c>
      <c r="GY3" s="12" t="s">
        <v>386</v>
      </c>
      <c r="GZ3" s="12" t="s">
        <v>387</v>
      </c>
      <c r="HA3" s="12" t="s">
        <v>388</v>
      </c>
      <c r="HB3" s="12" t="s">
        <v>389</v>
      </c>
      <c r="HC3" s="12" t="s">
        <v>390</v>
      </c>
      <c r="HD3" s="12" t="s">
        <v>391</v>
      </c>
      <c r="HE3" s="12" t="s">
        <v>392</v>
      </c>
      <c r="HF3" s="12" t="s">
        <v>393</v>
      </c>
      <c r="HG3" s="12" t="s">
        <v>394</v>
      </c>
      <c r="HH3" s="12" t="s">
        <v>395</v>
      </c>
      <c r="HI3" s="12" t="s">
        <v>396</v>
      </c>
      <c r="HJ3" s="12" t="s">
        <v>397</v>
      </c>
      <c r="HK3" s="12" t="s">
        <v>398</v>
      </c>
      <c r="HL3" s="12" t="s">
        <v>399</v>
      </c>
      <c r="HM3" s="12" t="s">
        <v>400</v>
      </c>
      <c r="HN3" s="12" t="s">
        <v>401</v>
      </c>
      <c r="HO3" s="12" t="s">
        <v>402</v>
      </c>
      <c r="HP3" s="12" t="s">
        <v>403</v>
      </c>
      <c r="HQ3" s="12" t="s">
        <v>404</v>
      </c>
      <c r="HR3" s="12" t="s">
        <v>405</v>
      </c>
      <c r="HS3" s="12" t="s">
        <v>406</v>
      </c>
      <c r="HT3" s="12" t="s">
        <v>407</v>
      </c>
      <c r="HU3" s="12" t="s">
        <v>408</v>
      </c>
      <c r="HV3" s="12" t="s">
        <v>409</v>
      </c>
      <c r="HW3" s="12" t="s">
        <v>410</v>
      </c>
      <c r="HX3" s="12" t="s">
        <v>411</v>
      </c>
      <c r="HY3" s="12" t="s">
        <v>412</v>
      </c>
      <c r="HZ3" s="12" t="s">
        <v>413</v>
      </c>
      <c r="IA3" s="12" t="s">
        <v>414</v>
      </c>
      <c r="IB3" s="12" t="s">
        <v>415</v>
      </c>
      <c r="IC3" s="12" t="s">
        <v>416</v>
      </c>
      <c r="ID3" s="12" t="s">
        <v>417</v>
      </c>
      <c r="IE3" s="12" t="s">
        <v>418</v>
      </c>
      <c r="IF3" s="12" t="s">
        <v>419</v>
      </c>
      <c r="IG3" s="12" t="s">
        <v>420</v>
      </c>
      <c r="IH3" s="12" t="s">
        <v>421</v>
      </c>
      <c r="II3" s="12" t="s">
        <v>422</v>
      </c>
      <c r="IJ3" s="12" t="s">
        <v>423</v>
      </c>
      <c r="IK3" s="12" t="s">
        <v>424</v>
      </c>
      <c r="IL3" s="12" t="s">
        <v>425</v>
      </c>
      <c r="IM3" s="12" t="s">
        <v>426</v>
      </c>
      <c r="IN3" s="12" t="s">
        <v>427</v>
      </c>
      <c r="IO3" s="12" t="s">
        <v>428</v>
      </c>
      <c r="IP3" s="12" t="s">
        <v>429</v>
      </c>
      <c r="IQ3" s="12" t="s">
        <v>430</v>
      </c>
      <c r="IR3" s="12" t="s">
        <v>431</v>
      </c>
      <c r="IS3" s="12" t="s">
        <v>432</v>
      </c>
      <c r="IT3" s="12" t="s">
        <v>433</v>
      </c>
      <c r="IU3" s="12" t="s">
        <v>434</v>
      </c>
      <c r="IV3" s="12" t="s">
        <v>435</v>
      </c>
      <c r="IW3" s="12" t="s">
        <v>436</v>
      </c>
      <c r="IX3" s="12" t="s">
        <v>437</v>
      </c>
      <c r="IY3" s="12" t="s">
        <v>438</v>
      </c>
      <c r="IZ3" s="12" t="s">
        <v>439</v>
      </c>
      <c r="JA3" s="12" t="s">
        <v>440</v>
      </c>
      <c r="JB3" s="12" t="s">
        <v>441</v>
      </c>
      <c r="JC3" s="12" t="s">
        <v>442</v>
      </c>
      <c r="JD3" s="12" t="s">
        <v>443</v>
      </c>
      <c r="JE3" s="12" t="s">
        <v>444</v>
      </c>
      <c r="JF3" s="12" t="s">
        <v>445</v>
      </c>
      <c r="JG3" s="12" t="s">
        <v>446</v>
      </c>
      <c r="JH3" s="12" t="s">
        <v>447</v>
      </c>
      <c r="JI3" s="12" t="s">
        <v>448</v>
      </c>
    </row>
    <row r="4" spans="1:269" s="14" customFormat="1" ht="30" customHeight="1">
      <c r="A4" s="184"/>
      <c r="B4" s="50" t="s">
        <v>0</v>
      </c>
      <c r="C4" s="13" t="s">
        <v>796</v>
      </c>
      <c r="D4" s="13" t="s">
        <v>824</v>
      </c>
      <c r="E4" s="13" t="s">
        <v>826</v>
      </c>
      <c r="F4" s="13" t="s">
        <v>827</v>
      </c>
      <c r="G4" s="13" t="s">
        <v>828</v>
      </c>
      <c r="H4" s="230"/>
      <c r="I4" s="13" t="s">
        <v>126</v>
      </c>
      <c r="J4" s="13" t="s">
        <v>127</v>
      </c>
      <c r="K4" s="13" t="s">
        <v>128</v>
      </c>
      <c r="L4" s="13" t="s">
        <v>129</v>
      </c>
      <c r="M4" s="13" t="s">
        <v>130</v>
      </c>
      <c r="N4" s="13" t="s">
        <v>131</v>
      </c>
      <c r="O4" s="13" t="s">
        <v>132</v>
      </c>
      <c r="P4" s="13" t="s">
        <v>133</v>
      </c>
      <c r="Q4" s="13" t="s">
        <v>134</v>
      </c>
      <c r="R4" s="13" t="s">
        <v>135</v>
      </c>
      <c r="S4" s="13" t="s">
        <v>136</v>
      </c>
      <c r="T4" s="13" t="s">
        <v>137</v>
      </c>
      <c r="U4" s="13" t="s">
        <v>138</v>
      </c>
      <c r="V4" s="13" t="s">
        <v>139</v>
      </c>
      <c r="W4" s="13" t="s">
        <v>140</v>
      </c>
      <c r="X4" s="13" t="s">
        <v>141</v>
      </c>
      <c r="Y4" s="13" t="s">
        <v>142</v>
      </c>
      <c r="Z4" s="13" t="s">
        <v>143</v>
      </c>
      <c r="AA4" s="13" t="s">
        <v>144</v>
      </c>
      <c r="AB4" s="13" t="s">
        <v>145</v>
      </c>
      <c r="AC4" s="13" t="s">
        <v>146</v>
      </c>
      <c r="AD4" s="13" t="s">
        <v>147</v>
      </c>
      <c r="AE4" s="13" t="s">
        <v>148</v>
      </c>
      <c r="AF4" s="13" t="s">
        <v>149</v>
      </c>
      <c r="AG4" s="13" t="s">
        <v>150</v>
      </c>
      <c r="AH4" s="13" t="s">
        <v>151</v>
      </c>
      <c r="AI4" s="13" t="s">
        <v>152</v>
      </c>
      <c r="AJ4" s="13" t="s">
        <v>153</v>
      </c>
      <c r="AK4" s="13" t="s">
        <v>154</v>
      </c>
      <c r="AL4" s="13" t="s">
        <v>155</v>
      </c>
      <c r="AM4" s="13" t="s">
        <v>156</v>
      </c>
      <c r="AN4" s="13" t="s">
        <v>157</v>
      </c>
      <c r="AO4" s="13" t="s">
        <v>158</v>
      </c>
      <c r="AP4" s="13" t="s">
        <v>159</v>
      </c>
      <c r="AQ4" s="13" t="s">
        <v>160</v>
      </c>
      <c r="AR4" s="13" t="s">
        <v>161</v>
      </c>
      <c r="AS4" s="13" t="s">
        <v>162</v>
      </c>
      <c r="AT4" s="13" t="s">
        <v>163</v>
      </c>
      <c r="AU4" s="13" t="s">
        <v>164</v>
      </c>
      <c r="AV4" s="13" t="s">
        <v>165</v>
      </c>
      <c r="AW4" s="13" t="s">
        <v>166</v>
      </c>
      <c r="AX4" s="13" t="s">
        <v>167</v>
      </c>
      <c r="AY4" s="13" t="s">
        <v>168</v>
      </c>
      <c r="AZ4" s="13" t="s">
        <v>169</v>
      </c>
      <c r="BA4" s="13" t="s">
        <v>170</v>
      </c>
      <c r="BB4" s="13" t="s">
        <v>171</v>
      </c>
      <c r="BC4" s="13" t="s">
        <v>172</v>
      </c>
      <c r="BD4" s="13" t="s">
        <v>173</v>
      </c>
      <c r="BE4" s="13" t="s">
        <v>174</v>
      </c>
      <c r="BF4" s="13" t="s">
        <v>175</v>
      </c>
      <c r="BG4" s="13" t="s">
        <v>176</v>
      </c>
      <c r="BH4" s="13" t="s">
        <v>177</v>
      </c>
      <c r="BI4" s="13" t="s">
        <v>178</v>
      </c>
      <c r="BJ4" s="13" t="s">
        <v>179</v>
      </c>
      <c r="BK4" s="13" t="s">
        <v>180</v>
      </c>
      <c r="BL4" s="13" t="s">
        <v>615</v>
      </c>
      <c r="BM4" s="13" t="s">
        <v>29</v>
      </c>
      <c r="BN4" s="13" t="s">
        <v>616</v>
      </c>
      <c r="BO4" s="13" t="s">
        <v>31</v>
      </c>
      <c r="BP4" s="13" t="s">
        <v>30</v>
      </c>
      <c r="BQ4" s="13" t="s">
        <v>32</v>
      </c>
      <c r="BR4" s="13" t="s">
        <v>33</v>
      </c>
      <c r="BS4" s="13" t="s">
        <v>34</v>
      </c>
      <c r="BT4" s="13" t="s">
        <v>35</v>
      </c>
      <c r="BU4" s="13" t="s">
        <v>617</v>
      </c>
      <c r="BV4" s="13" t="s">
        <v>36</v>
      </c>
      <c r="BW4" s="13" t="s">
        <v>37</v>
      </c>
      <c r="BX4" s="13" t="s">
        <v>38</v>
      </c>
      <c r="BY4" s="13" t="s">
        <v>39</v>
      </c>
      <c r="BZ4" s="13" t="s">
        <v>60</v>
      </c>
      <c r="CA4" s="13" t="s">
        <v>44</v>
      </c>
      <c r="CB4" s="13" t="s">
        <v>45</v>
      </c>
      <c r="CC4" s="13" t="s">
        <v>46</v>
      </c>
      <c r="CD4" s="13" t="s">
        <v>47</v>
      </c>
      <c r="CE4" s="13" t="s">
        <v>48</v>
      </c>
      <c r="CF4" s="13" t="s">
        <v>49</v>
      </c>
      <c r="CG4" s="13" t="s">
        <v>50</v>
      </c>
      <c r="CH4" s="13" t="s">
        <v>51</v>
      </c>
      <c r="CI4" s="13" t="s">
        <v>52</v>
      </c>
      <c r="CJ4" s="13" t="s">
        <v>53</v>
      </c>
      <c r="CK4" s="13" t="s">
        <v>54</v>
      </c>
      <c r="CL4" s="13" t="s">
        <v>55</v>
      </c>
      <c r="CM4" s="13" t="s">
        <v>56</v>
      </c>
      <c r="CN4" s="13" t="s">
        <v>57</v>
      </c>
      <c r="CO4" s="13" t="s">
        <v>58</v>
      </c>
      <c r="CP4" s="13" t="s">
        <v>618</v>
      </c>
      <c r="CQ4" s="13" t="s">
        <v>619</v>
      </c>
      <c r="CR4" s="13" t="s">
        <v>255</v>
      </c>
      <c r="CS4" s="13" t="s">
        <v>40</v>
      </c>
      <c r="CT4" s="13" t="s">
        <v>620</v>
      </c>
      <c r="CU4" s="13" t="s">
        <v>41</v>
      </c>
      <c r="CV4" s="13" t="s">
        <v>42</v>
      </c>
      <c r="CW4" s="13" t="s">
        <v>621</v>
      </c>
      <c r="CX4" s="13" t="s">
        <v>43</v>
      </c>
      <c r="CY4" s="13" t="s">
        <v>622</v>
      </c>
      <c r="CZ4" s="13" t="s">
        <v>623</v>
      </c>
      <c r="DA4" s="13" t="s">
        <v>624</v>
      </c>
      <c r="DB4" s="13" t="s">
        <v>625</v>
      </c>
      <c r="DC4" s="13" t="s">
        <v>626</v>
      </c>
      <c r="DD4" s="13" t="s">
        <v>287</v>
      </c>
      <c r="DE4" s="13" t="s">
        <v>627</v>
      </c>
      <c r="DF4" s="13" t="s">
        <v>628</v>
      </c>
      <c r="DG4" s="13" t="s">
        <v>629</v>
      </c>
      <c r="DH4" s="13" t="s">
        <v>630</v>
      </c>
      <c r="DI4" s="13" t="s">
        <v>631</v>
      </c>
      <c r="DJ4" s="13" t="s">
        <v>632</v>
      </c>
      <c r="DK4" s="13" t="s">
        <v>633</v>
      </c>
      <c r="DL4" s="13" t="s">
        <v>634</v>
      </c>
      <c r="DM4" s="13" t="s">
        <v>635</v>
      </c>
      <c r="DN4" s="13" t="s">
        <v>636</v>
      </c>
      <c r="DO4" s="13" t="s">
        <v>637</v>
      </c>
      <c r="DP4" s="13" t="s">
        <v>638</v>
      </c>
      <c r="DQ4" s="13" t="s">
        <v>639</v>
      </c>
      <c r="DR4" s="13" t="s">
        <v>640</v>
      </c>
      <c r="DS4" s="13" t="s">
        <v>641</v>
      </c>
      <c r="DT4" s="13" t="s">
        <v>642</v>
      </c>
      <c r="DU4" s="13" t="s">
        <v>643</v>
      </c>
      <c r="DV4" s="13" t="s">
        <v>644</v>
      </c>
      <c r="DW4" s="13" t="s">
        <v>645</v>
      </c>
      <c r="DX4" s="13" t="s">
        <v>646</v>
      </c>
      <c r="DY4" s="13" t="s">
        <v>647</v>
      </c>
      <c r="DZ4" s="13" t="s">
        <v>648</v>
      </c>
      <c r="EA4" s="13" t="s">
        <v>649</v>
      </c>
      <c r="EB4" s="13" t="s">
        <v>650</v>
      </c>
      <c r="EC4" s="13" t="s">
        <v>651</v>
      </c>
      <c r="ED4" s="13" t="s">
        <v>652</v>
      </c>
      <c r="EE4" s="13" t="s">
        <v>653</v>
      </c>
      <c r="EF4" s="13" t="s">
        <v>654</v>
      </c>
      <c r="EG4" s="13" t="s">
        <v>655</v>
      </c>
      <c r="EH4" s="13" t="s">
        <v>656</v>
      </c>
      <c r="EI4" s="13" t="s">
        <v>657</v>
      </c>
      <c r="EJ4" s="13" t="s">
        <v>658</v>
      </c>
      <c r="EK4" s="13" t="s">
        <v>659</v>
      </c>
      <c r="EL4" s="13" t="s">
        <v>660</v>
      </c>
      <c r="EM4" s="13" t="s">
        <v>661</v>
      </c>
      <c r="EN4" s="13" t="s">
        <v>662</v>
      </c>
      <c r="EO4" s="13" t="s">
        <v>663</v>
      </c>
      <c r="EP4" s="13" t="s">
        <v>664</v>
      </c>
      <c r="EQ4" s="13" t="s">
        <v>665</v>
      </c>
      <c r="ER4" s="13" t="s">
        <v>666</v>
      </c>
      <c r="ES4" s="13" t="s">
        <v>667</v>
      </c>
      <c r="ET4" s="13" t="s">
        <v>668</v>
      </c>
      <c r="EU4" s="13" t="s">
        <v>669</v>
      </c>
      <c r="EV4" s="13" t="s">
        <v>670</v>
      </c>
      <c r="EW4" s="13" t="s">
        <v>671</v>
      </c>
      <c r="EX4" s="13" t="s">
        <v>672</v>
      </c>
      <c r="EY4" s="13" t="s">
        <v>673</v>
      </c>
      <c r="EZ4" s="13" t="s">
        <v>674</v>
      </c>
      <c r="FA4" s="13" t="s">
        <v>675</v>
      </c>
      <c r="FB4" s="13" t="s">
        <v>676</v>
      </c>
      <c r="FC4" s="13" t="s">
        <v>677</v>
      </c>
      <c r="FD4" s="13" t="s">
        <v>678</v>
      </c>
      <c r="FE4" s="13" t="s">
        <v>679</v>
      </c>
      <c r="FF4" s="13" t="s">
        <v>680</v>
      </c>
      <c r="FG4" s="13" t="s">
        <v>681</v>
      </c>
      <c r="FH4" s="13" t="s">
        <v>682</v>
      </c>
      <c r="FI4" s="13" t="s">
        <v>683</v>
      </c>
      <c r="FJ4" s="13" t="s">
        <v>684</v>
      </c>
      <c r="FK4" s="13" t="s">
        <v>685</v>
      </c>
      <c r="FL4" s="13" t="s">
        <v>686</v>
      </c>
      <c r="FM4" s="13" t="s">
        <v>687</v>
      </c>
      <c r="FN4" s="13" t="s">
        <v>688</v>
      </c>
      <c r="FO4" s="13" t="s">
        <v>689</v>
      </c>
      <c r="FP4" s="13" t="s">
        <v>690</v>
      </c>
      <c r="FQ4" s="13" t="s">
        <v>691</v>
      </c>
      <c r="FR4" s="13" t="s">
        <v>692</v>
      </c>
      <c r="FS4" s="13" t="s">
        <v>693</v>
      </c>
      <c r="FT4" s="13" t="s">
        <v>694</v>
      </c>
      <c r="FU4" s="13" t="s">
        <v>695</v>
      </c>
      <c r="FV4" s="13" t="s">
        <v>696</v>
      </c>
      <c r="FW4" s="13" t="s">
        <v>697</v>
      </c>
      <c r="FX4" s="13" t="s">
        <v>698</v>
      </c>
      <c r="FY4" s="13" t="s">
        <v>699</v>
      </c>
      <c r="FZ4" s="13" t="s">
        <v>700</v>
      </c>
      <c r="GA4" s="13" t="s">
        <v>701</v>
      </c>
      <c r="GB4" s="13" t="s">
        <v>702</v>
      </c>
      <c r="GC4" s="13" t="s">
        <v>703</v>
      </c>
      <c r="GD4" s="13" t="s">
        <v>704</v>
      </c>
      <c r="GE4" s="13" t="s">
        <v>705</v>
      </c>
      <c r="GF4" s="13" t="s">
        <v>706</v>
      </c>
      <c r="GG4" s="13" t="s">
        <v>707</v>
      </c>
      <c r="GH4" s="13" t="s">
        <v>708</v>
      </c>
      <c r="GI4" s="13" t="s">
        <v>709</v>
      </c>
      <c r="GJ4" s="13" t="s">
        <v>710</v>
      </c>
      <c r="GK4" s="13" t="s">
        <v>711</v>
      </c>
      <c r="GL4" s="13" t="s">
        <v>521</v>
      </c>
      <c r="GM4" s="13" t="s">
        <v>712</v>
      </c>
      <c r="GN4" s="13" t="s">
        <v>713</v>
      </c>
      <c r="GO4" s="13" t="s">
        <v>714</v>
      </c>
      <c r="GP4" s="13" t="s">
        <v>715</v>
      </c>
      <c r="GQ4" s="13" t="s">
        <v>716</v>
      </c>
      <c r="GR4" s="13" t="s">
        <v>717</v>
      </c>
      <c r="GS4" s="13" t="s">
        <v>718</v>
      </c>
      <c r="GT4" s="13" t="s">
        <v>719</v>
      </c>
      <c r="GU4" s="13" t="s">
        <v>720</v>
      </c>
      <c r="GV4" s="13" t="s">
        <v>721</v>
      </c>
      <c r="GW4" s="13" t="s">
        <v>722</v>
      </c>
      <c r="GX4" s="13" t="s">
        <v>723</v>
      </c>
      <c r="GY4" s="13" t="s">
        <v>724</v>
      </c>
      <c r="GZ4" s="13" t="s">
        <v>725</v>
      </c>
      <c r="HA4" s="13" t="s">
        <v>726</v>
      </c>
      <c r="HB4" s="13" t="s">
        <v>727</v>
      </c>
      <c r="HC4" s="13" t="s">
        <v>728</v>
      </c>
      <c r="HD4" s="13" t="s">
        <v>729</v>
      </c>
      <c r="HE4" s="13" t="s">
        <v>730</v>
      </c>
      <c r="HF4" s="13" t="s">
        <v>731</v>
      </c>
      <c r="HG4" s="13" t="s">
        <v>732</v>
      </c>
      <c r="HH4" s="13" t="s">
        <v>733</v>
      </c>
      <c r="HI4" s="13" t="s">
        <v>734</v>
      </c>
      <c r="HJ4" s="13" t="s">
        <v>735</v>
      </c>
      <c r="HK4" s="13" t="s">
        <v>736</v>
      </c>
      <c r="HL4" s="13" t="s">
        <v>737</v>
      </c>
      <c r="HM4" s="13" t="s">
        <v>738</v>
      </c>
      <c r="HN4" s="13" t="s">
        <v>739</v>
      </c>
      <c r="HO4" s="13" t="s">
        <v>740</v>
      </c>
      <c r="HP4" s="13" t="s">
        <v>741</v>
      </c>
      <c r="HQ4" s="13" t="s">
        <v>742</v>
      </c>
      <c r="HR4" s="13" t="s">
        <v>743</v>
      </c>
      <c r="HS4" s="13" t="s">
        <v>744</v>
      </c>
      <c r="HT4" s="13" t="s">
        <v>745</v>
      </c>
      <c r="HU4" s="13" t="s">
        <v>746</v>
      </c>
      <c r="HV4" s="13" t="s">
        <v>747</v>
      </c>
      <c r="HW4" s="13" t="s">
        <v>748</v>
      </c>
      <c r="HX4" s="13" t="s">
        <v>749</v>
      </c>
      <c r="HY4" s="13" t="s">
        <v>750</v>
      </c>
      <c r="HZ4" s="13" t="s">
        <v>751</v>
      </c>
      <c r="IA4" s="13" t="s">
        <v>752</v>
      </c>
      <c r="IB4" s="13" t="s">
        <v>753</v>
      </c>
      <c r="IC4" s="13" t="s">
        <v>754</v>
      </c>
      <c r="ID4" s="13" t="s">
        <v>755</v>
      </c>
      <c r="IE4" s="13" t="s">
        <v>756</v>
      </c>
      <c r="IF4" s="13" t="s">
        <v>757</v>
      </c>
      <c r="IG4" s="13" t="s">
        <v>758</v>
      </c>
      <c r="IH4" s="13" t="s">
        <v>759</v>
      </c>
      <c r="II4" s="13" t="s">
        <v>760</v>
      </c>
      <c r="IJ4" s="13" t="s">
        <v>761</v>
      </c>
      <c r="IK4" s="13" t="s">
        <v>762</v>
      </c>
      <c r="IL4" s="13" t="s">
        <v>763</v>
      </c>
      <c r="IM4" s="13" t="s">
        <v>764</v>
      </c>
      <c r="IN4" s="13" t="s">
        <v>765</v>
      </c>
      <c r="IO4" s="13" t="s">
        <v>766</v>
      </c>
      <c r="IP4" s="13" t="s">
        <v>767</v>
      </c>
      <c r="IQ4" s="13" t="s">
        <v>768</v>
      </c>
      <c r="IR4" s="13" t="s">
        <v>769</v>
      </c>
      <c r="IS4" s="13" t="s">
        <v>770</v>
      </c>
      <c r="IT4" s="13" t="s">
        <v>771</v>
      </c>
      <c r="IU4" s="13" t="s">
        <v>772</v>
      </c>
      <c r="IV4" s="13" t="s">
        <v>773</v>
      </c>
      <c r="IW4" s="13" t="s">
        <v>774</v>
      </c>
      <c r="IX4" s="13" t="s">
        <v>775</v>
      </c>
      <c r="IY4" s="13" t="s">
        <v>776</v>
      </c>
      <c r="IZ4" s="13" t="s">
        <v>777</v>
      </c>
      <c r="JA4" s="13" t="s">
        <v>778</v>
      </c>
      <c r="JB4" s="13" t="s">
        <v>779</v>
      </c>
      <c r="JC4" s="13" t="s">
        <v>780</v>
      </c>
      <c r="JD4" s="13" t="s">
        <v>781</v>
      </c>
      <c r="JE4" s="13" t="s">
        <v>782</v>
      </c>
      <c r="JF4" s="13" t="s">
        <v>783</v>
      </c>
      <c r="JG4" s="13" t="s">
        <v>784</v>
      </c>
      <c r="JH4" s="13" t="s">
        <v>785</v>
      </c>
      <c r="JI4" s="13" t="s">
        <v>786</v>
      </c>
    </row>
    <row r="5" spans="1:269" ht="23.25" customHeight="1" thickBot="1">
      <c r="A5" s="183"/>
      <c r="B5" s="51" t="s">
        <v>791</v>
      </c>
      <c r="C5" s="236" t="s">
        <v>262</v>
      </c>
      <c r="D5" s="236" t="s">
        <v>262</v>
      </c>
      <c r="E5" s="236" t="s">
        <v>262</v>
      </c>
      <c r="F5" s="236" t="s">
        <v>262</v>
      </c>
      <c r="G5" s="236" t="s">
        <v>262</v>
      </c>
      <c r="H5" s="231"/>
      <c r="I5" s="15">
        <v>152</v>
      </c>
      <c r="J5" s="15">
        <v>152</v>
      </c>
      <c r="K5" s="15">
        <v>152</v>
      </c>
      <c r="L5" s="15">
        <v>152</v>
      </c>
      <c r="M5" s="15">
        <v>152</v>
      </c>
      <c r="N5" s="15">
        <v>152</v>
      </c>
      <c r="O5" s="15">
        <v>152</v>
      </c>
      <c r="P5" s="15">
        <v>152</v>
      </c>
      <c r="Q5" s="15">
        <v>152</v>
      </c>
      <c r="R5" s="15">
        <v>152</v>
      </c>
      <c r="S5" s="15">
        <v>152</v>
      </c>
      <c r="T5" s="15">
        <v>152</v>
      </c>
      <c r="U5" s="15">
        <v>152</v>
      </c>
      <c r="V5" s="15">
        <v>152</v>
      </c>
      <c r="W5" s="15">
        <v>152</v>
      </c>
      <c r="X5" s="15">
        <v>152</v>
      </c>
      <c r="Y5" s="15">
        <v>152</v>
      </c>
      <c r="Z5" s="15">
        <v>152</v>
      </c>
      <c r="AA5" s="15">
        <v>152</v>
      </c>
      <c r="AB5" s="15">
        <v>152</v>
      </c>
      <c r="AC5" s="15">
        <v>152</v>
      </c>
      <c r="AD5" s="15">
        <v>152</v>
      </c>
      <c r="AE5" s="15">
        <v>152</v>
      </c>
      <c r="AF5" s="15">
        <v>152</v>
      </c>
      <c r="AG5" s="15">
        <v>152</v>
      </c>
      <c r="AH5" s="15">
        <v>152</v>
      </c>
      <c r="AI5" s="15">
        <v>152</v>
      </c>
      <c r="AJ5" s="15">
        <v>152</v>
      </c>
      <c r="AK5" s="15">
        <v>152</v>
      </c>
      <c r="AL5" s="15">
        <v>152</v>
      </c>
      <c r="AM5" s="15">
        <v>152</v>
      </c>
      <c r="AN5" s="15">
        <v>152</v>
      </c>
      <c r="AO5" s="15">
        <v>152</v>
      </c>
      <c r="AP5" s="15">
        <v>152</v>
      </c>
      <c r="AQ5" s="15">
        <v>152</v>
      </c>
      <c r="AR5" s="15">
        <v>152</v>
      </c>
      <c r="AS5" s="15">
        <v>152</v>
      </c>
      <c r="AT5" s="15">
        <v>152</v>
      </c>
      <c r="AU5" s="15">
        <v>152</v>
      </c>
      <c r="AV5" s="15">
        <v>152</v>
      </c>
      <c r="AW5" s="15">
        <v>152</v>
      </c>
      <c r="AX5" s="15">
        <v>152</v>
      </c>
      <c r="AY5" s="15">
        <v>152</v>
      </c>
      <c r="AZ5" s="15">
        <v>152</v>
      </c>
      <c r="BA5" s="15">
        <v>152</v>
      </c>
      <c r="BB5" s="15">
        <v>152</v>
      </c>
      <c r="BC5" s="15">
        <v>152</v>
      </c>
      <c r="BD5" s="15">
        <v>152</v>
      </c>
      <c r="BE5" s="15">
        <v>152</v>
      </c>
      <c r="BF5" s="15">
        <v>152</v>
      </c>
      <c r="BG5" s="15">
        <v>152</v>
      </c>
      <c r="BH5" s="15">
        <v>152</v>
      </c>
      <c r="BI5" s="15">
        <v>152</v>
      </c>
      <c r="BJ5" s="15">
        <v>152</v>
      </c>
      <c r="BK5" s="15">
        <v>152</v>
      </c>
      <c r="BL5" s="15">
        <v>152</v>
      </c>
      <c r="BM5" s="15">
        <v>152</v>
      </c>
      <c r="BN5" s="15">
        <v>152</v>
      </c>
      <c r="BO5" s="15">
        <v>152</v>
      </c>
      <c r="BP5" s="15">
        <v>152</v>
      </c>
      <c r="BQ5" s="15">
        <v>152</v>
      </c>
      <c r="BR5" s="15">
        <v>152</v>
      </c>
      <c r="BS5" s="15">
        <v>152</v>
      </c>
      <c r="BT5" s="15">
        <v>152</v>
      </c>
      <c r="BU5" s="15">
        <v>152</v>
      </c>
      <c r="BV5" s="15">
        <v>152</v>
      </c>
      <c r="BW5" s="15">
        <v>152</v>
      </c>
      <c r="BX5" s="15">
        <v>152</v>
      </c>
      <c r="BY5" s="15">
        <v>152</v>
      </c>
      <c r="BZ5" s="15">
        <v>152</v>
      </c>
      <c r="CA5" s="15">
        <v>152</v>
      </c>
      <c r="CB5" s="15">
        <v>152</v>
      </c>
      <c r="CC5" s="15">
        <v>152</v>
      </c>
      <c r="CD5" s="15">
        <v>152</v>
      </c>
      <c r="CE5" s="15">
        <v>152</v>
      </c>
      <c r="CF5" s="15">
        <v>152</v>
      </c>
      <c r="CG5" s="15">
        <v>152</v>
      </c>
      <c r="CH5" s="15">
        <v>152</v>
      </c>
      <c r="CI5" s="15">
        <v>152</v>
      </c>
      <c r="CJ5" s="15">
        <v>152</v>
      </c>
      <c r="CK5" s="15">
        <v>152</v>
      </c>
      <c r="CL5" s="15">
        <v>152</v>
      </c>
      <c r="CM5" s="15">
        <v>152</v>
      </c>
      <c r="CN5" s="15">
        <v>152</v>
      </c>
      <c r="CO5" s="15">
        <v>152</v>
      </c>
      <c r="CP5" s="15">
        <v>123</v>
      </c>
      <c r="CQ5" s="15">
        <v>123</v>
      </c>
      <c r="CR5" s="15">
        <v>152</v>
      </c>
      <c r="CS5" s="15">
        <v>152</v>
      </c>
      <c r="CT5" s="15">
        <v>152</v>
      </c>
      <c r="CU5" s="15">
        <v>152</v>
      </c>
      <c r="CV5" s="15">
        <v>152</v>
      </c>
      <c r="CW5" s="15">
        <v>152</v>
      </c>
      <c r="CX5" s="15">
        <v>152</v>
      </c>
      <c r="CY5" s="15">
        <v>152</v>
      </c>
      <c r="CZ5" s="15">
        <v>152</v>
      </c>
      <c r="DA5" s="15">
        <v>152</v>
      </c>
      <c r="DB5" s="15">
        <v>152</v>
      </c>
      <c r="DC5" s="15">
        <v>152</v>
      </c>
      <c r="DD5" s="15">
        <v>152</v>
      </c>
      <c r="DE5" s="15">
        <v>152</v>
      </c>
      <c r="DF5" s="15">
        <v>152</v>
      </c>
      <c r="DG5" s="15">
        <v>152</v>
      </c>
      <c r="DH5" s="15">
        <v>152</v>
      </c>
      <c r="DI5" s="15">
        <v>152</v>
      </c>
      <c r="DJ5" s="15">
        <v>152</v>
      </c>
      <c r="DK5" s="15">
        <v>152</v>
      </c>
      <c r="DL5" s="15">
        <v>152</v>
      </c>
      <c r="DM5" s="15">
        <v>152</v>
      </c>
      <c r="DN5" s="15">
        <v>152</v>
      </c>
      <c r="DO5" s="15">
        <v>152</v>
      </c>
      <c r="DP5" s="15">
        <v>152</v>
      </c>
      <c r="DQ5" s="15">
        <v>152</v>
      </c>
      <c r="DR5" s="15">
        <v>152</v>
      </c>
      <c r="DS5" s="15">
        <v>152</v>
      </c>
      <c r="DT5" s="15">
        <v>152</v>
      </c>
      <c r="DU5" s="15">
        <v>152</v>
      </c>
      <c r="DV5" s="15">
        <v>152</v>
      </c>
      <c r="DW5" s="15">
        <v>152</v>
      </c>
      <c r="DX5" s="15">
        <v>152</v>
      </c>
      <c r="DY5" s="15">
        <v>152</v>
      </c>
      <c r="DZ5" s="15">
        <v>152</v>
      </c>
      <c r="EA5" s="15">
        <v>152</v>
      </c>
      <c r="EB5" s="15">
        <v>152</v>
      </c>
      <c r="EC5" s="15">
        <v>152</v>
      </c>
      <c r="ED5" s="15">
        <v>152</v>
      </c>
      <c r="EE5" s="15">
        <v>152</v>
      </c>
      <c r="EF5" s="15">
        <v>152</v>
      </c>
      <c r="EG5" s="15">
        <v>152</v>
      </c>
      <c r="EH5" s="15">
        <v>152</v>
      </c>
      <c r="EI5" s="15">
        <v>152</v>
      </c>
      <c r="EJ5" s="15">
        <v>152</v>
      </c>
      <c r="EK5" s="15">
        <v>152</v>
      </c>
      <c r="EL5" s="15">
        <v>152</v>
      </c>
      <c r="EM5" s="15">
        <v>152</v>
      </c>
      <c r="EN5" s="15">
        <v>152</v>
      </c>
      <c r="EO5" s="15">
        <v>152</v>
      </c>
      <c r="EP5" s="15">
        <v>152</v>
      </c>
      <c r="EQ5" s="15">
        <v>152</v>
      </c>
      <c r="ER5" s="15">
        <v>152</v>
      </c>
      <c r="ES5" s="15">
        <v>152</v>
      </c>
      <c r="ET5" s="15">
        <v>152</v>
      </c>
      <c r="EU5" s="15">
        <v>152</v>
      </c>
      <c r="EV5" s="15">
        <v>152</v>
      </c>
      <c r="EW5" s="15">
        <v>152</v>
      </c>
      <c r="EX5" s="15">
        <v>152</v>
      </c>
      <c r="EY5" s="15">
        <v>152</v>
      </c>
      <c r="EZ5" s="15">
        <v>152</v>
      </c>
      <c r="FA5" s="15">
        <v>152</v>
      </c>
      <c r="FB5" s="15">
        <v>152</v>
      </c>
      <c r="FC5" s="15">
        <v>152</v>
      </c>
      <c r="FD5" s="15">
        <v>152</v>
      </c>
      <c r="FE5" s="15">
        <v>152</v>
      </c>
      <c r="FF5" s="15">
        <v>152</v>
      </c>
      <c r="FG5" s="15">
        <v>152</v>
      </c>
      <c r="FH5" s="15">
        <v>152</v>
      </c>
      <c r="FI5" s="15">
        <v>152</v>
      </c>
      <c r="FJ5" s="15">
        <v>152</v>
      </c>
      <c r="FK5" s="15">
        <v>152</v>
      </c>
      <c r="FL5" s="15">
        <v>152</v>
      </c>
      <c r="FM5" s="15">
        <v>152</v>
      </c>
      <c r="FN5" s="15">
        <v>152</v>
      </c>
      <c r="FO5" s="15">
        <v>152</v>
      </c>
      <c r="FP5" s="15">
        <v>152</v>
      </c>
      <c r="FQ5" s="15">
        <v>152</v>
      </c>
      <c r="FR5" s="15">
        <v>152</v>
      </c>
      <c r="FS5" s="15">
        <v>152</v>
      </c>
      <c r="FT5" s="15">
        <v>152</v>
      </c>
      <c r="FU5" s="15">
        <v>152</v>
      </c>
      <c r="FV5" s="15">
        <v>152</v>
      </c>
      <c r="FW5" s="15">
        <v>152</v>
      </c>
      <c r="FX5" s="15">
        <v>152</v>
      </c>
      <c r="FY5" s="15">
        <v>152</v>
      </c>
      <c r="FZ5" s="15">
        <v>152</v>
      </c>
      <c r="GA5" s="15">
        <v>152</v>
      </c>
      <c r="GB5" s="15">
        <v>152</v>
      </c>
      <c r="GC5" s="15">
        <v>152</v>
      </c>
      <c r="GD5" s="15">
        <v>152</v>
      </c>
      <c r="GE5" s="15">
        <v>152</v>
      </c>
      <c r="GF5" s="15">
        <v>152</v>
      </c>
      <c r="GG5" s="15">
        <v>152</v>
      </c>
      <c r="GH5" s="15">
        <v>152</v>
      </c>
      <c r="GI5" s="15">
        <v>152</v>
      </c>
      <c r="GJ5" s="15">
        <v>152</v>
      </c>
      <c r="GK5" s="15">
        <v>152</v>
      </c>
      <c r="GL5" s="15">
        <v>152</v>
      </c>
      <c r="GM5" s="15">
        <v>152</v>
      </c>
      <c r="GN5" s="15">
        <v>152</v>
      </c>
      <c r="GO5" s="15">
        <v>152</v>
      </c>
      <c r="GP5" s="15">
        <v>152</v>
      </c>
      <c r="GQ5" s="15">
        <v>152</v>
      </c>
      <c r="GR5" s="15">
        <v>152</v>
      </c>
      <c r="GS5" s="15">
        <v>152</v>
      </c>
      <c r="GT5" s="15">
        <v>152</v>
      </c>
      <c r="GU5" s="15">
        <v>152</v>
      </c>
      <c r="GV5" s="15">
        <v>152</v>
      </c>
      <c r="GW5" s="15">
        <v>152</v>
      </c>
      <c r="GX5" s="15">
        <v>152</v>
      </c>
      <c r="GY5" s="15">
        <v>152</v>
      </c>
      <c r="GZ5" s="15">
        <v>152</v>
      </c>
      <c r="HA5" s="15">
        <v>152</v>
      </c>
      <c r="HB5" s="15">
        <v>152</v>
      </c>
      <c r="HC5" s="15">
        <v>152</v>
      </c>
      <c r="HD5" s="15">
        <v>152</v>
      </c>
      <c r="HE5" s="15">
        <v>152</v>
      </c>
      <c r="HF5" s="15">
        <v>152</v>
      </c>
      <c r="HG5" s="15">
        <v>152</v>
      </c>
      <c r="HH5" s="15">
        <v>152</v>
      </c>
      <c r="HI5" s="15">
        <v>152</v>
      </c>
      <c r="HJ5" s="15">
        <v>152</v>
      </c>
      <c r="HK5" s="15">
        <v>152</v>
      </c>
      <c r="HL5" s="15">
        <v>152</v>
      </c>
      <c r="HM5" s="15">
        <v>152</v>
      </c>
      <c r="HN5" s="15">
        <v>152</v>
      </c>
      <c r="HO5" s="15">
        <v>152</v>
      </c>
      <c r="HP5" s="15">
        <v>152</v>
      </c>
      <c r="HQ5" s="15">
        <v>152</v>
      </c>
      <c r="HR5" s="15">
        <v>152</v>
      </c>
      <c r="HS5" s="15">
        <v>152</v>
      </c>
      <c r="HT5" s="15">
        <v>152</v>
      </c>
      <c r="HU5" s="15">
        <v>152</v>
      </c>
      <c r="HV5" s="15">
        <v>152</v>
      </c>
      <c r="HW5" s="15">
        <v>152</v>
      </c>
      <c r="HX5" s="15">
        <v>152</v>
      </c>
      <c r="HY5" s="15">
        <v>152</v>
      </c>
      <c r="HZ5" s="15">
        <v>123</v>
      </c>
      <c r="IA5" s="15">
        <v>123</v>
      </c>
      <c r="IB5" s="15">
        <v>152</v>
      </c>
      <c r="IC5" s="15">
        <v>152</v>
      </c>
      <c r="ID5" s="15">
        <v>152</v>
      </c>
      <c r="IE5" s="15">
        <v>152</v>
      </c>
      <c r="IF5" s="15">
        <v>152</v>
      </c>
      <c r="IG5" s="15">
        <v>152</v>
      </c>
      <c r="IH5" s="15">
        <v>152</v>
      </c>
      <c r="II5" s="15">
        <v>152</v>
      </c>
      <c r="IJ5" s="15">
        <v>152</v>
      </c>
      <c r="IK5" s="15">
        <v>152</v>
      </c>
      <c r="IL5" s="15">
        <v>152</v>
      </c>
      <c r="IM5" s="15">
        <v>152</v>
      </c>
      <c r="IN5" s="15">
        <v>152</v>
      </c>
      <c r="IO5" s="15">
        <v>152</v>
      </c>
      <c r="IP5" s="15">
        <v>152</v>
      </c>
      <c r="IQ5" s="15">
        <v>152</v>
      </c>
      <c r="IR5" s="15">
        <v>152</v>
      </c>
      <c r="IS5" s="15">
        <v>152</v>
      </c>
      <c r="IT5" s="15">
        <v>152</v>
      </c>
      <c r="IU5" s="15">
        <v>152</v>
      </c>
      <c r="IV5" s="15">
        <v>152</v>
      </c>
      <c r="IW5" s="15">
        <v>152</v>
      </c>
      <c r="IX5" s="15">
        <v>152</v>
      </c>
      <c r="IY5" s="15">
        <v>152</v>
      </c>
      <c r="IZ5" s="15">
        <v>152</v>
      </c>
      <c r="JA5" s="15">
        <v>152</v>
      </c>
      <c r="JB5" s="15">
        <v>152</v>
      </c>
      <c r="JC5" s="15">
        <v>152</v>
      </c>
      <c r="JD5" s="15">
        <v>152</v>
      </c>
      <c r="JE5" s="15">
        <v>152</v>
      </c>
      <c r="JF5" s="15">
        <v>152</v>
      </c>
      <c r="JG5" s="15">
        <v>152</v>
      </c>
      <c r="JH5" s="15">
        <v>152</v>
      </c>
      <c r="JI5" s="15">
        <v>152</v>
      </c>
    </row>
    <row r="6" spans="1:269" ht="23.25" customHeight="1" thickTop="1">
      <c r="A6" s="183"/>
      <c r="B6" s="52" t="s">
        <v>4</v>
      </c>
      <c r="C6" s="185">
        <v>22286.435000000001</v>
      </c>
      <c r="D6" s="185">
        <v>9893</v>
      </c>
      <c r="E6" s="185">
        <v>4456</v>
      </c>
      <c r="F6" s="185">
        <v>3632</v>
      </c>
      <c r="G6" s="185">
        <v>4304</v>
      </c>
      <c r="H6" s="232"/>
      <c r="I6" s="185">
        <v>1243.048</v>
      </c>
      <c r="J6" s="185" t="s">
        <v>787</v>
      </c>
      <c r="K6" s="185" t="s">
        <v>787</v>
      </c>
      <c r="L6" s="185">
        <v>555.53399999999999</v>
      </c>
      <c r="M6" s="185">
        <v>374.11500000000001</v>
      </c>
      <c r="N6" s="185">
        <v>230.25</v>
      </c>
      <c r="O6" s="185">
        <v>187.386</v>
      </c>
      <c r="P6" s="185" t="s">
        <v>787</v>
      </c>
      <c r="Q6" s="185">
        <v>180.62100000000001</v>
      </c>
      <c r="R6" s="185">
        <v>208.542</v>
      </c>
      <c r="S6" s="185">
        <v>104.899</v>
      </c>
      <c r="T6" s="185">
        <v>128.904</v>
      </c>
      <c r="U6" s="185">
        <v>102.419</v>
      </c>
      <c r="V6" s="185">
        <v>108.58</v>
      </c>
      <c r="W6" s="185">
        <v>116.961</v>
      </c>
      <c r="X6" s="185">
        <v>89.009</v>
      </c>
      <c r="Y6" s="185">
        <v>99.218000000000004</v>
      </c>
      <c r="Z6" s="185">
        <v>171.28100000000001</v>
      </c>
      <c r="AA6" s="185">
        <v>101.67400000000001</v>
      </c>
      <c r="AB6" s="185">
        <v>95.326999999999998</v>
      </c>
      <c r="AC6" s="185">
        <v>65.814999999999998</v>
      </c>
      <c r="AD6" s="185">
        <v>96.751000000000005</v>
      </c>
      <c r="AE6" s="185">
        <v>77.855000000000004</v>
      </c>
      <c r="AF6" s="185">
        <v>63.070999999999998</v>
      </c>
      <c r="AG6" s="185">
        <v>62.177</v>
      </c>
      <c r="AH6" s="185">
        <v>56.750999999999998</v>
      </c>
      <c r="AI6" s="185">
        <v>38.994999999999997</v>
      </c>
      <c r="AJ6" s="185">
        <v>40.676000000000002</v>
      </c>
      <c r="AK6" s="185">
        <v>157.84399999999999</v>
      </c>
      <c r="AL6" s="185">
        <v>166.32599999999999</v>
      </c>
      <c r="AM6" s="185" t="s">
        <v>787</v>
      </c>
      <c r="AN6" s="185">
        <v>34.573</v>
      </c>
      <c r="AO6" s="185">
        <v>24.599</v>
      </c>
      <c r="AP6" s="185">
        <v>92.679000000000002</v>
      </c>
      <c r="AQ6" s="185">
        <v>53.283999999999999</v>
      </c>
      <c r="AR6" s="185">
        <v>162.40199999999999</v>
      </c>
      <c r="AS6" s="185">
        <v>226.654</v>
      </c>
      <c r="AT6" s="185">
        <v>158.41900000000001</v>
      </c>
      <c r="AU6" s="185">
        <v>116.80800000000001</v>
      </c>
      <c r="AV6" s="185">
        <v>61.279000000000003</v>
      </c>
      <c r="AW6" s="185">
        <v>247.01</v>
      </c>
      <c r="AX6" s="185">
        <v>134.40299999999999</v>
      </c>
      <c r="AY6" s="185" t="s">
        <v>787</v>
      </c>
      <c r="AZ6" s="185">
        <v>95.173000000000002</v>
      </c>
      <c r="BA6" s="185">
        <v>98.12</v>
      </c>
      <c r="BB6" s="185">
        <v>62.256999999999998</v>
      </c>
      <c r="BC6" s="185">
        <v>85.89</v>
      </c>
      <c r="BD6" s="185" t="s">
        <v>787</v>
      </c>
      <c r="BE6" s="185">
        <v>331.49700000000001</v>
      </c>
      <c r="BF6" s="185">
        <v>290.2</v>
      </c>
      <c r="BG6" s="185">
        <v>120.498</v>
      </c>
      <c r="BH6" s="185">
        <v>188.36199999999999</v>
      </c>
      <c r="BI6" s="185">
        <v>128.29599999999999</v>
      </c>
      <c r="BJ6" s="185">
        <v>136.11600000000001</v>
      </c>
      <c r="BK6" s="185">
        <v>57.889000000000003</v>
      </c>
      <c r="BL6" s="185">
        <v>726.79499999999996</v>
      </c>
      <c r="BM6" s="185" t="s">
        <v>787</v>
      </c>
      <c r="BN6" s="185">
        <v>223.715</v>
      </c>
      <c r="BO6" s="185" t="s">
        <v>787</v>
      </c>
      <c r="BP6" s="185">
        <v>124.342</v>
      </c>
      <c r="BQ6" s="185">
        <v>111.357</v>
      </c>
      <c r="BR6" s="185">
        <v>115.744</v>
      </c>
      <c r="BS6" s="185" t="s">
        <v>787</v>
      </c>
      <c r="BT6" s="185" t="s">
        <v>787</v>
      </c>
      <c r="BU6" s="185" t="s">
        <v>787</v>
      </c>
      <c r="BV6" s="185">
        <v>67.08</v>
      </c>
      <c r="BW6" s="185" t="s">
        <v>787</v>
      </c>
      <c r="BX6" s="185">
        <v>59.935000000000002</v>
      </c>
      <c r="BY6" s="185" t="s">
        <v>787</v>
      </c>
      <c r="BZ6" s="185" t="s">
        <v>787</v>
      </c>
      <c r="CA6" s="185" t="s">
        <v>787</v>
      </c>
      <c r="CB6" s="185" t="s">
        <v>787</v>
      </c>
      <c r="CC6" s="185" t="s">
        <v>787</v>
      </c>
      <c r="CD6" s="185" t="s">
        <v>787</v>
      </c>
      <c r="CE6" s="185" t="s">
        <v>787</v>
      </c>
      <c r="CF6" s="185" t="s">
        <v>787</v>
      </c>
      <c r="CG6" s="185" t="s">
        <v>787</v>
      </c>
      <c r="CH6" s="185" t="s">
        <v>787</v>
      </c>
      <c r="CI6" s="185" t="s">
        <v>787</v>
      </c>
      <c r="CJ6" s="185" t="s">
        <v>787</v>
      </c>
      <c r="CK6" s="185" t="s">
        <v>787</v>
      </c>
      <c r="CL6" s="185" t="s">
        <v>787</v>
      </c>
      <c r="CM6" s="185" t="s">
        <v>787</v>
      </c>
      <c r="CN6" s="185" t="s">
        <v>787</v>
      </c>
      <c r="CO6" s="185" t="s">
        <v>787</v>
      </c>
      <c r="CP6" s="185" t="s">
        <v>787</v>
      </c>
      <c r="CQ6" s="185">
        <v>40.167999999999999</v>
      </c>
      <c r="CR6" s="185">
        <v>468.10399999999998</v>
      </c>
      <c r="CS6" s="185" t="s">
        <v>787</v>
      </c>
      <c r="CT6" s="185" t="s">
        <v>787</v>
      </c>
      <c r="CU6" s="185" t="s">
        <v>787</v>
      </c>
      <c r="CV6" s="185" t="s">
        <v>787</v>
      </c>
      <c r="CW6" s="185">
        <v>174.71899999999999</v>
      </c>
      <c r="CX6" s="185">
        <v>112.316</v>
      </c>
      <c r="CY6" s="185" t="s">
        <v>787</v>
      </c>
      <c r="CZ6" s="185" t="s">
        <v>787</v>
      </c>
      <c r="DA6" s="185" t="s">
        <v>787</v>
      </c>
      <c r="DB6" s="185" t="s">
        <v>787</v>
      </c>
      <c r="DC6" s="185" t="s">
        <v>787</v>
      </c>
      <c r="DD6" s="185" t="s">
        <v>787</v>
      </c>
      <c r="DE6" s="185">
        <v>230.989</v>
      </c>
      <c r="DF6" s="185" t="s">
        <v>787</v>
      </c>
      <c r="DG6" s="185" t="s">
        <v>787</v>
      </c>
      <c r="DH6" s="185" t="s">
        <v>787</v>
      </c>
      <c r="DI6" s="185" t="s">
        <v>787</v>
      </c>
      <c r="DJ6" s="185" t="s">
        <v>787</v>
      </c>
      <c r="DK6" s="185" t="s">
        <v>787</v>
      </c>
      <c r="DL6" s="185" t="s">
        <v>787</v>
      </c>
      <c r="DM6" s="185" t="s">
        <v>787</v>
      </c>
      <c r="DN6" s="185" t="s">
        <v>787</v>
      </c>
      <c r="DO6" s="185" t="s">
        <v>787</v>
      </c>
      <c r="DP6" s="185" t="s">
        <v>787</v>
      </c>
      <c r="DQ6" s="185" t="s">
        <v>787</v>
      </c>
      <c r="DR6" s="185">
        <v>74.78</v>
      </c>
      <c r="DS6" s="185">
        <v>23.757999999999999</v>
      </c>
      <c r="DT6" s="185">
        <v>18.722000000000001</v>
      </c>
      <c r="DU6" s="185">
        <v>17.134</v>
      </c>
      <c r="DV6" s="185">
        <v>19.198</v>
      </c>
      <c r="DW6" s="185">
        <v>21.774999999999999</v>
      </c>
      <c r="DX6" s="185">
        <v>58.622</v>
      </c>
      <c r="DY6" s="185">
        <v>38.939</v>
      </c>
      <c r="DZ6" s="185">
        <v>27.962</v>
      </c>
      <c r="EA6" s="185">
        <v>22.518999999999998</v>
      </c>
      <c r="EB6" s="185">
        <v>28.045999999999999</v>
      </c>
      <c r="EC6" s="185">
        <v>29.512</v>
      </c>
      <c r="ED6" s="185">
        <v>83.084999999999994</v>
      </c>
      <c r="EE6" s="185">
        <v>15.468</v>
      </c>
      <c r="EF6" s="185">
        <v>24.747</v>
      </c>
      <c r="EG6" s="185">
        <v>15.907</v>
      </c>
      <c r="EH6" s="185">
        <v>25.216000000000001</v>
      </c>
      <c r="EI6" s="185">
        <v>46.015000000000001</v>
      </c>
      <c r="EJ6" s="185">
        <v>49.613</v>
      </c>
      <c r="EK6" s="185">
        <v>56.689</v>
      </c>
      <c r="EL6" s="185">
        <v>76</v>
      </c>
      <c r="EM6" s="185">
        <v>45.795999999999999</v>
      </c>
      <c r="EN6" s="185">
        <v>25.489000000000001</v>
      </c>
      <c r="EO6" s="185">
        <v>22.065999999999999</v>
      </c>
      <c r="EP6" s="185">
        <v>25.204999999999998</v>
      </c>
      <c r="EQ6" s="185">
        <v>45.295000000000002</v>
      </c>
      <c r="ER6" s="185">
        <v>12.026999999999999</v>
      </c>
      <c r="ES6" s="185">
        <v>9.0129999999999999</v>
      </c>
      <c r="ET6" s="185">
        <v>27.128</v>
      </c>
      <c r="EU6" s="185">
        <v>26.221</v>
      </c>
      <c r="EV6" s="185">
        <v>17.241</v>
      </c>
      <c r="EW6" s="185">
        <v>46.228999999999999</v>
      </c>
      <c r="EX6" s="185">
        <v>26.733000000000001</v>
      </c>
      <c r="EY6" s="185">
        <v>32.024000000000001</v>
      </c>
      <c r="EZ6" s="185">
        <v>19.396999999999998</v>
      </c>
      <c r="FA6" s="185">
        <v>11.884</v>
      </c>
      <c r="FB6" s="185">
        <v>11.571</v>
      </c>
      <c r="FC6" s="185">
        <v>66.858999999999995</v>
      </c>
      <c r="FD6" s="185">
        <v>30.652999999999999</v>
      </c>
      <c r="FE6" s="185">
        <v>24.387</v>
      </c>
      <c r="FF6" s="185">
        <v>58.835999999999999</v>
      </c>
      <c r="FG6" s="185">
        <v>69.358000000000004</v>
      </c>
      <c r="FH6" s="185">
        <v>56.456000000000003</v>
      </c>
      <c r="FI6" s="185">
        <v>99.301000000000002</v>
      </c>
      <c r="FJ6" s="185">
        <v>36.851999999999997</v>
      </c>
      <c r="FK6" s="185">
        <v>13.506</v>
      </c>
      <c r="FL6" s="185">
        <v>20.440000000000001</v>
      </c>
      <c r="FM6" s="185">
        <v>35.665999999999997</v>
      </c>
      <c r="FN6" s="185">
        <v>9.1859999999999999</v>
      </c>
      <c r="FO6" s="185">
        <v>28.257999999999999</v>
      </c>
      <c r="FP6" s="185">
        <v>22.533000000000001</v>
      </c>
      <c r="FQ6" s="185">
        <v>11.118</v>
      </c>
      <c r="FR6" s="185">
        <v>11.664</v>
      </c>
      <c r="FS6" s="185">
        <v>16.539000000000001</v>
      </c>
      <c r="FT6" s="185">
        <v>33.956000000000003</v>
      </c>
      <c r="FU6" s="185">
        <v>65.926000000000002</v>
      </c>
      <c r="FV6" s="185">
        <v>18.934999999999999</v>
      </c>
      <c r="FW6" s="185">
        <v>20.193000000000001</v>
      </c>
      <c r="FX6" s="185">
        <v>12.897</v>
      </c>
      <c r="FY6" s="185">
        <v>18.388000000000002</v>
      </c>
      <c r="FZ6" s="185">
        <v>19.018000000000001</v>
      </c>
      <c r="GA6" s="185">
        <v>14.718999999999999</v>
      </c>
      <c r="GB6" s="185">
        <v>9.9610000000000003</v>
      </c>
      <c r="GC6" s="185">
        <v>16.152999999999999</v>
      </c>
      <c r="GD6" s="185">
        <v>18.266999999999999</v>
      </c>
      <c r="GE6" s="185">
        <v>33.725999999999999</v>
      </c>
      <c r="GF6" s="185">
        <v>17.338000000000001</v>
      </c>
      <c r="GG6" s="185">
        <v>43.384999999999998</v>
      </c>
      <c r="GH6" s="185">
        <v>36.981999999999999</v>
      </c>
      <c r="GI6" s="185">
        <v>28.712</v>
      </c>
      <c r="GJ6" s="185">
        <v>22.873000000000001</v>
      </c>
      <c r="GK6" s="185">
        <v>19.716999999999999</v>
      </c>
      <c r="GL6" s="185">
        <v>35.807000000000002</v>
      </c>
      <c r="GM6" s="185">
        <v>14.688000000000001</v>
      </c>
      <c r="GN6" s="185">
        <v>15.276</v>
      </c>
      <c r="GO6" s="185">
        <v>31.870999999999999</v>
      </c>
      <c r="GP6" s="185">
        <v>10.509</v>
      </c>
      <c r="GQ6" s="185">
        <v>40.350999999999999</v>
      </c>
      <c r="GR6" s="185">
        <v>18.919</v>
      </c>
      <c r="GS6" s="185">
        <v>14.281000000000001</v>
      </c>
      <c r="GT6" s="185">
        <v>87.875</v>
      </c>
      <c r="GU6" s="185">
        <v>60.11</v>
      </c>
      <c r="GV6" s="185">
        <v>20.847999999999999</v>
      </c>
      <c r="GW6" s="185">
        <v>14.465999999999999</v>
      </c>
      <c r="GX6" s="185">
        <v>17.481000000000002</v>
      </c>
      <c r="GY6" s="185">
        <v>32.843000000000004</v>
      </c>
      <c r="GZ6" s="185">
        <v>19.355</v>
      </c>
      <c r="HA6" s="185">
        <v>18.866</v>
      </c>
      <c r="HB6" s="185">
        <v>15.702999999999999</v>
      </c>
      <c r="HC6" s="185">
        <v>25.515000000000001</v>
      </c>
      <c r="HD6" s="185">
        <v>30.844000000000001</v>
      </c>
      <c r="HE6" s="185">
        <v>11.298999999999999</v>
      </c>
      <c r="HF6" s="185">
        <v>28.866</v>
      </c>
      <c r="HG6" s="185">
        <v>12.082000000000001</v>
      </c>
      <c r="HH6" s="185">
        <v>58.118000000000002</v>
      </c>
      <c r="HI6" s="185">
        <v>54.271999999999998</v>
      </c>
      <c r="HJ6" s="185">
        <v>25.695</v>
      </c>
      <c r="HK6" s="185">
        <v>22.356999999999999</v>
      </c>
      <c r="HL6" s="185">
        <v>43.173999999999999</v>
      </c>
      <c r="HM6" s="185">
        <v>53.506</v>
      </c>
      <c r="HN6" s="185">
        <v>27.036999999999999</v>
      </c>
      <c r="HO6" s="185">
        <v>25.074999999999999</v>
      </c>
      <c r="HP6" s="185">
        <v>15.002000000000001</v>
      </c>
      <c r="HQ6" s="185">
        <v>6.8470000000000004</v>
      </c>
      <c r="HR6" s="185">
        <v>22.440999999999999</v>
      </c>
      <c r="HS6" s="185">
        <v>17.234000000000002</v>
      </c>
      <c r="HT6" s="185">
        <v>19.72</v>
      </c>
      <c r="HU6" s="185">
        <v>13.43</v>
      </c>
      <c r="HV6" s="185">
        <v>15.48</v>
      </c>
      <c r="HW6" s="185">
        <v>24.763000000000002</v>
      </c>
      <c r="HX6" s="185">
        <v>20.588999999999999</v>
      </c>
      <c r="HY6" s="185">
        <v>44.581000000000003</v>
      </c>
      <c r="HZ6" s="185">
        <v>17.841000000000001</v>
      </c>
      <c r="IA6" s="185">
        <v>15.763</v>
      </c>
      <c r="IB6" s="185">
        <v>24.010999999999999</v>
      </c>
      <c r="IC6" s="185">
        <v>21.658000000000001</v>
      </c>
      <c r="ID6" s="185">
        <v>43.314</v>
      </c>
      <c r="IE6" s="185">
        <v>9.3780000000000001</v>
      </c>
      <c r="IF6" s="185">
        <v>10.662000000000001</v>
      </c>
      <c r="IG6" s="185">
        <v>14.260999999999999</v>
      </c>
      <c r="IH6" s="185">
        <v>9.2620000000000005</v>
      </c>
      <c r="II6" s="185">
        <v>19.306999999999999</v>
      </c>
      <c r="IJ6" s="185">
        <v>16.591999999999999</v>
      </c>
      <c r="IK6" s="185">
        <v>13.577</v>
      </c>
      <c r="IL6" s="185">
        <v>9.8019999999999996</v>
      </c>
      <c r="IM6" s="185">
        <v>7.7709999999999999</v>
      </c>
      <c r="IN6" s="185">
        <v>15.321999999999999</v>
      </c>
      <c r="IO6" s="185">
        <v>20.745999999999999</v>
      </c>
      <c r="IP6" s="185">
        <v>140.077</v>
      </c>
      <c r="IQ6" s="185">
        <v>51.146999999999998</v>
      </c>
      <c r="IR6" s="185">
        <v>31.652000000000001</v>
      </c>
      <c r="IS6" s="185">
        <v>13.683999999999999</v>
      </c>
      <c r="IT6" s="185">
        <v>33.003999999999998</v>
      </c>
      <c r="IU6" s="185">
        <v>19.367999999999999</v>
      </c>
      <c r="IV6" s="185">
        <v>19.413</v>
      </c>
      <c r="IW6" s="185">
        <v>33.340000000000003</v>
      </c>
      <c r="IX6" s="185">
        <v>42.371000000000002</v>
      </c>
      <c r="IY6" s="185">
        <v>99.966999999999999</v>
      </c>
      <c r="IZ6" s="185">
        <v>16.545000000000002</v>
      </c>
      <c r="JA6" s="185">
        <v>20.343</v>
      </c>
      <c r="JB6" s="185">
        <v>29.928000000000001</v>
      </c>
      <c r="JC6" s="185">
        <v>27.242000000000001</v>
      </c>
      <c r="JD6" s="185">
        <v>49.142000000000003</v>
      </c>
      <c r="JE6" s="185">
        <v>21.736000000000001</v>
      </c>
      <c r="JF6" s="185">
        <v>10.053000000000001</v>
      </c>
      <c r="JG6" s="185">
        <v>11.805999999999999</v>
      </c>
      <c r="JH6" s="185">
        <v>19.706</v>
      </c>
      <c r="JI6" s="185">
        <v>17.544</v>
      </c>
    </row>
    <row r="7" spans="1:269" ht="23.25" customHeight="1">
      <c r="A7" s="183"/>
      <c r="B7" s="53" t="s">
        <v>5</v>
      </c>
      <c r="C7" s="186">
        <v>2026.1759999999999</v>
      </c>
      <c r="D7" s="235">
        <v>964</v>
      </c>
      <c r="E7" s="235">
        <v>599</v>
      </c>
      <c r="F7" s="235">
        <v>158</v>
      </c>
      <c r="G7" s="235">
        <v>303</v>
      </c>
      <c r="H7" s="232"/>
      <c r="I7" s="186">
        <v>118.71899999999999</v>
      </c>
      <c r="J7" s="186" t="s">
        <v>787</v>
      </c>
      <c r="K7" s="186" t="s">
        <v>787</v>
      </c>
      <c r="L7" s="186">
        <v>22.265000000000001</v>
      </c>
      <c r="M7" s="186">
        <v>33.619</v>
      </c>
      <c r="N7" s="186">
        <v>15.582000000000001</v>
      </c>
      <c r="O7" s="186">
        <v>22.119</v>
      </c>
      <c r="P7" s="186" t="s">
        <v>787</v>
      </c>
      <c r="Q7" s="186">
        <v>19.228999999999999</v>
      </c>
      <c r="R7" s="186">
        <v>20.469000000000001</v>
      </c>
      <c r="S7" s="186">
        <v>10.143000000000001</v>
      </c>
      <c r="T7" s="186">
        <v>8.8659999999999997</v>
      </c>
      <c r="U7" s="186">
        <v>9.7319999999999993</v>
      </c>
      <c r="V7" s="186">
        <v>13.201000000000001</v>
      </c>
      <c r="W7" s="186">
        <v>7.7290000000000001</v>
      </c>
      <c r="X7" s="186">
        <v>5.5469999999999997</v>
      </c>
      <c r="Y7" s="186">
        <v>9.3260000000000005</v>
      </c>
      <c r="Z7" s="186">
        <v>15.904999999999999</v>
      </c>
      <c r="AA7" s="186">
        <v>7.96</v>
      </c>
      <c r="AB7" s="186">
        <v>6.7009999999999996</v>
      </c>
      <c r="AC7" s="186">
        <v>6.1210000000000004</v>
      </c>
      <c r="AD7" s="186">
        <v>11.680999999999999</v>
      </c>
      <c r="AE7" s="186">
        <v>8.8740000000000006</v>
      </c>
      <c r="AF7" s="186">
        <v>5.4589999999999996</v>
      </c>
      <c r="AG7" s="186">
        <v>7.883</v>
      </c>
      <c r="AH7" s="186">
        <v>3.6760000000000002</v>
      </c>
      <c r="AI7" s="186">
        <v>9.5860000000000003</v>
      </c>
      <c r="AJ7" s="186">
        <v>3.7959999999999998</v>
      </c>
      <c r="AK7" s="186">
        <v>13.768000000000001</v>
      </c>
      <c r="AL7" s="186">
        <v>24.834</v>
      </c>
      <c r="AM7" s="186" t="s">
        <v>787</v>
      </c>
      <c r="AN7" s="186">
        <v>4.4779999999999998</v>
      </c>
      <c r="AO7" s="186">
        <v>3.1459999999999999</v>
      </c>
      <c r="AP7" s="186">
        <v>7.7619999999999996</v>
      </c>
      <c r="AQ7" s="186">
        <v>4.298</v>
      </c>
      <c r="AR7" s="186">
        <v>13.96</v>
      </c>
      <c r="AS7" s="186">
        <v>30.334</v>
      </c>
      <c r="AT7" s="186">
        <v>21.349</v>
      </c>
      <c r="AU7" s="186">
        <v>11.054</v>
      </c>
      <c r="AV7" s="186">
        <v>14.420999999999999</v>
      </c>
      <c r="AW7" s="186">
        <v>41.093000000000004</v>
      </c>
      <c r="AX7" s="186">
        <v>17.776</v>
      </c>
      <c r="AY7" s="186" t="s">
        <v>787</v>
      </c>
      <c r="AZ7" s="186">
        <v>19.111999999999998</v>
      </c>
      <c r="BA7" s="186">
        <v>22.45</v>
      </c>
      <c r="BB7" s="186">
        <v>8.0690000000000008</v>
      </c>
      <c r="BC7" s="186">
        <v>10.355</v>
      </c>
      <c r="BD7" s="186" t="s">
        <v>787</v>
      </c>
      <c r="BE7" s="186">
        <v>66.667000000000002</v>
      </c>
      <c r="BF7" s="186">
        <v>50.98</v>
      </c>
      <c r="BG7" s="186">
        <v>11.586</v>
      </c>
      <c r="BH7" s="186">
        <v>14.792999999999999</v>
      </c>
      <c r="BI7" s="186">
        <v>13.38</v>
      </c>
      <c r="BJ7" s="186">
        <v>19.478000000000002</v>
      </c>
      <c r="BK7" s="186">
        <v>8.6609999999999996</v>
      </c>
      <c r="BL7" s="186">
        <v>199.85</v>
      </c>
      <c r="BM7" s="186" t="s">
        <v>787</v>
      </c>
      <c r="BN7" s="186">
        <v>41.107999999999997</v>
      </c>
      <c r="BO7" s="186" t="s">
        <v>787</v>
      </c>
      <c r="BP7" s="186">
        <v>17.917999999999999</v>
      </c>
      <c r="BQ7" s="186">
        <v>12.045999999999999</v>
      </c>
      <c r="BR7" s="186">
        <v>18.609000000000002</v>
      </c>
      <c r="BS7" s="186" t="s">
        <v>787</v>
      </c>
      <c r="BT7" s="186" t="s">
        <v>787</v>
      </c>
      <c r="BU7" s="186" t="s">
        <v>787</v>
      </c>
      <c r="BV7" s="186">
        <v>12.518000000000001</v>
      </c>
      <c r="BW7" s="186" t="s">
        <v>787</v>
      </c>
      <c r="BX7" s="186">
        <v>4.87</v>
      </c>
      <c r="BY7" s="186" t="s">
        <v>787</v>
      </c>
      <c r="BZ7" s="186" t="s">
        <v>787</v>
      </c>
      <c r="CA7" s="186" t="s">
        <v>787</v>
      </c>
      <c r="CB7" s="186" t="s">
        <v>787</v>
      </c>
      <c r="CC7" s="186" t="s">
        <v>787</v>
      </c>
      <c r="CD7" s="186" t="s">
        <v>787</v>
      </c>
      <c r="CE7" s="186" t="s">
        <v>787</v>
      </c>
      <c r="CF7" s="186" t="s">
        <v>787</v>
      </c>
      <c r="CG7" s="186" t="s">
        <v>787</v>
      </c>
      <c r="CH7" s="186" t="s">
        <v>787</v>
      </c>
      <c r="CI7" s="186" t="s">
        <v>787</v>
      </c>
      <c r="CJ7" s="186" t="s">
        <v>787</v>
      </c>
      <c r="CK7" s="186" t="s">
        <v>787</v>
      </c>
      <c r="CL7" s="186" t="s">
        <v>787</v>
      </c>
      <c r="CM7" s="186" t="s">
        <v>787</v>
      </c>
      <c r="CN7" s="186" t="s">
        <v>787</v>
      </c>
      <c r="CO7" s="186" t="s">
        <v>787</v>
      </c>
      <c r="CP7" s="186" t="s">
        <v>787</v>
      </c>
      <c r="CQ7" s="186">
        <v>8.7769999999999992</v>
      </c>
      <c r="CR7" s="186">
        <v>215.048</v>
      </c>
      <c r="CS7" s="186" t="s">
        <v>787</v>
      </c>
      <c r="CT7" s="186" t="s">
        <v>787</v>
      </c>
      <c r="CU7" s="186" t="s">
        <v>787</v>
      </c>
      <c r="CV7" s="186" t="s">
        <v>787</v>
      </c>
      <c r="CW7" s="186">
        <v>18.681000000000001</v>
      </c>
      <c r="CX7" s="186">
        <v>19.936</v>
      </c>
      <c r="CY7" s="186" t="s">
        <v>787</v>
      </c>
      <c r="CZ7" s="186" t="s">
        <v>787</v>
      </c>
      <c r="DA7" s="186" t="s">
        <v>787</v>
      </c>
      <c r="DB7" s="186" t="s">
        <v>787</v>
      </c>
      <c r="DC7" s="186" t="s">
        <v>787</v>
      </c>
      <c r="DD7" s="186" t="s">
        <v>787</v>
      </c>
      <c r="DE7" s="186">
        <v>14.349</v>
      </c>
      <c r="DF7" s="186" t="s">
        <v>787</v>
      </c>
      <c r="DG7" s="186" t="s">
        <v>787</v>
      </c>
      <c r="DH7" s="186" t="s">
        <v>787</v>
      </c>
      <c r="DI7" s="186" t="s">
        <v>787</v>
      </c>
      <c r="DJ7" s="186" t="s">
        <v>787</v>
      </c>
      <c r="DK7" s="186" t="s">
        <v>787</v>
      </c>
      <c r="DL7" s="186" t="s">
        <v>787</v>
      </c>
      <c r="DM7" s="186" t="s">
        <v>787</v>
      </c>
      <c r="DN7" s="186" t="s">
        <v>787</v>
      </c>
      <c r="DO7" s="186" t="s">
        <v>787</v>
      </c>
      <c r="DP7" s="186" t="s">
        <v>787</v>
      </c>
      <c r="DQ7" s="186" t="s">
        <v>787</v>
      </c>
      <c r="DR7" s="186">
        <v>5.0709999999999997</v>
      </c>
      <c r="DS7" s="186">
        <v>1.236</v>
      </c>
      <c r="DT7" s="186">
        <v>0.83599999999999997</v>
      </c>
      <c r="DU7" s="186">
        <v>1.508</v>
      </c>
      <c r="DV7" s="186">
        <v>1.2689999999999999</v>
      </c>
      <c r="DW7" s="186">
        <v>1.847</v>
      </c>
      <c r="DX7" s="186">
        <v>3.56</v>
      </c>
      <c r="DY7" s="186">
        <v>1.7</v>
      </c>
      <c r="DZ7" s="186">
        <v>1.9590000000000001</v>
      </c>
      <c r="EA7" s="186">
        <v>1.9550000000000001</v>
      </c>
      <c r="EB7" s="186">
        <v>1.2230000000000001</v>
      </c>
      <c r="EC7" s="186">
        <v>1.7929999999999999</v>
      </c>
      <c r="ED7" s="186">
        <v>5.1580000000000004</v>
      </c>
      <c r="EE7" s="186">
        <v>0.85099999999999998</v>
      </c>
      <c r="EF7" s="186">
        <v>0.82199999999999995</v>
      </c>
      <c r="EG7" s="186">
        <v>1.585</v>
      </c>
      <c r="EH7" s="186">
        <v>2.4950000000000001</v>
      </c>
      <c r="EI7" s="186">
        <v>0.91600000000000004</v>
      </c>
      <c r="EJ7" s="186">
        <v>2.8919999999999999</v>
      </c>
      <c r="EK7" s="186">
        <v>4.2080000000000002</v>
      </c>
      <c r="EL7" s="186">
        <v>3.137</v>
      </c>
      <c r="EM7" s="186">
        <v>7.0060000000000002</v>
      </c>
      <c r="EN7" s="186">
        <v>1.0389999999999999</v>
      </c>
      <c r="EO7" s="186">
        <v>0.70099999999999996</v>
      </c>
      <c r="EP7" s="186">
        <v>0.23400000000000001</v>
      </c>
      <c r="EQ7" s="186">
        <v>3.3010000000000002</v>
      </c>
      <c r="ER7" s="186">
        <v>0.52</v>
      </c>
      <c r="ES7" s="186">
        <v>0.42199999999999999</v>
      </c>
      <c r="ET7" s="186">
        <v>1.8120000000000001</v>
      </c>
      <c r="EU7" s="186">
        <v>1.115</v>
      </c>
      <c r="EV7" s="186">
        <v>0.247</v>
      </c>
      <c r="EW7" s="186">
        <v>3.4769999999999999</v>
      </c>
      <c r="EX7" s="186">
        <v>4.5140000000000002</v>
      </c>
      <c r="EY7" s="186">
        <v>1.6259999999999999</v>
      </c>
      <c r="EZ7" s="186">
        <v>1.0549999999999999</v>
      </c>
      <c r="FA7" s="186">
        <v>0.33400000000000002</v>
      </c>
      <c r="FB7" s="186">
        <v>0.29299999999999998</v>
      </c>
      <c r="FC7" s="186">
        <v>3.698</v>
      </c>
      <c r="FD7" s="186">
        <v>2.1469999999999998</v>
      </c>
      <c r="FE7" s="186">
        <v>0.96</v>
      </c>
      <c r="FF7" s="186">
        <v>6.7009999999999996</v>
      </c>
      <c r="FG7" s="186">
        <v>4.7270000000000003</v>
      </c>
      <c r="FH7" s="186">
        <v>5.5839999999999996</v>
      </c>
      <c r="FI7" s="186">
        <v>7.5720000000000001</v>
      </c>
      <c r="FJ7" s="186">
        <v>2.6379999999999999</v>
      </c>
      <c r="FK7" s="186">
        <v>1.1639999999999999</v>
      </c>
      <c r="FL7" s="186">
        <v>1.022</v>
      </c>
      <c r="FM7" s="186">
        <v>1.7110000000000001</v>
      </c>
      <c r="FN7" s="186">
        <v>1.163</v>
      </c>
      <c r="FO7" s="186">
        <v>2.3849999999999998</v>
      </c>
      <c r="FP7" s="186">
        <v>1.0289999999999999</v>
      </c>
      <c r="FQ7" s="186">
        <v>3.3000000000000002E-2</v>
      </c>
      <c r="FR7" s="186">
        <v>4.8000000000000001E-2</v>
      </c>
      <c r="FS7" s="186">
        <v>0.79</v>
      </c>
      <c r="FT7" s="186">
        <v>1.48</v>
      </c>
      <c r="FU7" s="186">
        <v>2.9009999999999998</v>
      </c>
      <c r="FV7" s="186">
        <v>1.4830000000000001</v>
      </c>
      <c r="FW7" s="186">
        <v>2.7730000000000001</v>
      </c>
      <c r="FX7" s="186">
        <v>2.4079999999999999</v>
      </c>
      <c r="FY7" s="186">
        <v>1.3360000000000001</v>
      </c>
      <c r="FZ7" s="186">
        <v>1.0169999999999999</v>
      </c>
      <c r="GA7" s="186">
        <v>0.253</v>
      </c>
      <c r="GB7" s="186">
        <v>0.22500000000000001</v>
      </c>
      <c r="GC7" s="186">
        <v>0.68400000000000005</v>
      </c>
      <c r="GD7" s="186">
        <v>0.71699999999999997</v>
      </c>
      <c r="GE7" s="186">
        <v>3.133</v>
      </c>
      <c r="GF7" s="186">
        <v>0.55000000000000004</v>
      </c>
      <c r="GG7" s="186">
        <v>2.5630000000000002</v>
      </c>
      <c r="GH7" s="186">
        <v>4.492</v>
      </c>
      <c r="GI7" s="186">
        <v>1.0049999999999999</v>
      </c>
      <c r="GJ7" s="186">
        <v>1.0229999999999999</v>
      </c>
      <c r="GK7" s="186">
        <v>1.0229999999999999</v>
      </c>
      <c r="GL7" s="186">
        <v>1.5980000000000001</v>
      </c>
      <c r="GM7" s="186">
        <v>0.54200000000000004</v>
      </c>
      <c r="GN7" s="186">
        <v>0.998</v>
      </c>
      <c r="GO7" s="186">
        <v>1.08</v>
      </c>
      <c r="GP7" s="186">
        <v>0.57799999999999996</v>
      </c>
      <c r="GQ7" s="186">
        <v>1.65</v>
      </c>
      <c r="GR7" s="186">
        <v>0.69</v>
      </c>
      <c r="GS7" s="186">
        <v>1.157</v>
      </c>
      <c r="GT7" s="186">
        <v>5.048</v>
      </c>
      <c r="GU7" s="186">
        <v>4.1379999999999999</v>
      </c>
      <c r="GV7" s="186">
        <v>0.154</v>
      </c>
      <c r="GW7" s="186">
        <v>1.3939999999999999</v>
      </c>
      <c r="GX7" s="186">
        <v>0.36199999999999999</v>
      </c>
      <c r="GY7" s="186">
        <v>1.379</v>
      </c>
      <c r="GZ7" s="186">
        <v>0.6</v>
      </c>
      <c r="HA7" s="186">
        <v>0.45700000000000002</v>
      </c>
      <c r="HB7" s="186">
        <v>1.792</v>
      </c>
      <c r="HC7" s="186">
        <v>1.161</v>
      </c>
      <c r="HD7" s="186">
        <v>1.157</v>
      </c>
      <c r="HE7" s="186">
        <v>0.59499999999999997</v>
      </c>
      <c r="HF7" s="186">
        <v>2.153</v>
      </c>
      <c r="HG7" s="186">
        <v>0.95</v>
      </c>
      <c r="HH7" s="186">
        <v>3.044</v>
      </c>
      <c r="HI7" s="186">
        <v>4.95</v>
      </c>
      <c r="HJ7" s="186">
        <v>4.8570000000000002</v>
      </c>
      <c r="HK7" s="186">
        <v>1.4239999999999999</v>
      </c>
      <c r="HL7" s="186">
        <v>4.5830000000000002</v>
      </c>
      <c r="HM7" s="186">
        <v>8.2430000000000003</v>
      </c>
      <c r="HN7" s="186">
        <v>3.4609999999999999</v>
      </c>
      <c r="HO7" s="186">
        <v>5.5030000000000001</v>
      </c>
      <c r="HP7" s="186">
        <v>2.129</v>
      </c>
      <c r="HQ7" s="186">
        <v>0.52400000000000002</v>
      </c>
      <c r="HR7" s="186">
        <v>0.24</v>
      </c>
      <c r="HS7" s="186">
        <v>1.4610000000000001</v>
      </c>
      <c r="HT7" s="186">
        <v>0.83899999999999997</v>
      </c>
      <c r="HU7" s="186">
        <v>0.106</v>
      </c>
      <c r="HV7" s="186">
        <v>0.193</v>
      </c>
      <c r="HW7" s="186">
        <v>0.51600000000000001</v>
      </c>
      <c r="HX7" s="186">
        <v>0.71599999999999997</v>
      </c>
      <c r="HY7" s="186">
        <v>4.0869999999999997</v>
      </c>
      <c r="HZ7" s="186">
        <v>0.36599999999999999</v>
      </c>
      <c r="IA7" s="186">
        <v>0.80200000000000005</v>
      </c>
      <c r="IB7" s="186">
        <v>1.915</v>
      </c>
      <c r="IC7" s="186">
        <v>1.968</v>
      </c>
      <c r="ID7" s="186">
        <v>4.5119999999999996</v>
      </c>
      <c r="IE7" s="186">
        <v>1.0289999999999999</v>
      </c>
      <c r="IF7" s="186">
        <v>0.754</v>
      </c>
      <c r="IG7" s="186">
        <v>2.4E-2</v>
      </c>
      <c r="IH7" s="186">
        <v>1.6E-2</v>
      </c>
      <c r="II7" s="186">
        <v>1.46</v>
      </c>
      <c r="IJ7" s="186">
        <v>2.105</v>
      </c>
      <c r="IK7" s="186">
        <v>1.9890000000000001</v>
      </c>
      <c r="IL7" s="186">
        <v>1.248</v>
      </c>
      <c r="IM7" s="186">
        <v>1.0249999999999999</v>
      </c>
      <c r="IN7" s="186">
        <v>2.0760000000000001</v>
      </c>
      <c r="IO7" s="186">
        <v>2.6669999999999998</v>
      </c>
      <c r="IP7" s="186">
        <v>15.664</v>
      </c>
      <c r="IQ7" s="186">
        <v>5.968</v>
      </c>
      <c r="IR7" s="186">
        <v>3.0190000000000001</v>
      </c>
      <c r="IS7" s="186">
        <v>1.1719999999999999</v>
      </c>
      <c r="IT7" s="186">
        <v>3.246</v>
      </c>
      <c r="IU7" s="186">
        <v>1.893</v>
      </c>
      <c r="IV7" s="186">
        <v>0.76100000000000001</v>
      </c>
      <c r="IW7" s="186">
        <v>1.167</v>
      </c>
      <c r="IX7" s="186">
        <v>3.1829999999999998</v>
      </c>
      <c r="IY7" s="186">
        <v>3.6760000000000002</v>
      </c>
      <c r="IZ7" s="186">
        <v>1.137</v>
      </c>
      <c r="JA7" s="186">
        <v>1.2190000000000001</v>
      </c>
      <c r="JB7" s="186">
        <v>3.871</v>
      </c>
      <c r="JC7" s="186">
        <v>1.242</v>
      </c>
      <c r="JD7" s="186">
        <v>3.2679999999999998</v>
      </c>
      <c r="JE7" s="186">
        <v>1.655</v>
      </c>
      <c r="JF7" s="186">
        <v>0.61299999999999999</v>
      </c>
      <c r="JG7" s="186">
        <v>1.0429999999999999</v>
      </c>
      <c r="JH7" s="186">
        <v>1.2849999999999999</v>
      </c>
      <c r="JI7" s="186">
        <v>1.5780000000000001</v>
      </c>
    </row>
    <row r="8" spans="1:269" ht="23.25" customHeight="1">
      <c r="A8" s="183"/>
      <c r="B8" s="54" t="s">
        <v>14</v>
      </c>
      <c r="C8" s="188">
        <v>24312.611000000001</v>
      </c>
      <c r="D8" s="188">
        <v>10858</v>
      </c>
      <c r="E8" s="188">
        <v>5055</v>
      </c>
      <c r="F8" s="188">
        <v>3790</v>
      </c>
      <c r="G8" s="188">
        <v>4607</v>
      </c>
      <c r="H8" s="232"/>
      <c r="I8" s="188">
        <v>1361.7670000000001</v>
      </c>
      <c r="J8" s="187" t="s">
        <v>61</v>
      </c>
      <c r="K8" s="187" t="s">
        <v>61</v>
      </c>
      <c r="L8" s="188">
        <v>577.79999999999995</v>
      </c>
      <c r="M8" s="188">
        <v>407.73500000000001</v>
      </c>
      <c r="N8" s="188">
        <v>245.833</v>
      </c>
      <c r="O8" s="188">
        <v>209.506</v>
      </c>
      <c r="P8" s="187" t="s">
        <v>61</v>
      </c>
      <c r="Q8" s="188">
        <v>199.85</v>
      </c>
      <c r="R8" s="188">
        <v>229.011</v>
      </c>
      <c r="S8" s="188">
        <v>115.042</v>
      </c>
      <c r="T8" s="188">
        <v>137.77000000000001</v>
      </c>
      <c r="U8" s="188">
        <v>112.151</v>
      </c>
      <c r="V8" s="188">
        <v>121.782</v>
      </c>
      <c r="W8" s="188">
        <v>124.691</v>
      </c>
      <c r="X8" s="188">
        <v>94.557000000000002</v>
      </c>
      <c r="Y8" s="188">
        <v>108.545</v>
      </c>
      <c r="Z8" s="188">
        <v>187.18600000000001</v>
      </c>
      <c r="AA8" s="188">
        <v>109.63500000000001</v>
      </c>
      <c r="AB8" s="188">
        <v>102.029</v>
      </c>
      <c r="AC8" s="188">
        <v>71.936000000000007</v>
      </c>
      <c r="AD8" s="188">
        <v>108.43300000000001</v>
      </c>
      <c r="AE8" s="188">
        <v>86.73</v>
      </c>
      <c r="AF8" s="188">
        <v>68.53</v>
      </c>
      <c r="AG8" s="188">
        <v>70.061000000000007</v>
      </c>
      <c r="AH8" s="188">
        <v>60.427999999999997</v>
      </c>
      <c r="AI8" s="188">
        <v>48.581000000000003</v>
      </c>
      <c r="AJ8" s="188">
        <v>44.472999999999999</v>
      </c>
      <c r="AK8" s="188">
        <v>171.61199999999999</v>
      </c>
      <c r="AL8" s="188">
        <v>191.161</v>
      </c>
      <c r="AM8" s="187" t="s">
        <v>61</v>
      </c>
      <c r="AN8" s="188">
        <v>39.052</v>
      </c>
      <c r="AO8" s="188">
        <v>27.745000000000001</v>
      </c>
      <c r="AP8" s="188">
        <v>100.441</v>
      </c>
      <c r="AQ8" s="188">
        <v>57.582000000000001</v>
      </c>
      <c r="AR8" s="188">
        <v>176.363</v>
      </c>
      <c r="AS8" s="188">
        <v>256.988</v>
      </c>
      <c r="AT8" s="188">
        <v>179.768</v>
      </c>
      <c r="AU8" s="188">
        <v>127.86199999999999</v>
      </c>
      <c r="AV8" s="188">
        <v>75.700999999999993</v>
      </c>
      <c r="AW8" s="188">
        <v>288.10300000000001</v>
      </c>
      <c r="AX8" s="188">
        <v>152.18</v>
      </c>
      <c r="AY8" s="187" t="s">
        <v>61</v>
      </c>
      <c r="AZ8" s="188">
        <v>114.286</v>
      </c>
      <c r="BA8" s="188">
        <v>120.57</v>
      </c>
      <c r="BB8" s="188">
        <v>70.325999999999993</v>
      </c>
      <c r="BC8" s="188">
        <v>96.245999999999995</v>
      </c>
      <c r="BD8" s="187" t="s">
        <v>61</v>
      </c>
      <c r="BE8" s="188">
        <v>398.16500000000002</v>
      </c>
      <c r="BF8" s="188">
        <v>341.18</v>
      </c>
      <c r="BG8" s="188">
        <v>132.08500000000001</v>
      </c>
      <c r="BH8" s="188">
        <v>203.155</v>
      </c>
      <c r="BI8" s="188">
        <v>141.67599999999999</v>
      </c>
      <c r="BJ8" s="188">
        <v>155.595</v>
      </c>
      <c r="BK8" s="188">
        <v>66.551000000000002</v>
      </c>
      <c r="BL8" s="188">
        <v>926.64599999999996</v>
      </c>
      <c r="BM8" s="187" t="s">
        <v>61</v>
      </c>
      <c r="BN8" s="188">
        <v>264.82299999999998</v>
      </c>
      <c r="BO8" s="187" t="s">
        <v>61</v>
      </c>
      <c r="BP8" s="188">
        <v>142.261</v>
      </c>
      <c r="BQ8" s="188">
        <v>123.404</v>
      </c>
      <c r="BR8" s="188">
        <v>134.35300000000001</v>
      </c>
      <c r="BS8" s="187" t="s">
        <v>61</v>
      </c>
      <c r="BT8" s="187" t="s">
        <v>61</v>
      </c>
      <c r="BU8" s="187" t="s">
        <v>61</v>
      </c>
      <c r="BV8" s="188">
        <v>79.599000000000004</v>
      </c>
      <c r="BW8" s="187" t="s">
        <v>61</v>
      </c>
      <c r="BX8" s="188">
        <v>64.805999999999997</v>
      </c>
      <c r="BY8" s="187" t="s">
        <v>61</v>
      </c>
      <c r="BZ8" s="187" t="s">
        <v>61</v>
      </c>
      <c r="CA8" s="187" t="s">
        <v>61</v>
      </c>
      <c r="CB8" s="187" t="s">
        <v>61</v>
      </c>
      <c r="CC8" s="187" t="s">
        <v>61</v>
      </c>
      <c r="CD8" s="187" t="s">
        <v>61</v>
      </c>
      <c r="CE8" s="187" t="s">
        <v>61</v>
      </c>
      <c r="CF8" s="187" t="s">
        <v>61</v>
      </c>
      <c r="CG8" s="187" t="s">
        <v>61</v>
      </c>
      <c r="CH8" s="187" t="s">
        <v>61</v>
      </c>
      <c r="CI8" s="187" t="s">
        <v>61</v>
      </c>
      <c r="CJ8" s="187" t="s">
        <v>61</v>
      </c>
      <c r="CK8" s="187" t="s">
        <v>61</v>
      </c>
      <c r="CL8" s="187" t="s">
        <v>61</v>
      </c>
      <c r="CM8" s="187" t="s">
        <v>61</v>
      </c>
      <c r="CN8" s="187" t="s">
        <v>61</v>
      </c>
      <c r="CO8" s="187" t="s">
        <v>61</v>
      </c>
      <c r="CP8" s="187" t="s">
        <v>61</v>
      </c>
      <c r="CQ8" s="188">
        <v>48.945</v>
      </c>
      <c r="CR8" s="188">
        <v>683.15300000000002</v>
      </c>
      <c r="CS8" s="187" t="s">
        <v>61</v>
      </c>
      <c r="CT8" s="187" t="s">
        <v>61</v>
      </c>
      <c r="CU8" s="187" t="s">
        <v>61</v>
      </c>
      <c r="CV8" s="187" t="s">
        <v>61</v>
      </c>
      <c r="CW8" s="188">
        <v>193.4</v>
      </c>
      <c r="CX8" s="188">
        <v>132.25299999999999</v>
      </c>
      <c r="CY8" s="187" t="s">
        <v>61</v>
      </c>
      <c r="CZ8" s="187" t="s">
        <v>61</v>
      </c>
      <c r="DA8" s="187" t="s">
        <v>61</v>
      </c>
      <c r="DB8" s="187" t="s">
        <v>61</v>
      </c>
      <c r="DC8" s="187" t="s">
        <v>61</v>
      </c>
      <c r="DD8" s="187" t="s">
        <v>61</v>
      </c>
      <c r="DE8" s="188">
        <v>245.339</v>
      </c>
      <c r="DF8" s="187" t="s">
        <v>61</v>
      </c>
      <c r="DG8" s="187" t="s">
        <v>61</v>
      </c>
      <c r="DH8" s="187" t="s">
        <v>61</v>
      </c>
      <c r="DI8" s="187" t="s">
        <v>61</v>
      </c>
      <c r="DJ8" s="187" t="s">
        <v>61</v>
      </c>
      <c r="DK8" s="187" t="s">
        <v>61</v>
      </c>
      <c r="DL8" s="187" t="s">
        <v>61</v>
      </c>
      <c r="DM8" s="187" t="s">
        <v>61</v>
      </c>
      <c r="DN8" s="187" t="s">
        <v>61</v>
      </c>
      <c r="DO8" s="187" t="s">
        <v>61</v>
      </c>
      <c r="DP8" s="187" t="s">
        <v>61</v>
      </c>
      <c r="DQ8" s="187" t="s">
        <v>61</v>
      </c>
      <c r="DR8" s="188">
        <v>79.852000000000004</v>
      </c>
      <c r="DS8" s="188">
        <v>24.995000000000001</v>
      </c>
      <c r="DT8" s="188">
        <v>19.559000000000001</v>
      </c>
      <c r="DU8" s="188">
        <v>18.643000000000001</v>
      </c>
      <c r="DV8" s="188">
        <v>20.466999999999999</v>
      </c>
      <c r="DW8" s="188">
        <v>23.622</v>
      </c>
      <c r="DX8" s="188">
        <v>62.183</v>
      </c>
      <c r="DY8" s="188">
        <v>40.639000000000003</v>
      </c>
      <c r="DZ8" s="188">
        <v>29.922000000000001</v>
      </c>
      <c r="EA8" s="188">
        <v>24.475000000000001</v>
      </c>
      <c r="EB8" s="188">
        <v>29.268999999999998</v>
      </c>
      <c r="EC8" s="188">
        <v>31.305</v>
      </c>
      <c r="ED8" s="188">
        <v>88.242999999999995</v>
      </c>
      <c r="EE8" s="188">
        <v>16.32</v>
      </c>
      <c r="EF8" s="188">
        <v>25.568999999999999</v>
      </c>
      <c r="EG8" s="188">
        <v>17.492999999999999</v>
      </c>
      <c r="EH8" s="188">
        <v>27.710999999999999</v>
      </c>
      <c r="EI8" s="188">
        <v>46.930999999999997</v>
      </c>
      <c r="EJ8" s="188">
        <v>52.505000000000003</v>
      </c>
      <c r="EK8" s="188">
        <v>60.896999999999998</v>
      </c>
      <c r="EL8" s="188">
        <v>79.137</v>
      </c>
      <c r="EM8" s="188">
        <v>52.802</v>
      </c>
      <c r="EN8" s="188">
        <v>26.527999999999999</v>
      </c>
      <c r="EO8" s="188">
        <v>22.768000000000001</v>
      </c>
      <c r="EP8" s="188">
        <v>25.439</v>
      </c>
      <c r="EQ8" s="188">
        <v>48.597000000000001</v>
      </c>
      <c r="ER8" s="188">
        <v>12.547000000000001</v>
      </c>
      <c r="ES8" s="188">
        <v>9.4359999999999999</v>
      </c>
      <c r="ET8" s="188">
        <v>28.94</v>
      </c>
      <c r="EU8" s="188">
        <v>27.337</v>
      </c>
      <c r="EV8" s="188">
        <v>17.488</v>
      </c>
      <c r="EW8" s="188">
        <v>49.707000000000001</v>
      </c>
      <c r="EX8" s="188">
        <v>31.247</v>
      </c>
      <c r="EY8" s="188">
        <v>33.651000000000003</v>
      </c>
      <c r="EZ8" s="188">
        <v>20.452000000000002</v>
      </c>
      <c r="FA8" s="188">
        <v>12.218</v>
      </c>
      <c r="FB8" s="188">
        <v>11.864000000000001</v>
      </c>
      <c r="FC8" s="188">
        <v>70.557000000000002</v>
      </c>
      <c r="FD8" s="188">
        <v>32.801000000000002</v>
      </c>
      <c r="FE8" s="188">
        <v>25.347000000000001</v>
      </c>
      <c r="FF8" s="188">
        <v>65.537000000000006</v>
      </c>
      <c r="FG8" s="188">
        <v>74.085999999999999</v>
      </c>
      <c r="FH8" s="188">
        <v>62.04</v>
      </c>
      <c r="FI8" s="188">
        <v>106.874</v>
      </c>
      <c r="FJ8" s="188">
        <v>39.49</v>
      </c>
      <c r="FK8" s="188">
        <v>14.67</v>
      </c>
      <c r="FL8" s="188">
        <v>21.462</v>
      </c>
      <c r="FM8" s="188">
        <v>37.377000000000002</v>
      </c>
      <c r="FN8" s="188">
        <v>10.349</v>
      </c>
      <c r="FO8" s="188">
        <v>30.643000000000001</v>
      </c>
      <c r="FP8" s="188">
        <v>23.562000000000001</v>
      </c>
      <c r="FQ8" s="188">
        <v>11.151</v>
      </c>
      <c r="FR8" s="188">
        <v>11.712</v>
      </c>
      <c r="FS8" s="188">
        <v>17.329999999999998</v>
      </c>
      <c r="FT8" s="188">
        <v>35.436999999999998</v>
      </c>
      <c r="FU8" s="188">
        <v>68.826999999999998</v>
      </c>
      <c r="FV8" s="188">
        <v>20.419</v>
      </c>
      <c r="FW8" s="188">
        <v>22.966000000000001</v>
      </c>
      <c r="FX8" s="188">
        <v>15.305</v>
      </c>
      <c r="FY8" s="188">
        <v>19.724</v>
      </c>
      <c r="FZ8" s="188">
        <v>20.036000000000001</v>
      </c>
      <c r="GA8" s="188">
        <v>14.972</v>
      </c>
      <c r="GB8" s="188">
        <v>10.186</v>
      </c>
      <c r="GC8" s="188">
        <v>16.837</v>
      </c>
      <c r="GD8" s="188">
        <v>18.984999999999999</v>
      </c>
      <c r="GE8" s="188">
        <v>36.859000000000002</v>
      </c>
      <c r="GF8" s="188">
        <v>17.888000000000002</v>
      </c>
      <c r="GG8" s="188">
        <v>45.948999999999998</v>
      </c>
      <c r="GH8" s="188">
        <v>41.475000000000001</v>
      </c>
      <c r="GI8" s="188">
        <v>29.716999999999999</v>
      </c>
      <c r="GJ8" s="188">
        <v>23.896999999999998</v>
      </c>
      <c r="GK8" s="188">
        <v>20.74</v>
      </c>
      <c r="GL8" s="188">
        <v>37.405000000000001</v>
      </c>
      <c r="GM8" s="188">
        <v>15.23</v>
      </c>
      <c r="GN8" s="188">
        <v>16.274999999999999</v>
      </c>
      <c r="GO8" s="188">
        <v>32.951999999999998</v>
      </c>
      <c r="GP8" s="188">
        <v>11.087999999999999</v>
      </c>
      <c r="GQ8" s="188">
        <v>42.002000000000002</v>
      </c>
      <c r="GR8" s="188">
        <v>19.609000000000002</v>
      </c>
      <c r="GS8" s="188">
        <v>15.439</v>
      </c>
      <c r="GT8" s="188">
        <v>92.924000000000007</v>
      </c>
      <c r="GU8" s="188">
        <v>64.248999999999995</v>
      </c>
      <c r="GV8" s="188">
        <v>21.003</v>
      </c>
      <c r="GW8" s="188">
        <v>15.86</v>
      </c>
      <c r="GX8" s="188">
        <v>17.844000000000001</v>
      </c>
      <c r="GY8" s="188">
        <v>34.222999999999999</v>
      </c>
      <c r="GZ8" s="188">
        <v>19.954999999999998</v>
      </c>
      <c r="HA8" s="188">
        <v>19.324000000000002</v>
      </c>
      <c r="HB8" s="188">
        <v>17.495999999999999</v>
      </c>
      <c r="HC8" s="188">
        <v>26.677</v>
      </c>
      <c r="HD8" s="188">
        <v>32.002000000000002</v>
      </c>
      <c r="HE8" s="188">
        <v>11.894</v>
      </c>
      <c r="HF8" s="188">
        <v>31.018999999999998</v>
      </c>
      <c r="HG8" s="188">
        <v>13.032</v>
      </c>
      <c r="HH8" s="188">
        <v>61.161999999999999</v>
      </c>
      <c r="HI8" s="188">
        <v>59.222000000000001</v>
      </c>
      <c r="HJ8" s="188">
        <v>30.552</v>
      </c>
      <c r="HK8" s="188">
        <v>23.782</v>
      </c>
      <c r="HL8" s="188">
        <v>47.756999999999998</v>
      </c>
      <c r="HM8" s="188">
        <v>61.749000000000002</v>
      </c>
      <c r="HN8" s="188">
        <v>30.498000000000001</v>
      </c>
      <c r="HO8" s="188">
        <v>30.577999999999999</v>
      </c>
      <c r="HP8" s="188">
        <v>17.131</v>
      </c>
      <c r="HQ8" s="188">
        <v>7.3719999999999999</v>
      </c>
      <c r="HR8" s="188">
        <v>22.681000000000001</v>
      </c>
      <c r="HS8" s="188">
        <v>18.695</v>
      </c>
      <c r="HT8" s="188">
        <v>20.559000000000001</v>
      </c>
      <c r="HU8" s="188">
        <v>13.537000000000001</v>
      </c>
      <c r="HV8" s="188">
        <v>15.673999999999999</v>
      </c>
      <c r="HW8" s="188">
        <v>25.279</v>
      </c>
      <c r="HX8" s="188">
        <v>21.305</v>
      </c>
      <c r="HY8" s="188">
        <v>48.667999999999999</v>
      </c>
      <c r="HZ8" s="188">
        <v>18.207000000000001</v>
      </c>
      <c r="IA8" s="188">
        <v>16.565000000000001</v>
      </c>
      <c r="IB8" s="188">
        <v>25.927</v>
      </c>
      <c r="IC8" s="188">
        <v>23.626999999999999</v>
      </c>
      <c r="ID8" s="188">
        <v>47.826000000000001</v>
      </c>
      <c r="IE8" s="188">
        <v>10.407999999999999</v>
      </c>
      <c r="IF8" s="188">
        <v>11.417</v>
      </c>
      <c r="IG8" s="188">
        <v>14.286</v>
      </c>
      <c r="IH8" s="188">
        <v>9.2789999999999999</v>
      </c>
      <c r="II8" s="188">
        <v>20.766999999999999</v>
      </c>
      <c r="IJ8" s="188">
        <v>18.698</v>
      </c>
      <c r="IK8" s="188">
        <v>15.567</v>
      </c>
      <c r="IL8" s="188">
        <v>11.051</v>
      </c>
      <c r="IM8" s="188">
        <v>8.7959999999999994</v>
      </c>
      <c r="IN8" s="188">
        <v>17.398</v>
      </c>
      <c r="IO8" s="188">
        <v>23.413</v>
      </c>
      <c r="IP8" s="188">
        <v>155.74199999999999</v>
      </c>
      <c r="IQ8" s="188">
        <v>57.116</v>
      </c>
      <c r="IR8" s="188">
        <v>34.670999999999999</v>
      </c>
      <c r="IS8" s="188">
        <v>14.856</v>
      </c>
      <c r="IT8" s="188">
        <v>36.250999999999998</v>
      </c>
      <c r="IU8" s="188">
        <v>21.260999999999999</v>
      </c>
      <c r="IV8" s="188">
        <v>20.173999999999999</v>
      </c>
      <c r="IW8" s="188">
        <v>34.506999999999998</v>
      </c>
      <c r="IX8" s="188">
        <v>45.554000000000002</v>
      </c>
      <c r="IY8" s="188">
        <v>103.643</v>
      </c>
      <c r="IZ8" s="188">
        <v>17.681999999999999</v>
      </c>
      <c r="JA8" s="188">
        <v>21.562999999999999</v>
      </c>
      <c r="JB8" s="188">
        <v>33.799999999999997</v>
      </c>
      <c r="JC8" s="188">
        <v>28.484000000000002</v>
      </c>
      <c r="JD8" s="188">
        <v>52.411000000000001</v>
      </c>
      <c r="JE8" s="188">
        <v>23.390999999999998</v>
      </c>
      <c r="JF8" s="188">
        <v>10.666</v>
      </c>
      <c r="JG8" s="188">
        <v>12.85</v>
      </c>
      <c r="JH8" s="188">
        <v>20.992000000000001</v>
      </c>
      <c r="JI8" s="188">
        <v>19.123000000000001</v>
      </c>
    </row>
    <row r="9" spans="1:269" ht="23.25" customHeight="1">
      <c r="A9" s="183"/>
      <c r="B9" s="55" t="s">
        <v>6</v>
      </c>
      <c r="C9" s="189">
        <v>1378.0309999999999</v>
      </c>
      <c r="D9" s="189">
        <v>865</v>
      </c>
      <c r="E9" s="189">
        <v>238</v>
      </c>
      <c r="F9" s="189">
        <v>103</v>
      </c>
      <c r="G9" s="189">
        <v>169</v>
      </c>
      <c r="H9" s="232"/>
      <c r="I9" s="189">
        <v>151.06700000000001</v>
      </c>
      <c r="J9" s="189" t="s">
        <v>787</v>
      </c>
      <c r="K9" s="189" t="s">
        <v>787</v>
      </c>
      <c r="L9" s="189">
        <v>44.082999999999998</v>
      </c>
      <c r="M9" s="189">
        <v>6.7859999999999996</v>
      </c>
      <c r="N9" s="189">
        <v>8.8960000000000008</v>
      </c>
      <c r="O9" s="189">
        <v>7.2370000000000001</v>
      </c>
      <c r="P9" s="189" t="s">
        <v>787</v>
      </c>
      <c r="Q9" s="189">
        <v>12.14</v>
      </c>
      <c r="R9" s="189">
        <v>0.71699999999999997</v>
      </c>
      <c r="S9" s="189">
        <v>6.3460000000000001</v>
      </c>
      <c r="T9" s="189">
        <v>9.8780000000000001</v>
      </c>
      <c r="U9" s="189">
        <v>7.0190000000000001</v>
      </c>
      <c r="V9" s="189">
        <v>13.002000000000001</v>
      </c>
      <c r="W9" s="189">
        <v>8.016</v>
      </c>
      <c r="X9" s="189">
        <v>4.9509999999999996</v>
      </c>
      <c r="Y9" s="189">
        <v>6.3780000000000001</v>
      </c>
      <c r="Z9" s="189">
        <v>13.746</v>
      </c>
      <c r="AA9" s="189">
        <v>11.672000000000001</v>
      </c>
      <c r="AB9" s="189">
        <v>4.9550000000000001</v>
      </c>
      <c r="AC9" s="189">
        <v>1.2310000000000001</v>
      </c>
      <c r="AD9" s="189">
        <v>4.1580000000000004</v>
      </c>
      <c r="AE9" s="189">
        <v>6.8940000000000001</v>
      </c>
      <c r="AF9" s="189">
        <v>4.3659999999999997</v>
      </c>
      <c r="AG9" s="189">
        <v>4.718</v>
      </c>
      <c r="AH9" s="189">
        <v>4.0570000000000004</v>
      </c>
      <c r="AI9" s="189">
        <v>3.63</v>
      </c>
      <c r="AJ9" s="189">
        <v>4.21</v>
      </c>
      <c r="AK9" s="189">
        <v>12.762</v>
      </c>
      <c r="AL9" s="189">
        <v>38.764000000000003</v>
      </c>
      <c r="AM9" s="189" t="s">
        <v>787</v>
      </c>
      <c r="AN9" s="189">
        <v>4.7039999999999997</v>
      </c>
      <c r="AO9" s="189">
        <v>2.2349999999999999</v>
      </c>
      <c r="AP9" s="189">
        <v>0.05</v>
      </c>
      <c r="AQ9" s="189">
        <v>3.2440000000000002</v>
      </c>
      <c r="AR9" s="189">
        <v>0.34799999999999998</v>
      </c>
      <c r="AS9" s="189">
        <v>16.937000000000001</v>
      </c>
      <c r="AT9" s="189">
        <v>13.628</v>
      </c>
      <c r="AU9" s="189">
        <v>13.048</v>
      </c>
      <c r="AV9" s="189">
        <v>8.3130000000000006</v>
      </c>
      <c r="AW9" s="189">
        <v>28.18</v>
      </c>
      <c r="AX9" s="189">
        <v>10.119</v>
      </c>
      <c r="AY9" s="189" t="s">
        <v>787</v>
      </c>
      <c r="AZ9" s="189">
        <v>13.582000000000001</v>
      </c>
      <c r="BA9" s="189">
        <v>14.16</v>
      </c>
      <c r="BB9" s="189">
        <v>5.6219999999999999</v>
      </c>
      <c r="BC9" s="189">
        <v>7.4450000000000003</v>
      </c>
      <c r="BD9" s="189" t="s">
        <v>787</v>
      </c>
      <c r="BE9" s="189">
        <v>48.841999999999999</v>
      </c>
      <c r="BF9" s="189">
        <v>41.15</v>
      </c>
      <c r="BG9" s="189">
        <v>9.81</v>
      </c>
      <c r="BH9" s="189">
        <v>30.09</v>
      </c>
      <c r="BI9" s="189">
        <v>17.379000000000001</v>
      </c>
      <c r="BJ9" s="189">
        <v>12.811999999999999</v>
      </c>
      <c r="BK9" s="189">
        <v>5.92</v>
      </c>
      <c r="BL9" s="189">
        <v>121.956</v>
      </c>
      <c r="BM9" s="189" t="s">
        <v>787</v>
      </c>
      <c r="BN9" s="189">
        <v>21.949000000000002</v>
      </c>
      <c r="BO9" s="189" t="s">
        <v>787</v>
      </c>
      <c r="BP9" s="189">
        <v>8.8190000000000008</v>
      </c>
      <c r="BQ9" s="189">
        <v>3.9289999999999998</v>
      </c>
      <c r="BR9" s="189">
        <v>10.73</v>
      </c>
      <c r="BS9" s="189" t="s">
        <v>787</v>
      </c>
      <c r="BT9" s="189" t="s">
        <v>787</v>
      </c>
      <c r="BU9" s="189" t="s">
        <v>787</v>
      </c>
      <c r="BV9" s="189">
        <v>4.0140000000000002</v>
      </c>
      <c r="BW9" s="189" t="s">
        <v>787</v>
      </c>
      <c r="BX9" s="189">
        <v>5.35</v>
      </c>
      <c r="BY9" s="189" t="s">
        <v>787</v>
      </c>
      <c r="BZ9" s="189" t="s">
        <v>787</v>
      </c>
      <c r="CA9" s="189" t="s">
        <v>787</v>
      </c>
      <c r="CB9" s="189" t="s">
        <v>787</v>
      </c>
      <c r="CC9" s="189" t="s">
        <v>787</v>
      </c>
      <c r="CD9" s="189" t="s">
        <v>787</v>
      </c>
      <c r="CE9" s="189" t="s">
        <v>787</v>
      </c>
      <c r="CF9" s="189" t="s">
        <v>787</v>
      </c>
      <c r="CG9" s="189" t="s">
        <v>787</v>
      </c>
      <c r="CH9" s="189" t="s">
        <v>787</v>
      </c>
      <c r="CI9" s="189" t="s">
        <v>787</v>
      </c>
      <c r="CJ9" s="189" t="s">
        <v>787</v>
      </c>
      <c r="CK9" s="189" t="s">
        <v>787</v>
      </c>
      <c r="CL9" s="189" t="s">
        <v>787</v>
      </c>
      <c r="CM9" s="189" t="s">
        <v>787</v>
      </c>
      <c r="CN9" s="189" t="s">
        <v>787</v>
      </c>
      <c r="CO9" s="189" t="s">
        <v>787</v>
      </c>
      <c r="CP9" s="189" t="s">
        <v>787</v>
      </c>
      <c r="CQ9" s="189">
        <v>3.367</v>
      </c>
      <c r="CR9" s="189">
        <v>38.991999999999997</v>
      </c>
      <c r="CS9" s="189" t="s">
        <v>787</v>
      </c>
      <c r="CT9" s="189" t="s">
        <v>787</v>
      </c>
      <c r="CU9" s="189" t="s">
        <v>787</v>
      </c>
      <c r="CV9" s="189" t="s">
        <v>787</v>
      </c>
      <c r="CW9" s="189">
        <v>5.5250000000000004</v>
      </c>
      <c r="CX9" s="189">
        <v>6.4720000000000004</v>
      </c>
      <c r="CY9" s="189" t="s">
        <v>787</v>
      </c>
      <c r="CZ9" s="189" t="s">
        <v>787</v>
      </c>
      <c r="DA9" s="189" t="s">
        <v>787</v>
      </c>
      <c r="DB9" s="189" t="s">
        <v>787</v>
      </c>
      <c r="DC9" s="189" t="s">
        <v>787</v>
      </c>
      <c r="DD9" s="189" t="s">
        <v>787</v>
      </c>
      <c r="DE9" s="189">
        <v>9.1739999999999995</v>
      </c>
      <c r="DF9" s="189" t="s">
        <v>787</v>
      </c>
      <c r="DG9" s="189" t="s">
        <v>787</v>
      </c>
      <c r="DH9" s="189" t="s">
        <v>787</v>
      </c>
      <c r="DI9" s="189" t="s">
        <v>787</v>
      </c>
      <c r="DJ9" s="189" t="s">
        <v>787</v>
      </c>
      <c r="DK9" s="189" t="s">
        <v>787</v>
      </c>
      <c r="DL9" s="189" t="s">
        <v>787</v>
      </c>
      <c r="DM9" s="189" t="s">
        <v>787</v>
      </c>
      <c r="DN9" s="189" t="s">
        <v>787</v>
      </c>
      <c r="DO9" s="189" t="s">
        <v>787</v>
      </c>
      <c r="DP9" s="189" t="s">
        <v>787</v>
      </c>
      <c r="DQ9" s="189" t="s">
        <v>787</v>
      </c>
      <c r="DR9" s="189">
        <v>2.2170000000000001</v>
      </c>
      <c r="DS9" s="189">
        <v>0.75900000000000001</v>
      </c>
      <c r="DT9" s="189">
        <v>0.73</v>
      </c>
      <c r="DU9" s="189">
        <v>1.2789999999999999</v>
      </c>
      <c r="DV9" s="189">
        <v>0.79800000000000004</v>
      </c>
      <c r="DW9" s="189">
        <v>0.84499999999999997</v>
      </c>
      <c r="DX9" s="189">
        <v>2.89</v>
      </c>
      <c r="DY9" s="189">
        <v>1.609</v>
      </c>
      <c r="DZ9" s="189">
        <v>1.617</v>
      </c>
      <c r="EA9" s="189">
        <v>1.4490000000000001</v>
      </c>
      <c r="EB9" s="189">
        <v>0.80900000000000005</v>
      </c>
      <c r="EC9" s="189">
        <v>1.431</v>
      </c>
      <c r="ED9" s="189">
        <v>2.3079999999999998</v>
      </c>
      <c r="EE9" s="189">
        <v>0.90900000000000003</v>
      </c>
      <c r="EF9" s="189">
        <v>1.69</v>
      </c>
      <c r="EG9" s="189">
        <v>1.1479999999999999</v>
      </c>
      <c r="EH9" s="189">
        <v>1.996</v>
      </c>
      <c r="EI9" s="189">
        <v>2.242</v>
      </c>
      <c r="EJ9" s="189">
        <v>1.85</v>
      </c>
      <c r="EK9" s="189">
        <v>2.2480000000000002</v>
      </c>
      <c r="EL9" s="189">
        <v>2.6419999999999999</v>
      </c>
      <c r="EM9" s="189">
        <v>3.1419999999999999</v>
      </c>
      <c r="EN9" s="189">
        <v>1.0049999999999999</v>
      </c>
      <c r="EO9" s="189">
        <v>0.7</v>
      </c>
      <c r="EP9" s="189">
        <v>0.76200000000000001</v>
      </c>
      <c r="EQ9" s="189">
        <v>2.0819999999999999</v>
      </c>
      <c r="ER9" s="189">
        <v>0.74299999999999999</v>
      </c>
      <c r="ES9" s="189">
        <v>0.57499999999999996</v>
      </c>
      <c r="ET9" s="189">
        <v>1.2050000000000001</v>
      </c>
      <c r="EU9" s="189">
        <v>0.85499999999999998</v>
      </c>
      <c r="EV9" s="189">
        <v>0.73</v>
      </c>
      <c r="EW9" s="189">
        <v>0.98099999999999998</v>
      </c>
      <c r="EX9" s="189">
        <v>1.1020000000000001</v>
      </c>
      <c r="EY9" s="189">
        <v>0.66700000000000004</v>
      </c>
      <c r="EZ9" s="189">
        <v>0.48399999999999999</v>
      </c>
      <c r="FA9" s="189">
        <v>0.20499999999999999</v>
      </c>
      <c r="FB9" s="189">
        <v>0.495</v>
      </c>
      <c r="FC9" s="189">
        <v>1.3420000000000001</v>
      </c>
      <c r="FD9" s="189">
        <v>0.80600000000000005</v>
      </c>
      <c r="FE9" s="189">
        <v>0.80600000000000005</v>
      </c>
      <c r="FF9" s="189">
        <v>1.5</v>
      </c>
      <c r="FG9" s="189">
        <v>2.4300000000000002</v>
      </c>
      <c r="FH9" s="189">
        <v>3.863</v>
      </c>
      <c r="FI9" s="189">
        <v>4.2370000000000001</v>
      </c>
      <c r="FJ9" s="189">
        <v>0.81799999999999995</v>
      </c>
      <c r="FK9" s="189">
        <v>0.755</v>
      </c>
      <c r="FL9" s="189">
        <v>0.8</v>
      </c>
      <c r="FM9" s="189">
        <v>1.39</v>
      </c>
      <c r="FN9" s="189">
        <v>0.6</v>
      </c>
      <c r="FO9" s="189">
        <v>1.2450000000000001</v>
      </c>
      <c r="FP9" s="189">
        <v>0.91200000000000003</v>
      </c>
      <c r="FQ9" s="189">
        <v>0.59499999999999997</v>
      </c>
      <c r="FR9" s="189">
        <v>0.38300000000000001</v>
      </c>
      <c r="FS9" s="189">
        <v>0.80900000000000005</v>
      </c>
      <c r="FT9" s="189">
        <v>1.1399999999999999</v>
      </c>
      <c r="FU9" s="189">
        <v>2.2629999999999999</v>
      </c>
      <c r="FV9" s="189">
        <v>0.75700000000000001</v>
      </c>
      <c r="FW9" s="189">
        <v>0.79500000000000004</v>
      </c>
      <c r="FX9" s="189">
        <v>0.63100000000000001</v>
      </c>
      <c r="FY9" s="189">
        <v>0.62</v>
      </c>
      <c r="FZ9" s="189">
        <v>0.7</v>
      </c>
      <c r="GA9" s="189">
        <v>0.65500000000000003</v>
      </c>
      <c r="GB9" s="189">
        <v>0.45500000000000002</v>
      </c>
      <c r="GC9" s="189">
        <v>0.53</v>
      </c>
      <c r="GD9" s="189">
        <v>0.83199999999999996</v>
      </c>
      <c r="GE9" s="189">
        <v>1.0680000000000001</v>
      </c>
      <c r="GF9" s="189">
        <v>0.875</v>
      </c>
      <c r="GG9" s="189">
        <v>1.865</v>
      </c>
      <c r="GH9" s="189">
        <v>1.988</v>
      </c>
      <c r="GI9" s="189">
        <v>1.018</v>
      </c>
      <c r="GJ9" s="189">
        <v>1</v>
      </c>
      <c r="GK9" s="189">
        <v>0.90500000000000003</v>
      </c>
      <c r="GL9" s="189">
        <v>1.24</v>
      </c>
      <c r="GM9" s="189">
        <v>0.81200000000000006</v>
      </c>
      <c r="GN9" s="189">
        <v>1.135</v>
      </c>
      <c r="GO9" s="189">
        <v>1.573</v>
      </c>
      <c r="GP9" s="189">
        <v>0.35699999999999998</v>
      </c>
      <c r="GQ9" s="189">
        <v>1.25</v>
      </c>
      <c r="GR9" s="189">
        <v>0.72199999999999998</v>
      </c>
      <c r="GS9" s="189">
        <v>0.73499999999999999</v>
      </c>
      <c r="GT9" s="189">
        <v>2.218</v>
      </c>
      <c r="GU9" s="189">
        <v>1.8089999999999999</v>
      </c>
      <c r="GV9" s="189">
        <v>0.66500000000000004</v>
      </c>
      <c r="GW9" s="189">
        <v>0.55500000000000005</v>
      </c>
      <c r="GX9" s="189">
        <v>1.252</v>
      </c>
      <c r="GY9" s="189">
        <v>1.105</v>
      </c>
      <c r="GZ9" s="189">
        <v>0.69499999999999995</v>
      </c>
      <c r="HA9" s="189">
        <v>0.64500000000000002</v>
      </c>
      <c r="HB9" s="189">
        <v>0.67100000000000004</v>
      </c>
      <c r="HC9" s="189">
        <v>0.68</v>
      </c>
      <c r="HD9" s="189">
        <v>0.95199999999999996</v>
      </c>
      <c r="HE9" s="189">
        <v>0.495</v>
      </c>
      <c r="HF9" s="189">
        <v>1.0049999999999999</v>
      </c>
      <c r="HG9" s="189">
        <v>0.81</v>
      </c>
      <c r="HH9" s="189">
        <v>1.52</v>
      </c>
      <c r="HI9" s="189">
        <v>1.7549999999999999</v>
      </c>
      <c r="HJ9" s="189">
        <v>1.47</v>
      </c>
      <c r="HK9" s="189">
        <v>0.70499999999999996</v>
      </c>
      <c r="HL9" s="189">
        <v>1.2549999999999999</v>
      </c>
      <c r="HM9" s="189">
        <v>0.81699999999999995</v>
      </c>
      <c r="HN9" s="189">
        <v>2.0129999999999999</v>
      </c>
      <c r="HO9" s="189">
        <v>1.1870000000000001</v>
      </c>
      <c r="HP9" s="189">
        <v>0.95499999999999996</v>
      </c>
      <c r="HQ9" s="189">
        <v>0.41899999999999998</v>
      </c>
      <c r="HR9" s="189">
        <v>0.72099999999999997</v>
      </c>
      <c r="HS9" s="189">
        <v>0.88</v>
      </c>
      <c r="HT9" s="189">
        <v>0.80500000000000005</v>
      </c>
      <c r="HU9" s="189">
        <v>0.60899999999999999</v>
      </c>
      <c r="HV9" s="189">
        <v>0.73899999999999999</v>
      </c>
      <c r="HW9" s="189">
        <v>1.052</v>
      </c>
      <c r="HX9" s="189">
        <v>0.68</v>
      </c>
      <c r="HY9" s="189">
        <v>2.1720000000000002</v>
      </c>
      <c r="HZ9" s="189">
        <v>0.63400000000000001</v>
      </c>
      <c r="IA9" s="189">
        <v>0.622</v>
      </c>
      <c r="IB9" s="189">
        <v>1.0569999999999999</v>
      </c>
      <c r="IC9" s="189">
        <v>1.0489999999999999</v>
      </c>
      <c r="ID9" s="189">
        <v>1.3460000000000001</v>
      </c>
      <c r="IE9" s="189">
        <v>0.875</v>
      </c>
      <c r="IF9" s="189">
        <v>1.099</v>
      </c>
      <c r="IG9" s="189" t="s">
        <v>262</v>
      </c>
      <c r="IH9" s="189" t="s">
        <v>262</v>
      </c>
      <c r="II9" s="189">
        <v>0.51100000000000001</v>
      </c>
      <c r="IJ9" s="189">
        <v>0.57299999999999995</v>
      </c>
      <c r="IK9" s="189">
        <v>0.46600000000000003</v>
      </c>
      <c r="IL9" s="189">
        <v>0.51500000000000001</v>
      </c>
      <c r="IM9" s="189">
        <v>0.34200000000000003</v>
      </c>
      <c r="IN9" s="189">
        <v>0.45900000000000002</v>
      </c>
      <c r="IO9" s="189">
        <v>0.54600000000000004</v>
      </c>
      <c r="IP9" s="189">
        <v>7.5049999999999999</v>
      </c>
      <c r="IQ9" s="189">
        <v>1.6180000000000001</v>
      </c>
      <c r="IR9" s="189">
        <v>0.58499999999999996</v>
      </c>
      <c r="IS9" s="189">
        <v>0.47199999999999998</v>
      </c>
      <c r="IT9" s="189">
        <v>1.748</v>
      </c>
      <c r="IU9" s="189">
        <v>0.9</v>
      </c>
      <c r="IV9" s="189">
        <v>0.91500000000000004</v>
      </c>
      <c r="IW9" s="189">
        <v>1.4770000000000001</v>
      </c>
      <c r="IX9" s="189">
        <v>1.59</v>
      </c>
      <c r="IY9" s="189">
        <v>2.75</v>
      </c>
      <c r="IZ9" s="189">
        <v>0.55500000000000005</v>
      </c>
      <c r="JA9" s="189">
        <v>0.60299999999999998</v>
      </c>
      <c r="JB9" s="189">
        <v>1.0369999999999999</v>
      </c>
      <c r="JC9" s="189">
        <v>0.96</v>
      </c>
      <c r="JD9" s="189">
        <v>1.3</v>
      </c>
      <c r="JE9" s="189">
        <v>0.98199999999999998</v>
      </c>
      <c r="JF9" s="189">
        <v>0.64900000000000002</v>
      </c>
      <c r="JG9" s="189">
        <v>0.64600000000000002</v>
      </c>
      <c r="JH9" s="189">
        <v>0.91600000000000004</v>
      </c>
      <c r="JI9" s="189">
        <v>0.69</v>
      </c>
    </row>
    <row r="10" spans="1:269" ht="23.25" customHeight="1">
      <c r="A10" s="183"/>
      <c r="B10" s="56" t="s">
        <v>62</v>
      </c>
      <c r="C10" s="190">
        <v>654.35400000000004</v>
      </c>
      <c r="D10" s="190">
        <v>245</v>
      </c>
      <c r="E10" s="190">
        <v>132</v>
      </c>
      <c r="F10" s="190">
        <v>45</v>
      </c>
      <c r="G10" s="190">
        <v>231</v>
      </c>
      <c r="H10" s="232"/>
      <c r="I10" s="190">
        <v>38.531999999999996</v>
      </c>
      <c r="J10" s="190" t="s">
        <v>787</v>
      </c>
      <c r="K10" s="190" t="s">
        <v>787</v>
      </c>
      <c r="L10" s="190">
        <v>11.832000000000001</v>
      </c>
      <c r="M10" s="190">
        <v>8.7710000000000008</v>
      </c>
      <c r="N10" s="190">
        <v>4.1479999999999997</v>
      </c>
      <c r="O10" s="190">
        <v>4.4119999999999999</v>
      </c>
      <c r="P10" s="190" t="s">
        <v>787</v>
      </c>
      <c r="Q10" s="190">
        <v>3.899</v>
      </c>
      <c r="R10" s="190">
        <v>4.74</v>
      </c>
      <c r="S10" s="190">
        <v>3.0059999999999998</v>
      </c>
      <c r="T10" s="190">
        <v>3.2749999999999999</v>
      </c>
      <c r="U10" s="190">
        <v>1.5449999999999999</v>
      </c>
      <c r="V10" s="190">
        <v>3.7330000000000001</v>
      </c>
      <c r="W10" s="190">
        <v>2.617</v>
      </c>
      <c r="X10" s="190">
        <v>2.3879999999999999</v>
      </c>
      <c r="Y10" s="190">
        <v>2.806</v>
      </c>
      <c r="Z10" s="190">
        <v>3.573</v>
      </c>
      <c r="AA10" s="190">
        <v>2.6869999999999998</v>
      </c>
      <c r="AB10" s="190">
        <v>2.4950000000000001</v>
      </c>
      <c r="AC10" s="190">
        <v>1.601</v>
      </c>
      <c r="AD10" s="190">
        <v>1.9610000000000001</v>
      </c>
      <c r="AE10" s="190">
        <v>1.655</v>
      </c>
      <c r="AF10" s="190">
        <v>1.7430000000000001</v>
      </c>
      <c r="AG10" s="190">
        <v>3.2349999999999999</v>
      </c>
      <c r="AH10" s="190">
        <v>1.4810000000000001</v>
      </c>
      <c r="AI10" s="190">
        <v>0.93400000000000005</v>
      </c>
      <c r="AJ10" s="190">
        <v>1.292</v>
      </c>
      <c r="AK10" s="190">
        <v>3.464</v>
      </c>
      <c r="AL10" s="190">
        <v>4.9279999999999999</v>
      </c>
      <c r="AM10" s="190" t="s">
        <v>787</v>
      </c>
      <c r="AN10" s="190">
        <v>0.88100000000000001</v>
      </c>
      <c r="AO10" s="190">
        <v>0.57199999999999995</v>
      </c>
      <c r="AP10" s="190">
        <v>1.881</v>
      </c>
      <c r="AQ10" s="190">
        <v>1.2470000000000001</v>
      </c>
      <c r="AR10" s="190">
        <v>4.3780000000000001</v>
      </c>
      <c r="AS10" s="190">
        <v>4.4420000000000002</v>
      </c>
      <c r="AT10" s="190">
        <v>5.0149999999999997</v>
      </c>
      <c r="AU10" s="190">
        <v>3.1309999999999998</v>
      </c>
      <c r="AV10" s="190">
        <v>1.389</v>
      </c>
      <c r="AW10" s="190">
        <v>7.1159999999999997</v>
      </c>
      <c r="AX10" s="190">
        <v>3.1869999999999998</v>
      </c>
      <c r="AY10" s="190" t="s">
        <v>787</v>
      </c>
      <c r="AZ10" s="190">
        <v>3.1880000000000002</v>
      </c>
      <c r="BA10" s="190">
        <v>3.6659999999999999</v>
      </c>
      <c r="BB10" s="190">
        <v>1.331</v>
      </c>
      <c r="BC10" s="190">
        <v>2.286</v>
      </c>
      <c r="BD10" s="190" t="s">
        <v>787</v>
      </c>
      <c r="BE10" s="190">
        <v>6.423</v>
      </c>
      <c r="BF10" s="190">
        <v>9.5250000000000004</v>
      </c>
      <c r="BG10" s="190">
        <v>3.2029999999999998</v>
      </c>
      <c r="BH10" s="190">
        <v>6.0419999999999998</v>
      </c>
      <c r="BI10" s="190">
        <v>2.669</v>
      </c>
      <c r="BJ10" s="190">
        <v>2.9550000000000001</v>
      </c>
      <c r="BK10" s="190">
        <v>1.5149999999999999</v>
      </c>
      <c r="BL10" s="190">
        <v>53.198</v>
      </c>
      <c r="BM10" s="190" t="s">
        <v>787</v>
      </c>
      <c r="BN10" s="190">
        <v>2.5910000000000002</v>
      </c>
      <c r="BO10" s="190" t="s">
        <v>787</v>
      </c>
      <c r="BP10" s="190">
        <v>3.1070000000000002</v>
      </c>
      <c r="BQ10" s="190">
        <v>3.3130000000000002</v>
      </c>
      <c r="BR10" s="190">
        <v>3.1779999999999999</v>
      </c>
      <c r="BS10" s="190" t="s">
        <v>787</v>
      </c>
      <c r="BT10" s="190" t="s">
        <v>787</v>
      </c>
      <c r="BU10" s="190" t="s">
        <v>787</v>
      </c>
      <c r="BV10" s="190">
        <v>2.2749999999999999</v>
      </c>
      <c r="BW10" s="190" t="s">
        <v>787</v>
      </c>
      <c r="BX10" s="190">
        <v>1.341</v>
      </c>
      <c r="BY10" s="190" t="s">
        <v>787</v>
      </c>
      <c r="BZ10" s="190" t="s">
        <v>787</v>
      </c>
      <c r="CA10" s="190" t="s">
        <v>787</v>
      </c>
      <c r="CB10" s="190" t="s">
        <v>787</v>
      </c>
      <c r="CC10" s="190" t="s">
        <v>787</v>
      </c>
      <c r="CD10" s="190" t="s">
        <v>787</v>
      </c>
      <c r="CE10" s="190" t="s">
        <v>787</v>
      </c>
      <c r="CF10" s="190" t="s">
        <v>787</v>
      </c>
      <c r="CG10" s="190" t="s">
        <v>787</v>
      </c>
      <c r="CH10" s="190" t="s">
        <v>787</v>
      </c>
      <c r="CI10" s="190" t="s">
        <v>787</v>
      </c>
      <c r="CJ10" s="190" t="s">
        <v>787</v>
      </c>
      <c r="CK10" s="190" t="s">
        <v>787</v>
      </c>
      <c r="CL10" s="190" t="s">
        <v>787</v>
      </c>
      <c r="CM10" s="190" t="s">
        <v>787</v>
      </c>
      <c r="CN10" s="190" t="s">
        <v>787</v>
      </c>
      <c r="CO10" s="190" t="s">
        <v>787</v>
      </c>
      <c r="CP10" s="190" t="s">
        <v>787</v>
      </c>
      <c r="CQ10" s="190">
        <v>1.23</v>
      </c>
      <c r="CR10" s="190">
        <v>35.805</v>
      </c>
      <c r="CS10" s="190" t="s">
        <v>787</v>
      </c>
      <c r="CT10" s="190" t="s">
        <v>787</v>
      </c>
      <c r="CU10" s="190" t="s">
        <v>787</v>
      </c>
      <c r="CV10" s="190" t="s">
        <v>787</v>
      </c>
      <c r="CW10" s="190">
        <v>7.0270000000000001</v>
      </c>
      <c r="CX10" s="190">
        <v>2.59</v>
      </c>
      <c r="CY10" s="190" t="s">
        <v>787</v>
      </c>
      <c r="CZ10" s="190" t="s">
        <v>787</v>
      </c>
      <c r="DA10" s="190" t="s">
        <v>787</v>
      </c>
      <c r="DB10" s="190" t="s">
        <v>787</v>
      </c>
      <c r="DC10" s="190" t="s">
        <v>787</v>
      </c>
      <c r="DD10" s="190" t="s">
        <v>787</v>
      </c>
      <c r="DE10" s="190">
        <v>2.589</v>
      </c>
      <c r="DF10" s="190" t="s">
        <v>787</v>
      </c>
      <c r="DG10" s="190" t="s">
        <v>787</v>
      </c>
      <c r="DH10" s="190" t="s">
        <v>787</v>
      </c>
      <c r="DI10" s="190" t="s">
        <v>787</v>
      </c>
      <c r="DJ10" s="190" t="s">
        <v>787</v>
      </c>
      <c r="DK10" s="190" t="s">
        <v>787</v>
      </c>
      <c r="DL10" s="190" t="s">
        <v>787</v>
      </c>
      <c r="DM10" s="190" t="s">
        <v>787</v>
      </c>
      <c r="DN10" s="190" t="s">
        <v>787</v>
      </c>
      <c r="DO10" s="190" t="s">
        <v>787</v>
      </c>
      <c r="DP10" s="190" t="s">
        <v>787</v>
      </c>
      <c r="DQ10" s="190" t="s">
        <v>787</v>
      </c>
      <c r="DR10" s="190">
        <v>4.0190000000000001</v>
      </c>
      <c r="DS10" s="190">
        <v>1.2250000000000001</v>
      </c>
      <c r="DT10" s="190">
        <v>1.1439999999999999</v>
      </c>
      <c r="DU10" s="190">
        <v>0.84299999999999997</v>
      </c>
      <c r="DV10" s="190">
        <v>1.101</v>
      </c>
      <c r="DW10" s="190">
        <v>0.90700000000000003</v>
      </c>
      <c r="DX10" s="190">
        <v>3.1829999999999998</v>
      </c>
      <c r="DY10" s="190">
        <v>1.3779999999999999</v>
      </c>
      <c r="DZ10" s="190">
        <v>1.4990000000000001</v>
      </c>
      <c r="EA10" s="190">
        <v>1.0129999999999999</v>
      </c>
      <c r="EB10" s="190">
        <v>1.5109999999999999</v>
      </c>
      <c r="EC10" s="190">
        <v>1.6930000000000001</v>
      </c>
      <c r="ED10" s="190">
        <v>3.4950000000000001</v>
      </c>
      <c r="EE10" s="190">
        <v>0.98</v>
      </c>
      <c r="EF10" s="190">
        <v>0.51100000000000001</v>
      </c>
      <c r="EG10" s="190">
        <v>1.054</v>
      </c>
      <c r="EH10" s="190">
        <v>1.548</v>
      </c>
      <c r="EI10" s="190">
        <v>1.306</v>
      </c>
      <c r="EJ10" s="190">
        <v>2.8759999999999999</v>
      </c>
      <c r="EK10" s="190">
        <v>2.7080000000000002</v>
      </c>
      <c r="EL10" s="190">
        <v>1.6120000000000001</v>
      </c>
      <c r="EM10" s="190">
        <v>2.218</v>
      </c>
      <c r="EN10" s="190">
        <v>1.917</v>
      </c>
      <c r="EO10" s="190">
        <v>1.3049999999999999</v>
      </c>
      <c r="EP10" s="190">
        <v>0.84499999999999997</v>
      </c>
      <c r="EQ10" s="190">
        <v>2.9220000000000002</v>
      </c>
      <c r="ER10" s="190">
        <v>1.0049999999999999</v>
      </c>
      <c r="ES10" s="190">
        <v>0.877</v>
      </c>
      <c r="ET10" s="190">
        <v>1.83</v>
      </c>
      <c r="EU10" s="190">
        <v>1.647</v>
      </c>
      <c r="EV10" s="190">
        <v>0.81</v>
      </c>
      <c r="EW10" s="190">
        <v>3.8069999999999999</v>
      </c>
      <c r="EX10" s="190">
        <v>2.3519999999999999</v>
      </c>
      <c r="EY10" s="190">
        <v>1.704</v>
      </c>
      <c r="EZ10" s="190">
        <v>1.27</v>
      </c>
      <c r="FA10" s="190">
        <v>0.99399999999999999</v>
      </c>
      <c r="FB10" s="190">
        <v>0.57299999999999995</v>
      </c>
      <c r="FC10" s="190">
        <v>3.1659999999999999</v>
      </c>
      <c r="FD10" s="190">
        <v>2.1309999999999998</v>
      </c>
      <c r="FE10" s="190">
        <v>1.03</v>
      </c>
      <c r="FF10" s="190">
        <v>4.1470000000000002</v>
      </c>
      <c r="FG10" s="190">
        <v>4.8659999999999997</v>
      </c>
      <c r="FH10" s="190">
        <v>1.903</v>
      </c>
      <c r="FI10" s="190">
        <v>5.2789999999999999</v>
      </c>
      <c r="FJ10" s="190">
        <v>2.3340000000000001</v>
      </c>
      <c r="FK10" s="190">
        <v>0.878</v>
      </c>
      <c r="FL10" s="190">
        <v>1.3460000000000001</v>
      </c>
      <c r="FM10" s="190">
        <v>2.573</v>
      </c>
      <c r="FN10" s="190">
        <v>0.58499999999999996</v>
      </c>
      <c r="FO10" s="190">
        <v>2.4260000000000002</v>
      </c>
      <c r="FP10" s="190">
        <v>1.462</v>
      </c>
      <c r="FQ10" s="190">
        <v>0.47199999999999998</v>
      </c>
      <c r="FR10" s="190">
        <v>0.51400000000000001</v>
      </c>
      <c r="FS10" s="190">
        <v>1.0960000000000001</v>
      </c>
      <c r="FT10" s="190">
        <v>1.849</v>
      </c>
      <c r="FU10" s="190">
        <v>3.46</v>
      </c>
      <c r="FV10" s="190">
        <v>1.105</v>
      </c>
      <c r="FW10" s="190">
        <v>1.198</v>
      </c>
      <c r="FX10" s="190">
        <v>0.753</v>
      </c>
      <c r="FY10" s="190">
        <v>1.212</v>
      </c>
      <c r="FZ10" s="190">
        <v>1.2490000000000001</v>
      </c>
      <c r="GA10" s="190">
        <v>0.70099999999999996</v>
      </c>
      <c r="GB10" s="190">
        <v>0.46700000000000003</v>
      </c>
      <c r="GC10" s="190">
        <v>0.88100000000000001</v>
      </c>
      <c r="GD10" s="190">
        <v>1.0629999999999999</v>
      </c>
      <c r="GE10" s="190">
        <v>2.2639999999999998</v>
      </c>
      <c r="GF10" s="190">
        <v>0.77900000000000003</v>
      </c>
      <c r="GG10" s="190">
        <v>2.0219999999999998</v>
      </c>
      <c r="GH10" s="190">
        <v>2.585</v>
      </c>
      <c r="GI10" s="190">
        <v>1.7030000000000001</v>
      </c>
      <c r="GJ10" s="190">
        <v>1.254</v>
      </c>
      <c r="GK10" s="190">
        <v>1.0329999999999999</v>
      </c>
      <c r="GL10" s="190">
        <v>1.944</v>
      </c>
      <c r="GM10" s="190">
        <v>0.96899999999999997</v>
      </c>
      <c r="GN10" s="190">
        <v>0.93100000000000005</v>
      </c>
      <c r="GO10" s="190">
        <v>1.8120000000000001</v>
      </c>
      <c r="GP10" s="190">
        <v>0.71699999999999997</v>
      </c>
      <c r="GQ10" s="190">
        <v>2.1789999999999998</v>
      </c>
      <c r="GR10" s="190">
        <v>1.2949999999999999</v>
      </c>
      <c r="GS10" s="190">
        <v>0.86899999999999999</v>
      </c>
      <c r="GT10" s="190">
        <v>4.6079999999999997</v>
      </c>
      <c r="GU10" s="190">
        <v>2.9239999999999999</v>
      </c>
      <c r="GV10" s="190">
        <v>0.66800000000000004</v>
      </c>
      <c r="GW10" s="190">
        <v>1.107</v>
      </c>
      <c r="GX10" s="190">
        <v>0.83199999999999996</v>
      </c>
      <c r="GY10" s="190">
        <v>1.5229999999999999</v>
      </c>
      <c r="GZ10" s="190">
        <v>0.59799999999999998</v>
      </c>
      <c r="HA10" s="190">
        <v>1.0369999999999999</v>
      </c>
      <c r="HB10" s="190">
        <v>0.97299999999999998</v>
      </c>
      <c r="HC10" s="190">
        <v>1.353</v>
      </c>
      <c r="HD10" s="190">
        <v>1.2490000000000001</v>
      </c>
      <c r="HE10" s="190">
        <v>0.874</v>
      </c>
      <c r="HF10" s="190">
        <v>1.7789999999999999</v>
      </c>
      <c r="HG10" s="190">
        <v>0.89700000000000002</v>
      </c>
      <c r="HH10" s="190">
        <v>2.4300000000000002</v>
      </c>
      <c r="HI10" s="190">
        <v>2.6110000000000002</v>
      </c>
      <c r="HJ10" s="190">
        <v>3.8359999999999999</v>
      </c>
      <c r="HK10" s="190">
        <v>1.417</v>
      </c>
      <c r="HL10" s="190">
        <v>2.0859999999999999</v>
      </c>
      <c r="HM10" s="190">
        <v>3.891</v>
      </c>
      <c r="HN10" s="190">
        <v>1.78</v>
      </c>
      <c r="HO10" s="190">
        <v>3.48</v>
      </c>
      <c r="HP10" s="190">
        <v>1.048</v>
      </c>
      <c r="HQ10" s="190">
        <v>0.53200000000000003</v>
      </c>
      <c r="HR10" s="190">
        <v>0.74</v>
      </c>
      <c r="HS10" s="190">
        <v>0.89400000000000002</v>
      </c>
      <c r="HT10" s="190">
        <v>0.61099999999999999</v>
      </c>
      <c r="HU10" s="190">
        <v>0.49199999999999999</v>
      </c>
      <c r="HV10" s="190">
        <v>0.57799999999999996</v>
      </c>
      <c r="HW10" s="190">
        <v>1.27</v>
      </c>
      <c r="HX10" s="190">
        <v>0.97</v>
      </c>
      <c r="HY10" s="190">
        <v>2.1829999999999998</v>
      </c>
      <c r="HZ10" s="190">
        <v>1.2330000000000001</v>
      </c>
      <c r="IA10" s="190">
        <v>0.78700000000000003</v>
      </c>
      <c r="IB10" s="190">
        <v>1.244</v>
      </c>
      <c r="IC10" s="190">
        <v>1.198</v>
      </c>
      <c r="ID10" s="190">
        <v>1.925</v>
      </c>
      <c r="IE10" s="190">
        <v>5.2999999999999999E-2</v>
      </c>
      <c r="IF10" s="190">
        <v>7.1999999999999995E-2</v>
      </c>
      <c r="IG10" s="190" t="s">
        <v>262</v>
      </c>
      <c r="IH10" s="190" t="s">
        <v>262</v>
      </c>
      <c r="II10" s="190">
        <v>0.70899999999999996</v>
      </c>
      <c r="IJ10" s="190">
        <v>0.64600000000000002</v>
      </c>
      <c r="IK10" s="190">
        <v>0.86699999999999999</v>
      </c>
      <c r="IL10" s="190">
        <v>0.58899999999999997</v>
      </c>
      <c r="IM10" s="190">
        <v>0.46800000000000003</v>
      </c>
      <c r="IN10" s="190">
        <v>0.59599999999999997</v>
      </c>
      <c r="IO10" s="190">
        <v>0.97399999999999998</v>
      </c>
      <c r="IP10" s="190">
        <v>5.9820000000000002</v>
      </c>
      <c r="IQ10" s="190">
        <v>2.1789999999999998</v>
      </c>
      <c r="IR10" s="190">
        <v>2.1160000000000001</v>
      </c>
      <c r="IS10" s="190">
        <v>0.96499999999999997</v>
      </c>
      <c r="IT10" s="190">
        <v>1.4830000000000001</v>
      </c>
      <c r="IU10" s="190">
        <v>0.74</v>
      </c>
      <c r="IV10" s="190">
        <v>0.72499999999999998</v>
      </c>
      <c r="IW10" s="190">
        <v>1.3109999999999999</v>
      </c>
      <c r="IX10" s="190">
        <v>2.234</v>
      </c>
      <c r="IY10" s="190">
        <v>4.92</v>
      </c>
      <c r="IZ10" s="190">
        <v>0.66600000000000004</v>
      </c>
      <c r="JA10" s="190">
        <v>0.70499999999999996</v>
      </c>
      <c r="JB10" s="190">
        <v>1.522</v>
      </c>
      <c r="JC10" s="190">
        <v>1.0920000000000001</v>
      </c>
      <c r="JD10" s="190">
        <v>1.8420000000000001</v>
      </c>
      <c r="JE10" s="190">
        <v>2.1579999999999999</v>
      </c>
      <c r="JF10" s="190">
        <v>0.81100000000000005</v>
      </c>
      <c r="JG10" s="190">
        <v>1.2090000000000001</v>
      </c>
      <c r="JH10" s="190">
        <v>1.165</v>
      </c>
      <c r="JI10" s="190">
        <v>0.71699999999999997</v>
      </c>
    </row>
    <row r="11" spans="1:269" ht="23.25" customHeight="1">
      <c r="A11" s="183"/>
      <c r="B11" s="56" t="s">
        <v>788</v>
      </c>
      <c r="C11" s="190">
        <v>2114.8850000000002</v>
      </c>
      <c r="D11" s="190">
        <v>1172</v>
      </c>
      <c r="E11" s="190">
        <v>359</v>
      </c>
      <c r="F11" s="190">
        <v>314</v>
      </c>
      <c r="G11" s="190">
        <v>267</v>
      </c>
      <c r="H11" s="232"/>
      <c r="I11" s="190">
        <v>175.977</v>
      </c>
      <c r="J11" s="190" t="s">
        <v>787</v>
      </c>
      <c r="K11" s="190" t="s">
        <v>787</v>
      </c>
      <c r="L11" s="190">
        <v>40.357999999999997</v>
      </c>
      <c r="M11" s="190">
        <v>49.113999999999997</v>
      </c>
      <c r="N11" s="190">
        <v>23.277000000000001</v>
      </c>
      <c r="O11" s="190">
        <v>26.794</v>
      </c>
      <c r="P11" s="190" t="s">
        <v>787</v>
      </c>
      <c r="Q11" s="190">
        <v>21.658000000000001</v>
      </c>
      <c r="R11" s="190">
        <v>32.771000000000001</v>
      </c>
      <c r="S11" s="190">
        <v>14.288</v>
      </c>
      <c r="T11" s="190">
        <v>17.533000000000001</v>
      </c>
      <c r="U11" s="190">
        <v>11.409000000000001</v>
      </c>
      <c r="V11" s="190">
        <v>14.534000000000001</v>
      </c>
      <c r="W11" s="190">
        <v>13.446</v>
      </c>
      <c r="X11" s="190">
        <v>6.7750000000000004</v>
      </c>
      <c r="Y11" s="190" t="s">
        <v>262</v>
      </c>
      <c r="Z11" s="190">
        <v>7.1749999999999998</v>
      </c>
      <c r="AA11" s="190">
        <v>9.8010000000000002</v>
      </c>
      <c r="AB11" s="190">
        <v>7.76</v>
      </c>
      <c r="AC11" s="190">
        <v>7.633</v>
      </c>
      <c r="AD11" s="190">
        <v>8.6329999999999991</v>
      </c>
      <c r="AE11" s="190">
        <v>8.0519999999999996</v>
      </c>
      <c r="AF11" s="190">
        <v>6.19</v>
      </c>
      <c r="AG11" s="190">
        <v>9.766</v>
      </c>
      <c r="AH11" s="190">
        <v>6.109</v>
      </c>
      <c r="AI11" s="190">
        <v>4.0140000000000002</v>
      </c>
      <c r="AJ11" s="190">
        <v>4.867</v>
      </c>
      <c r="AK11" s="190">
        <v>14.15</v>
      </c>
      <c r="AL11" s="190">
        <v>34.880000000000003</v>
      </c>
      <c r="AM11" s="190" t="s">
        <v>787</v>
      </c>
      <c r="AN11" s="190">
        <v>6.19</v>
      </c>
      <c r="AO11" s="190">
        <v>2.2919999999999998</v>
      </c>
      <c r="AP11" s="190">
        <v>9.6739999999999995</v>
      </c>
      <c r="AQ11" s="190">
        <v>4.976</v>
      </c>
      <c r="AR11" s="190">
        <v>16.09</v>
      </c>
      <c r="AS11" s="190">
        <v>21.077000000000002</v>
      </c>
      <c r="AT11" s="190">
        <v>21.96</v>
      </c>
      <c r="AU11" s="190">
        <v>16.369</v>
      </c>
      <c r="AV11" s="190">
        <v>7.0309999999999997</v>
      </c>
      <c r="AW11" s="190">
        <v>15.911</v>
      </c>
      <c r="AX11" s="190">
        <v>8.0180000000000007</v>
      </c>
      <c r="AY11" s="190" t="s">
        <v>787</v>
      </c>
      <c r="AZ11" s="190">
        <v>8.7569999999999997</v>
      </c>
      <c r="BA11" s="190">
        <v>11.912000000000001</v>
      </c>
      <c r="BB11" s="190">
        <v>8.6519999999999992</v>
      </c>
      <c r="BC11" s="190">
        <v>13.621</v>
      </c>
      <c r="BD11" s="190" t="s">
        <v>787</v>
      </c>
      <c r="BE11" s="190">
        <v>60.036999999999999</v>
      </c>
      <c r="BF11" s="190">
        <v>38.268000000000001</v>
      </c>
      <c r="BG11" s="190">
        <v>16.478000000000002</v>
      </c>
      <c r="BH11" s="190">
        <v>26.408000000000001</v>
      </c>
      <c r="BI11" s="190">
        <v>9.266</v>
      </c>
      <c r="BJ11" s="190">
        <v>15.036</v>
      </c>
      <c r="BK11" s="190">
        <v>8.58</v>
      </c>
      <c r="BL11" s="190">
        <v>63.904000000000003</v>
      </c>
      <c r="BM11" s="190" t="s">
        <v>787</v>
      </c>
      <c r="BN11" s="190">
        <v>15.423999999999999</v>
      </c>
      <c r="BO11" s="190" t="s">
        <v>787</v>
      </c>
      <c r="BP11" s="190">
        <v>17.422999999999998</v>
      </c>
      <c r="BQ11" s="190">
        <v>8.7639999999999993</v>
      </c>
      <c r="BR11" s="190">
        <v>4.4690000000000003</v>
      </c>
      <c r="BS11" s="190" t="s">
        <v>787</v>
      </c>
      <c r="BT11" s="190" t="s">
        <v>787</v>
      </c>
      <c r="BU11" s="190" t="s">
        <v>787</v>
      </c>
      <c r="BV11" s="190">
        <v>5.6420000000000003</v>
      </c>
      <c r="BW11" s="190" t="s">
        <v>787</v>
      </c>
      <c r="BX11" s="190">
        <v>4.9580000000000002</v>
      </c>
      <c r="BY11" s="190" t="s">
        <v>787</v>
      </c>
      <c r="BZ11" s="190" t="s">
        <v>787</v>
      </c>
      <c r="CA11" s="190" t="s">
        <v>787</v>
      </c>
      <c r="CB11" s="190" t="s">
        <v>787</v>
      </c>
      <c r="CC11" s="190" t="s">
        <v>787</v>
      </c>
      <c r="CD11" s="190" t="s">
        <v>787</v>
      </c>
      <c r="CE11" s="190" t="s">
        <v>787</v>
      </c>
      <c r="CF11" s="190" t="s">
        <v>787</v>
      </c>
      <c r="CG11" s="190" t="s">
        <v>787</v>
      </c>
      <c r="CH11" s="190" t="s">
        <v>787</v>
      </c>
      <c r="CI11" s="190" t="s">
        <v>787</v>
      </c>
      <c r="CJ11" s="190" t="s">
        <v>787</v>
      </c>
      <c r="CK11" s="190" t="s">
        <v>787</v>
      </c>
      <c r="CL11" s="190" t="s">
        <v>787</v>
      </c>
      <c r="CM11" s="190" t="s">
        <v>787</v>
      </c>
      <c r="CN11" s="190" t="s">
        <v>787</v>
      </c>
      <c r="CO11" s="190" t="s">
        <v>787</v>
      </c>
      <c r="CP11" s="190" t="s">
        <v>787</v>
      </c>
      <c r="CQ11" s="190">
        <v>2.7E-2</v>
      </c>
      <c r="CR11" s="190">
        <v>22.295000000000002</v>
      </c>
      <c r="CS11" s="190" t="s">
        <v>787</v>
      </c>
      <c r="CT11" s="190" t="s">
        <v>787</v>
      </c>
      <c r="CU11" s="190" t="s">
        <v>787</v>
      </c>
      <c r="CV11" s="190" t="s">
        <v>787</v>
      </c>
      <c r="CW11" s="190">
        <v>6.7670000000000003</v>
      </c>
      <c r="CX11" s="190">
        <v>2.4990000000000001</v>
      </c>
      <c r="CY11" s="190" t="s">
        <v>787</v>
      </c>
      <c r="CZ11" s="190" t="s">
        <v>787</v>
      </c>
      <c r="DA11" s="190" t="s">
        <v>787</v>
      </c>
      <c r="DB11" s="190" t="s">
        <v>787</v>
      </c>
      <c r="DC11" s="190" t="s">
        <v>787</v>
      </c>
      <c r="DD11" s="190" t="s">
        <v>787</v>
      </c>
      <c r="DE11" s="190">
        <v>25.600999999999999</v>
      </c>
      <c r="DF11" s="190" t="s">
        <v>787</v>
      </c>
      <c r="DG11" s="190" t="s">
        <v>787</v>
      </c>
      <c r="DH11" s="190" t="s">
        <v>787</v>
      </c>
      <c r="DI11" s="190" t="s">
        <v>787</v>
      </c>
      <c r="DJ11" s="190" t="s">
        <v>787</v>
      </c>
      <c r="DK11" s="190" t="s">
        <v>787</v>
      </c>
      <c r="DL11" s="190" t="s">
        <v>787</v>
      </c>
      <c r="DM11" s="190" t="s">
        <v>787</v>
      </c>
      <c r="DN11" s="190" t="s">
        <v>787</v>
      </c>
      <c r="DO11" s="190" t="s">
        <v>787</v>
      </c>
      <c r="DP11" s="190" t="s">
        <v>787</v>
      </c>
      <c r="DQ11" s="190" t="s">
        <v>787</v>
      </c>
      <c r="DR11" s="190">
        <v>4.12</v>
      </c>
      <c r="DS11" s="190">
        <v>1.5940000000000001</v>
      </c>
      <c r="DT11" s="190">
        <v>1.2869999999999999</v>
      </c>
      <c r="DU11" s="190">
        <v>0.85399999999999998</v>
      </c>
      <c r="DV11" s="190">
        <v>1.1619999999999999</v>
      </c>
      <c r="DW11" s="190">
        <v>1.109</v>
      </c>
      <c r="DX11" s="190">
        <v>3.53</v>
      </c>
      <c r="DY11" s="190">
        <v>2.0659999999999998</v>
      </c>
      <c r="DZ11" s="190">
        <v>1.7050000000000001</v>
      </c>
      <c r="EA11" s="190">
        <v>1.298</v>
      </c>
      <c r="EB11" s="190">
        <v>1.571</v>
      </c>
      <c r="EC11" s="190">
        <v>1.6339999999999999</v>
      </c>
      <c r="ED11" s="190">
        <v>4.9240000000000004</v>
      </c>
      <c r="EE11" s="190">
        <v>0.83499999999999996</v>
      </c>
      <c r="EF11" s="190">
        <v>1.361</v>
      </c>
      <c r="EG11" s="190">
        <v>0.82799999999999996</v>
      </c>
      <c r="EH11" s="190">
        <v>1.6439999999999999</v>
      </c>
      <c r="EI11" s="190">
        <v>3.0979999999999999</v>
      </c>
      <c r="EJ11" s="190">
        <v>3.335</v>
      </c>
      <c r="EK11" s="190">
        <v>4.4240000000000004</v>
      </c>
      <c r="EL11" s="190">
        <v>6.3920000000000003</v>
      </c>
      <c r="EM11" s="190">
        <v>2.9870000000000001</v>
      </c>
      <c r="EN11" s="190">
        <v>1.5680000000000001</v>
      </c>
      <c r="EO11" s="190">
        <v>1.448</v>
      </c>
      <c r="EP11" s="190">
        <v>1.554</v>
      </c>
      <c r="EQ11" s="190">
        <v>2.7810000000000001</v>
      </c>
      <c r="ER11" s="190">
        <v>0.64500000000000002</v>
      </c>
      <c r="ES11" s="190">
        <v>0.50900000000000001</v>
      </c>
      <c r="ET11" s="190">
        <v>1.6879999999999999</v>
      </c>
      <c r="EU11" s="190">
        <v>1.524</v>
      </c>
      <c r="EV11" s="190">
        <v>1.004</v>
      </c>
      <c r="EW11" s="190">
        <v>2.6259999999999999</v>
      </c>
      <c r="EX11" s="190">
        <v>1.514</v>
      </c>
      <c r="EY11" s="190">
        <v>1.6459999999999999</v>
      </c>
      <c r="EZ11" s="190">
        <v>1.0549999999999999</v>
      </c>
      <c r="FA11" s="190">
        <v>0.61799999999999999</v>
      </c>
      <c r="FB11" s="190">
        <v>0.58499999999999996</v>
      </c>
      <c r="FC11" s="190">
        <v>4.1139999999999999</v>
      </c>
      <c r="FD11" s="190">
        <v>1.764</v>
      </c>
      <c r="FE11" s="190">
        <v>1.395</v>
      </c>
      <c r="FF11" s="190">
        <v>2.9159999999999999</v>
      </c>
      <c r="FG11" s="190">
        <v>3.6219999999999999</v>
      </c>
      <c r="FH11" s="190">
        <v>4.2809999999999997</v>
      </c>
      <c r="FI11" s="190">
        <v>6.7640000000000002</v>
      </c>
      <c r="FJ11" s="190">
        <v>2.2559999999999998</v>
      </c>
      <c r="FK11" s="190">
        <v>0.874</v>
      </c>
      <c r="FL11" s="190">
        <v>1.3620000000000001</v>
      </c>
      <c r="FM11" s="190">
        <v>2.383</v>
      </c>
      <c r="FN11" s="190">
        <v>0.35899999999999999</v>
      </c>
      <c r="FO11" s="190">
        <v>1.6020000000000001</v>
      </c>
      <c r="FP11" s="190">
        <v>1.5409999999999999</v>
      </c>
      <c r="FQ11" s="190">
        <v>0.71699999999999997</v>
      </c>
      <c r="FR11" s="190">
        <v>0.59099999999999997</v>
      </c>
      <c r="FS11" s="190">
        <v>0.878</v>
      </c>
      <c r="FT11" s="190">
        <v>2.3079999999999998</v>
      </c>
      <c r="FU11" s="190">
        <v>3.9929999999999999</v>
      </c>
      <c r="FV11" s="190">
        <v>0.88800000000000001</v>
      </c>
      <c r="FW11" s="190">
        <v>1.2969999999999999</v>
      </c>
      <c r="FX11" s="190">
        <v>0.9</v>
      </c>
      <c r="FY11" s="190">
        <v>1.0109999999999999</v>
      </c>
      <c r="FZ11" s="190">
        <v>1.363</v>
      </c>
      <c r="GA11" s="190">
        <v>0.99199999999999999</v>
      </c>
      <c r="GB11" s="190">
        <v>0.627</v>
      </c>
      <c r="GC11" s="190">
        <v>0.90200000000000002</v>
      </c>
      <c r="GD11" s="190">
        <v>1.407</v>
      </c>
      <c r="GE11" s="190">
        <v>2.7450000000000001</v>
      </c>
      <c r="GF11" s="190">
        <v>0.83199999999999996</v>
      </c>
      <c r="GG11" s="190">
        <v>2.5209999999999999</v>
      </c>
      <c r="GH11" s="190">
        <v>1.673</v>
      </c>
      <c r="GI11" s="190">
        <v>1.157</v>
      </c>
      <c r="GJ11" s="190">
        <v>1.381</v>
      </c>
      <c r="GK11" s="190">
        <v>1.5580000000000001</v>
      </c>
      <c r="GL11" s="190">
        <v>2.7749999999999999</v>
      </c>
      <c r="GM11" s="190">
        <v>0.61299999999999999</v>
      </c>
      <c r="GN11" s="190">
        <v>1.1120000000000001</v>
      </c>
      <c r="GO11" s="190">
        <v>1.3520000000000001</v>
      </c>
      <c r="GP11" s="190">
        <v>0.54500000000000004</v>
      </c>
      <c r="GQ11" s="190">
        <v>2.419</v>
      </c>
      <c r="GR11" s="190">
        <v>1.0589999999999999</v>
      </c>
      <c r="GS11" s="190">
        <v>1.018</v>
      </c>
      <c r="GT11" s="190">
        <v>5.141</v>
      </c>
      <c r="GU11" s="190">
        <v>3.302</v>
      </c>
      <c r="GV11" s="190">
        <v>1.107</v>
      </c>
      <c r="GW11" s="190">
        <v>0.83199999999999996</v>
      </c>
      <c r="GX11" s="190">
        <v>0.84399999999999997</v>
      </c>
      <c r="GY11" s="190">
        <v>1.9419999999999999</v>
      </c>
      <c r="GZ11" s="190">
        <v>1.02</v>
      </c>
      <c r="HA11" s="190">
        <v>1.1180000000000001</v>
      </c>
      <c r="HB11" s="190">
        <v>0.99299999999999999</v>
      </c>
      <c r="HC11" s="190">
        <v>1.522</v>
      </c>
      <c r="HD11" s="190">
        <v>2.012</v>
      </c>
      <c r="HE11" s="190">
        <v>0.60799999999999998</v>
      </c>
      <c r="HF11" s="190">
        <v>2.1480000000000001</v>
      </c>
      <c r="HG11" s="190">
        <v>0.71699999999999997</v>
      </c>
      <c r="HH11" s="190">
        <v>3.61</v>
      </c>
      <c r="HI11" s="190">
        <v>5.32</v>
      </c>
      <c r="HJ11" s="190">
        <v>2.7679999999999998</v>
      </c>
      <c r="HK11" s="190">
        <v>1.6080000000000001</v>
      </c>
      <c r="HL11" s="190">
        <v>2.89</v>
      </c>
      <c r="HM11" s="190">
        <v>2.7040000000000002</v>
      </c>
      <c r="HN11" s="190">
        <v>1.9059999999999999</v>
      </c>
      <c r="HO11" s="190">
        <v>1.998</v>
      </c>
      <c r="HP11" s="190">
        <v>0.98499999999999999</v>
      </c>
      <c r="HQ11" s="190">
        <v>0.373</v>
      </c>
      <c r="HR11" s="190">
        <v>1.077</v>
      </c>
      <c r="HS11" s="190">
        <v>1.006</v>
      </c>
      <c r="HT11" s="190">
        <v>1.1080000000000001</v>
      </c>
      <c r="HU11" s="190">
        <v>0.77600000000000002</v>
      </c>
      <c r="HV11" s="190">
        <v>0.77400000000000002</v>
      </c>
      <c r="HW11" s="190">
        <v>1.4690000000000001</v>
      </c>
      <c r="HX11" s="190">
        <v>1.194</v>
      </c>
      <c r="HY11" s="190">
        <v>3.5139999999999998</v>
      </c>
      <c r="HZ11" s="190">
        <v>5.0000000000000001E-3</v>
      </c>
      <c r="IA11" s="190">
        <v>5.0000000000000001E-3</v>
      </c>
      <c r="IB11" s="190">
        <v>0.93600000000000005</v>
      </c>
      <c r="IC11" s="190">
        <v>1.0589999999999999</v>
      </c>
      <c r="ID11" s="190">
        <v>3.1360000000000001</v>
      </c>
      <c r="IE11" s="190">
        <v>0.57399999999999995</v>
      </c>
      <c r="IF11" s="190">
        <v>0.50600000000000001</v>
      </c>
      <c r="IG11" s="190">
        <v>0.77500000000000002</v>
      </c>
      <c r="IH11" s="190">
        <v>0.503</v>
      </c>
      <c r="II11" s="190">
        <v>0.97099999999999997</v>
      </c>
      <c r="IJ11" s="190">
        <v>0.96399999999999997</v>
      </c>
      <c r="IK11" s="190">
        <v>0.77100000000000002</v>
      </c>
      <c r="IL11" s="190">
        <v>0.626</v>
      </c>
      <c r="IM11" s="190">
        <v>0.53600000000000003</v>
      </c>
      <c r="IN11" s="190">
        <v>0.89400000000000002</v>
      </c>
      <c r="IO11" s="190">
        <v>1.0640000000000001</v>
      </c>
      <c r="IP11" s="190">
        <v>8.1590000000000007</v>
      </c>
      <c r="IQ11" s="190">
        <v>2.5019999999999998</v>
      </c>
      <c r="IR11" s="190">
        <v>1.3939999999999999</v>
      </c>
      <c r="IS11" s="190">
        <v>0.64300000000000002</v>
      </c>
      <c r="IT11" s="190">
        <v>1.2709999999999999</v>
      </c>
      <c r="IU11" s="190">
        <v>1.454</v>
      </c>
      <c r="IV11" s="190">
        <v>1.4219999999999999</v>
      </c>
      <c r="IW11" s="190">
        <v>2.8769999999999998</v>
      </c>
      <c r="IX11" s="190">
        <v>3.7759999999999998</v>
      </c>
      <c r="IY11" s="190">
        <v>7.5339999999999998</v>
      </c>
      <c r="IZ11" s="190">
        <v>0.64400000000000002</v>
      </c>
      <c r="JA11" s="190">
        <v>0.75900000000000001</v>
      </c>
      <c r="JB11" s="190">
        <v>1.359</v>
      </c>
      <c r="JC11" s="190">
        <v>2.3650000000000002</v>
      </c>
      <c r="JD11" s="190">
        <v>3.843</v>
      </c>
      <c r="JE11" s="190">
        <v>2.081</v>
      </c>
      <c r="JF11" s="190">
        <v>0.94399999999999995</v>
      </c>
      <c r="JG11" s="190">
        <v>1.264</v>
      </c>
      <c r="JH11" s="190">
        <v>1.899</v>
      </c>
      <c r="JI11" s="190">
        <v>1.6679999999999999</v>
      </c>
    </row>
    <row r="12" spans="1:269" ht="23.25" customHeight="1">
      <c r="A12" s="183"/>
      <c r="B12" s="56" t="s">
        <v>63</v>
      </c>
      <c r="C12" s="191">
        <v>1389.9649999999999</v>
      </c>
      <c r="D12" s="191">
        <v>795</v>
      </c>
      <c r="E12" s="191">
        <v>392</v>
      </c>
      <c r="F12" s="191">
        <v>121</v>
      </c>
      <c r="G12" s="191">
        <v>80</v>
      </c>
      <c r="H12" s="232"/>
      <c r="I12" s="191">
        <v>130.786</v>
      </c>
      <c r="J12" s="191" t="s">
        <v>787</v>
      </c>
      <c r="K12" s="191" t="s">
        <v>787</v>
      </c>
      <c r="L12" s="191">
        <v>28.088000000000001</v>
      </c>
      <c r="M12" s="191">
        <v>15.414</v>
      </c>
      <c r="N12" s="191">
        <v>13.154</v>
      </c>
      <c r="O12" s="191">
        <v>7.1619999999999999</v>
      </c>
      <c r="P12" s="191" t="s">
        <v>787</v>
      </c>
      <c r="Q12" s="191">
        <v>13.214</v>
      </c>
      <c r="R12" s="191">
        <v>13.391999999999999</v>
      </c>
      <c r="S12" s="191">
        <v>7.4480000000000004</v>
      </c>
      <c r="T12" s="191">
        <v>9.82</v>
      </c>
      <c r="U12" s="191">
        <v>6.9539999999999997</v>
      </c>
      <c r="V12" s="191">
        <v>11.281000000000001</v>
      </c>
      <c r="W12" s="191">
        <v>7.2850000000000001</v>
      </c>
      <c r="X12" s="191">
        <v>5.3070000000000004</v>
      </c>
      <c r="Y12" s="191">
        <v>7.8109999999999999</v>
      </c>
      <c r="Z12" s="191">
        <v>9.2799999999999994</v>
      </c>
      <c r="AA12" s="191">
        <v>7.1150000000000002</v>
      </c>
      <c r="AB12" s="191">
        <v>5.26</v>
      </c>
      <c r="AC12" s="191">
        <v>4.2240000000000002</v>
      </c>
      <c r="AD12" s="191">
        <v>5.7590000000000003</v>
      </c>
      <c r="AE12" s="191">
        <v>4.9640000000000004</v>
      </c>
      <c r="AF12" s="191">
        <v>4.2290000000000001</v>
      </c>
      <c r="AG12" s="191">
        <v>5.4710000000000001</v>
      </c>
      <c r="AH12" s="191">
        <v>3.633</v>
      </c>
      <c r="AI12" s="191">
        <v>3.621</v>
      </c>
      <c r="AJ12" s="191">
        <v>3.69</v>
      </c>
      <c r="AK12" s="191">
        <v>9.7490000000000006</v>
      </c>
      <c r="AL12" s="191">
        <v>23.995000000000001</v>
      </c>
      <c r="AM12" s="191" t="s">
        <v>787</v>
      </c>
      <c r="AN12" s="191">
        <v>3.411</v>
      </c>
      <c r="AO12" s="191">
        <v>2.0259999999999998</v>
      </c>
      <c r="AP12" s="191">
        <v>5.3339999999999996</v>
      </c>
      <c r="AQ12" s="191">
        <v>2.9820000000000002</v>
      </c>
      <c r="AR12" s="191">
        <v>19.068000000000001</v>
      </c>
      <c r="AS12" s="191">
        <v>16.434000000000001</v>
      </c>
      <c r="AT12" s="191">
        <v>11.442</v>
      </c>
      <c r="AU12" s="191">
        <v>12.711</v>
      </c>
      <c r="AV12" s="191">
        <v>13.840999999999999</v>
      </c>
      <c r="AW12" s="191">
        <v>40.136000000000003</v>
      </c>
      <c r="AX12" s="191">
        <v>18.585000000000001</v>
      </c>
      <c r="AY12" s="191" t="s">
        <v>787</v>
      </c>
      <c r="AZ12" s="191">
        <v>11.903</v>
      </c>
      <c r="BA12" s="191">
        <v>13.881</v>
      </c>
      <c r="BB12" s="191">
        <v>5.601</v>
      </c>
      <c r="BC12" s="191">
        <v>9.5760000000000005</v>
      </c>
      <c r="BD12" s="191" t="s">
        <v>787</v>
      </c>
      <c r="BE12" s="191">
        <v>41.366</v>
      </c>
      <c r="BF12" s="191">
        <v>42.237000000000002</v>
      </c>
      <c r="BG12" s="191">
        <v>9.0459999999999994</v>
      </c>
      <c r="BH12" s="191">
        <v>15.519</v>
      </c>
      <c r="BI12" s="191">
        <v>10.891</v>
      </c>
      <c r="BJ12" s="191">
        <v>15.206</v>
      </c>
      <c r="BK12" s="191">
        <v>6.6340000000000003</v>
      </c>
      <c r="BL12" s="191">
        <v>156.24299999999999</v>
      </c>
      <c r="BM12" s="191" t="s">
        <v>787</v>
      </c>
      <c r="BN12" s="191">
        <v>25.285</v>
      </c>
      <c r="BO12" s="191" t="s">
        <v>787</v>
      </c>
      <c r="BP12" s="191">
        <v>11.997</v>
      </c>
      <c r="BQ12" s="191">
        <v>7.5940000000000003</v>
      </c>
      <c r="BR12" s="191">
        <v>12.48</v>
      </c>
      <c r="BS12" s="191" t="s">
        <v>787</v>
      </c>
      <c r="BT12" s="191" t="s">
        <v>787</v>
      </c>
      <c r="BU12" s="191" t="s">
        <v>787</v>
      </c>
      <c r="BV12" s="191">
        <v>12.467000000000001</v>
      </c>
      <c r="BW12" s="191" t="s">
        <v>787</v>
      </c>
      <c r="BX12" s="191">
        <v>5.03</v>
      </c>
      <c r="BY12" s="191" t="s">
        <v>787</v>
      </c>
      <c r="BZ12" s="191" t="s">
        <v>787</v>
      </c>
      <c r="CA12" s="191" t="s">
        <v>787</v>
      </c>
      <c r="CB12" s="191" t="s">
        <v>787</v>
      </c>
      <c r="CC12" s="191" t="s">
        <v>787</v>
      </c>
      <c r="CD12" s="191" t="s">
        <v>787</v>
      </c>
      <c r="CE12" s="191" t="s">
        <v>787</v>
      </c>
      <c r="CF12" s="191" t="s">
        <v>787</v>
      </c>
      <c r="CG12" s="191" t="s">
        <v>787</v>
      </c>
      <c r="CH12" s="191" t="s">
        <v>787</v>
      </c>
      <c r="CI12" s="191" t="s">
        <v>787</v>
      </c>
      <c r="CJ12" s="191" t="s">
        <v>787</v>
      </c>
      <c r="CK12" s="191" t="s">
        <v>787</v>
      </c>
      <c r="CL12" s="191" t="s">
        <v>787</v>
      </c>
      <c r="CM12" s="191" t="s">
        <v>787</v>
      </c>
      <c r="CN12" s="191" t="s">
        <v>787</v>
      </c>
      <c r="CO12" s="191" t="s">
        <v>787</v>
      </c>
      <c r="CP12" s="191" t="s">
        <v>787</v>
      </c>
      <c r="CQ12" s="191">
        <v>7.9459999999999997</v>
      </c>
      <c r="CR12" s="191">
        <v>116.714</v>
      </c>
      <c r="CS12" s="191" t="s">
        <v>787</v>
      </c>
      <c r="CT12" s="191" t="s">
        <v>787</v>
      </c>
      <c r="CU12" s="191" t="s">
        <v>787</v>
      </c>
      <c r="CV12" s="191" t="s">
        <v>787</v>
      </c>
      <c r="CW12" s="191">
        <v>17.067</v>
      </c>
      <c r="CX12" s="191">
        <v>10.972</v>
      </c>
      <c r="CY12" s="191" t="s">
        <v>787</v>
      </c>
      <c r="CZ12" s="191" t="s">
        <v>787</v>
      </c>
      <c r="DA12" s="191" t="s">
        <v>787</v>
      </c>
      <c r="DB12" s="191" t="s">
        <v>787</v>
      </c>
      <c r="DC12" s="191" t="s">
        <v>787</v>
      </c>
      <c r="DD12" s="191" t="s">
        <v>787</v>
      </c>
      <c r="DE12" s="191">
        <v>12.042</v>
      </c>
      <c r="DF12" s="191" t="s">
        <v>787</v>
      </c>
      <c r="DG12" s="191" t="s">
        <v>787</v>
      </c>
      <c r="DH12" s="191" t="s">
        <v>787</v>
      </c>
      <c r="DI12" s="191" t="s">
        <v>787</v>
      </c>
      <c r="DJ12" s="191" t="s">
        <v>787</v>
      </c>
      <c r="DK12" s="191" t="s">
        <v>787</v>
      </c>
      <c r="DL12" s="191" t="s">
        <v>787</v>
      </c>
      <c r="DM12" s="191" t="s">
        <v>787</v>
      </c>
      <c r="DN12" s="191" t="s">
        <v>787</v>
      </c>
      <c r="DO12" s="191" t="s">
        <v>787</v>
      </c>
      <c r="DP12" s="191" t="s">
        <v>787</v>
      </c>
      <c r="DQ12" s="191" t="s">
        <v>787</v>
      </c>
      <c r="DR12" s="191">
        <v>0.875</v>
      </c>
      <c r="DS12" s="191">
        <v>0.32300000000000001</v>
      </c>
      <c r="DT12" s="191">
        <v>0.20599999999999999</v>
      </c>
      <c r="DU12" s="191">
        <v>0.24399999999999999</v>
      </c>
      <c r="DV12" s="191">
        <v>0.376</v>
      </c>
      <c r="DW12" s="191">
        <v>0.32700000000000001</v>
      </c>
      <c r="DX12" s="191">
        <v>0.91200000000000003</v>
      </c>
      <c r="DY12" s="191">
        <v>0.753</v>
      </c>
      <c r="DZ12" s="191">
        <v>0.51500000000000001</v>
      </c>
      <c r="EA12" s="191">
        <v>0.502</v>
      </c>
      <c r="EB12" s="191">
        <v>0.54900000000000004</v>
      </c>
      <c r="EC12" s="191">
        <v>0.42199999999999999</v>
      </c>
      <c r="ED12" s="191">
        <v>1.177</v>
      </c>
      <c r="EE12" s="191">
        <v>0.27900000000000003</v>
      </c>
      <c r="EF12" s="191">
        <v>0.47099999999999997</v>
      </c>
      <c r="EG12" s="191">
        <v>0.249</v>
      </c>
      <c r="EH12" s="191">
        <v>0.55600000000000005</v>
      </c>
      <c r="EI12" s="191">
        <v>0.56899999999999995</v>
      </c>
      <c r="EJ12" s="191">
        <v>0.69899999999999995</v>
      </c>
      <c r="EK12" s="191">
        <v>0.95299999999999996</v>
      </c>
      <c r="EL12" s="191">
        <v>0.69099999999999995</v>
      </c>
      <c r="EM12" s="191">
        <v>2.3820000000000001</v>
      </c>
      <c r="EN12" s="191">
        <v>0.249</v>
      </c>
      <c r="EO12" s="191">
        <v>0.42399999999999999</v>
      </c>
      <c r="EP12" s="191">
        <v>0.34799999999999998</v>
      </c>
      <c r="EQ12" s="191">
        <v>0.96199999999999997</v>
      </c>
      <c r="ER12" s="191">
        <v>0.255</v>
      </c>
      <c r="ES12" s="191">
        <v>0.13700000000000001</v>
      </c>
      <c r="ET12" s="191">
        <v>0.316</v>
      </c>
      <c r="EU12" s="191">
        <v>0.28199999999999997</v>
      </c>
      <c r="EV12" s="191">
        <v>0.188</v>
      </c>
      <c r="EW12" s="191">
        <v>0.67800000000000005</v>
      </c>
      <c r="EX12" s="191">
        <v>0.41599999999999998</v>
      </c>
      <c r="EY12" s="191">
        <v>0.2</v>
      </c>
      <c r="EZ12" s="191">
        <v>0.11899999999999999</v>
      </c>
      <c r="FA12" s="191">
        <v>7.4999999999999997E-2</v>
      </c>
      <c r="FB12" s="191">
        <v>0.17299999999999999</v>
      </c>
      <c r="FC12" s="191">
        <v>1.018</v>
      </c>
      <c r="FD12" s="191">
        <v>0.45300000000000001</v>
      </c>
      <c r="FE12" s="191">
        <v>0.35099999999999998</v>
      </c>
      <c r="FF12" s="191">
        <v>2.1829999999999998</v>
      </c>
      <c r="FG12" s="191">
        <v>0.64300000000000002</v>
      </c>
      <c r="FH12" s="191">
        <v>2.931</v>
      </c>
      <c r="FI12" s="191">
        <v>1.036</v>
      </c>
      <c r="FJ12" s="191">
        <v>0.69099999999999995</v>
      </c>
      <c r="FK12" s="191">
        <v>0.23300000000000001</v>
      </c>
      <c r="FL12" s="191">
        <v>0.28299999999999997</v>
      </c>
      <c r="FM12" s="191">
        <v>0.52500000000000002</v>
      </c>
      <c r="FN12" s="191">
        <v>0.17100000000000001</v>
      </c>
      <c r="FO12" s="191">
        <v>0.32900000000000001</v>
      </c>
      <c r="FP12" s="191">
        <v>0.36799999999999999</v>
      </c>
      <c r="FQ12" s="191">
        <v>0.16200000000000001</v>
      </c>
      <c r="FR12" s="191">
        <v>0.246</v>
      </c>
      <c r="FS12" s="191">
        <v>0.153</v>
      </c>
      <c r="FT12" s="191">
        <v>0.52800000000000002</v>
      </c>
      <c r="FU12" s="191">
        <v>0.54900000000000004</v>
      </c>
      <c r="FV12" s="191">
        <v>0.33700000000000002</v>
      </c>
      <c r="FW12" s="191">
        <v>0.50700000000000001</v>
      </c>
      <c r="FX12" s="191">
        <v>0.54</v>
      </c>
      <c r="FY12" s="191">
        <v>0.29899999999999999</v>
      </c>
      <c r="FZ12" s="191">
        <v>0.254</v>
      </c>
      <c r="GA12" s="191">
        <v>0.23599999999999999</v>
      </c>
      <c r="GB12" s="191">
        <v>0.14799999999999999</v>
      </c>
      <c r="GC12" s="191">
        <v>0.16200000000000001</v>
      </c>
      <c r="GD12" s="191">
        <v>0.26900000000000002</v>
      </c>
      <c r="GE12" s="191">
        <v>0.59199999999999997</v>
      </c>
      <c r="GF12" s="191">
        <v>0.21299999999999999</v>
      </c>
      <c r="GG12" s="191">
        <v>0.54700000000000004</v>
      </c>
      <c r="GH12" s="191">
        <v>2.194</v>
      </c>
      <c r="GI12" s="191">
        <v>0.30499999999999999</v>
      </c>
      <c r="GJ12" s="191">
        <v>0.371</v>
      </c>
      <c r="GK12" s="191">
        <v>0.27800000000000002</v>
      </c>
      <c r="GL12" s="191">
        <v>0.41399999999999998</v>
      </c>
      <c r="GM12" s="191">
        <v>0.13300000000000001</v>
      </c>
      <c r="GN12" s="191">
        <v>0.255</v>
      </c>
      <c r="GO12" s="191">
        <v>0.39900000000000002</v>
      </c>
      <c r="GP12" s="191">
        <v>0.19</v>
      </c>
      <c r="GQ12" s="191">
        <v>0.46400000000000002</v>
      </c>
      <c r="GR12" s="191">
        <v>0.23899999999999999</v>
      </c>
      <c r="GS12" s="191">
        <v>0.371</v>
      </c>
      <c r="GT12" s="191">
        <v>0.86899999999999999</v>
      </c>
      <c r="GU12" s="191">
        <v>1.127</v>
      </c>
      <c r="GV12" s="191">
        <v>0.28999999999999998</v>
      </c>
      <c r="GW12" s="191">
        <v>0.255</v>
      </c>
      <c r="GX12" s="191">
        <v>0.34300000000000003</v>
      </c>
      <c r="GY12" s="191">
        <v>0.622</v>
      </c>
      <c r="GZ12" s="191">
        <v>0.254</v>
      </c>
      <c r="HA12" s="191">
        <v>0.22900000000000001</v>
      </c>
      <c r="HB12" s="191">
        <v>0.42699999999999999</v>
      </c>
      <c r="HC12" s="191">
        <v>0.32100000000000001</v>
      </c>
      <c r="HD12" s="191">
        <v>0.38100000000000001</v>
      </c>
      <c r="HE12" s="191">
        <v>0.126</v>
      </c>
      <c r="HF12" s="191">
        <v>0.58399999999999996</v>
      </c>
      <c r="HG12" s="191">
        <v>0.26</v>
      </c>
      <c r="HH12" s="191">
        <v>0.51600000000000001</v>
      </c>
      <c r="HI12" s="191">
        <v>0.309</v>
      </c>
      <c r="HJ12" s="191">
        <v>0.504</v>
      </c>
      <c r="HK12" s="191">
        <v>0.27200000000000002</v>
      </c>
      <c r="HL12" s="191">
        <v>0.498</v>
      </c>
      <c r="HM12" s="191">
        <v>1.2370000000000001</v>
      </c>
      <c r="HN12" s="191">
        <v>0.40200000000000002</v>
      </c>
      <c r="HO12" s="191">
        <v>0.35199999999999998</v>
      </c>
      <c r="HP12" s="191">
        <v>0.26400000000000001</v>
      </c>
      <c r="HQ12" s="191">
        <v>0.155</v>
      </c>
      <c r="HR12" s="191">
        <v>0.41199999999999998</v>
      </c>
      <c r="HS12" s="191">
        <v>0.38400000000000001</v>
      </c>
      <c r="HT12" s="191">
        <v>0.27200000000000002</v>
      </c>
      <c r="HU12" s="191">
        <v>0.214</v>
      </c>
      <c r="HV12" s="191">
        <v>0.187</v>
      </c>
      <c r="HW12" s="191">
        <v>0.373</v>
      </c>
      <c r="HX12" s="191">
        <v>0.249</v>
      </c>
      <c r="HY12" s="191">
        <v>0.85299999999999998</v>
      </c>
      <c r="HZ12" s="191">
        <v>0.14299999999999999</v>
      </c>
      <c r="IA12" s="191">
        <v>0.18</v>
      </c>
      <c r="IB12" s="191">
        <v>0.35399999999999998</v>
      </c>
      <c r="IC12" s="191">
        <v>0.42099999999999999</v>
      </c>
      <c r="ID12" s="191">
        <v>0.58199999999999996</v>
      </c>
      <c r="IE12" s="191">
        <v>1.0999999999999999E-2</v>
      </c>
      <c r="IF12" s="191" t="s">
        <v>262</v>
      </c>
      <c r="IG12" s="191">
        <v>0.59599999999999997</v>
      </c>
      <c r="IH12" s="191">
        <v>0.27500000000000002</v>
      </c>
      <c r="II12" s="191">
        <v>0.84799999999999998</v>
      </c>
      <c r="IJ12" s="191">
        <v>1.0569999999999999</v>
      </c>
      <c r="IK12" s="191">
        <v>0.50600000000000001</v>
      </c>
      <c r="IL12" s="191">
        <v>0.379</v>
      </c>
      <c r="IM12" s="191">
        <v>0.52300000000000002</v>
      </c>
      <c r="IN12" s="191">
        <v>0.93600000000000005</v>
      </c>
      <c r="IO12" s="191">
        <v>0.79800000000000004</v>
      </c>
      <c r="IP12" s="191">
        <v>5.3360000000000003</v>
      </c>
      <c r="IQ12" s="191">
        <v>2.7109999999999999</v>
      </c>
      <c r="IR12" s="191">
        <v>0.60499999999999998</v>
      </c>
      <c r="IS12" s="191">
        <v>0.36799999999999999</v>
      </c>
      <c r="IT12" s="191">
        <v>1.494</v>
      </c>
      <c r="IU12" s="191">
        <v>0.25800000000000001</v>
      </c>
      <c r="IV12" s="191">
        <v>0.42499999999999999</v>
      </c>
      <c r="IW12" s="191">
        <v>0.47399999999999998</v>
      </c>
      <c r="IX12" s="191">
        <v>0.71</v>
      </c>
      <c r="IY12" s="191">
        <v>1.32</v>
      </c>
      <c r="IZ12" s="191">
        <v>0.28599999999999998</v>
      </c>
      <c r="JA12" s="191">
        <v>0.249</v>
      </c>
      <c r="JB12" s="191">
        <v>0.64700000000000002</v>
      </c>
      <c r="JC12" s="191">
        <v>0.54500000000000004</v>
      </c>
      <c r="JD12" s="191">
        <v>0.47499999999999998</v>
      </c>
      <c r="JE12" s="191">
        <v>0.46600000000000003</v>
      </c>
      <c r="JF12" s="191">
        <v>0.23200000000000001</v>
      </c>
      <c r="JG12" s="191">
        <v>0.25900000000000001</v>
      </c>
      <c r="JH12" s="191">
        <v>0.45300000000000001</v>
      </c>
      <c r="JI12" s="191">
        <v>0.32100000000000001</v>
      </c>
    </row>
    <row r="13" spans="1:269" ht="23.25" customHeight="1">
      <c r="A13" s="183"/>
      <c r="B13" s="56" t="s">
        <v>7</v>
      </c>
      <c r="C13" s="191">
        <v>30.984000000000002</v>
      </c>
      <c r="D13" s="191">
        <v>13</v>
      </c>
      <c r="E13" s="191">
        <v>5</v>
      </c>
      <c r="F13" s="191">
        <v>6</v>
      </c>
      <c r="G13" s="191">
        <v>5</v>
      </c>
      <c r="H13" s="232"/>
      <c r="I13" s="191">
        <v>1.3089999999999999</v>
      </c>
      <c r="J13" s="191" t="s">
        <v>787</v>
      </c>
      <c r="K13" s="191" t="s">
        <v>787</v>
      </c>
      <c r="L13" s="191">
        <v>0.51900000000000002</v>
      </c>
      <c r="M13" s="191">
        <v>5.2999999999999999E-2</v>
      </c>
      <c r="N13" s="191">
        <v>0.17899999999999999</v>
      </c>
      <c r="O13" s="191">
        <v>0.124</v>
      </c>
      <c r="P13" s="191" t="s">
        <v>787</v>
      </c>
      <c r="Q13" s="191">
        <v>0.218</v>
      </c>
      <c r="R13" s="191">
        <v>0.58799999999999997</v>
      </c>
      <c r="S13" s="191">
        <v>0.105</v>
      </c>
      <c r="T13" s="191">
        <v>0.11799999999999999</v>
      </c>
      <c r="U13" s="191">
        <v>0.122</v>
      </c>
      <c r="V13" s="191">
        <v>0.19400000000000001</v>
      </c>
      <c r="W13" s="191">
        <v>0.11899999999999999</v>
      </c>
      <c r="X13" s="191">
        <v>9.2999999999999999E-2</v>
      </c>
      <c r="Y13" s="191">
        <v>0.10299999999999999</v>
      </c>
      <c r="Z13" s="191">
        <v>0.19</v>
      </c>
      <c r="AA13" s="191">
        <v>0.14899999999999999</v>
      </c>
      <c r="AB13" s="191">
        <v>8.1000000000000003E-2</v>
      </c>
      <c r="AC13" s="191">
        <v>8.9999999999999993E-3</v>
      </c>
      <c r="AD13" s="191">
        <v>0.10299999999999999</v>
      </c>
      <c r="AE13" s="191">
        <v>0.106</v>
      </c>
      <c r="AF13" s="191">
        <v>7.6999999999999999E-2</v>
      </c>
      <c r="AG13" s="191">
        <v>6.7000000000000004E-2</v>
      </c>
      <c r="AH13" s="191">
        <v>5.5E-2</v>
      </c>
      <c r="AI13" s="191">
        <v>6.3E-2</v>
      </c>
      <c r="AJ13" s="191">
        <v>5.8000000000000003E-2</v>
      </c>
      <c r="AK13" s="191">
        <v>0.16</v>
      </c>
      <c r="AL13" s="191">
        <v>0.35699999999999998</v>
      </c>
      <c r="AM13" s="191" t="s">
        <v>787</v>
      </c>
      <c r="AN13" s="191">
        <v>6.8000000000000005E-2</v>
      </c>
      <c r="AO13" s="191">
        <v>4.1000000000000002E-2</v>
      </c>
      <c r="AP13" s="191">
        <v>0.06</v>
      </c>
      <c r="AQ13" s="191">
        <v>5.8999999999999997E-2</v>
      </c>
      <c r="AR13" s="191">
        <v>0.221</v>
      </c>
      <c r="AS13" s="191">
        <v>0.223</v>
      </c>
      <c r="AT13" s="191">
        <v>0.19800000000000001</v>
      </c>
      <c r="AU13" s="191">
        <v>0.19600000000000001</v>
      </c>
      <c r="AV13" s="191">
        <v>0.12</v>
      </c>
      <c r="AW13" s="191">
        <v>0.32900000000000001</v>
      </c>
      <c r="AX13" s="191">
        <v>0.19900000000000001</v>
      </c>
      <c r="AY13" s="191" t="s">
        <v>787</v>
      </c>
      <c r="AZ13" s="191">
        <v>0.219</v>
      </c>
      <c r="BA13" s="191">
        <v>0.20899999999999999</v>
      </c>
      <c r="BB13" s="191">
        <v>9.7000000000000003E-2</v>
      </c>
      <c r="BC13" s="191">
        <v>0.13500000000000001</v>
      </c>
      <c r="BD13" s="191" t="s">
        <v>787</v>
      </c>
      <c r="BE13" s="191">
        <v>0.80300000000000005</v>
      </c>
      <c r="BF13" s="191">
        <v>0.44800000000000001</v>
      </c>
      <c r="BG13" s="191">
        <v>0.17</v>
      </c>
      <c r="BH13" s="191">
        <v>0.30599999999999999</v>
      </c>
      <c r="BI13" s="191">
        <v>0.214</v>
      </c>
      <c r="BJ13" s="191">
        <v>0.247</v>
      </c>
      <c r="BK13" s="191">
        <v>8.8999999999999996E-2</v>
      </c>
      <c r="BL13" s="191">
        <v>1.583</v>
      </c>
      <c r="BM13" s="191" t="s">
        <v>787</v>
      </c>
      <c r="BN13" s="191">
        <v>0.14899999999999999</v>
      </c>
      <c r="BO13" s="191" t="s">
        <v>787</v>
      </c>
      <c r="BP13" s="191">
        <v>0.112</v>
      </c>
      <c r="BQ13" s="191">
        <v>7.0000000000000007E-2</v>
      </c>
      <c r="BR13" s="191">
        <v>7.8E-2</v>
      </c>
      <c r="BS13" s="191" t="s">
        <v>787</v>
      </c>
      <c r="BT13" s="191" t="s">
        <v>787</v>
      </c>
      <c r="BU13" s="191" t="s">
        <v>787</v>
      </c>
      <c r="BV13" s="191">
        <v>4.2000000000000003E-2</v>
      </c>
      <c r="BW13" s="191" t="s">
        <v>787</v>
      </c>
      <c r="BX13" s="191">
        <v>5.8999999999999997E-2</v>
      </c>
      <c r="BY13" s="191" t="s">
        <v>787</v>
      </c>
      <c r="BZ13" s="191" t="s">
        <v>787</v>
      </c>
      <c r="CA13" s="191" t="s">
        <v>787</v>
      </c>
      <c r="CB13" s="191" t="s">
        <v>787</v>
      </c>
      <c r="CC13" s="191" t="s">
        <v>787</v>
      </c>
      <c r="CD13" s="191" t="s">
        <v>787</v>
      </c>
      <c r="CE13" s="191" t="s">
        <v>787</v>
      </c>
      <c r="CF13" s="191" t="s">
        <v>787</v>
      </c>
      <c r="CG13" s="191" t="s">
        <v>787</v>
      </c>
      <c r="CH13" s="191" t="s">
        <v>787</v>
      </c>
      <c r="CI13" s="191" t="s">
        <v>787</v>
      </c>
      <c r="CJ13" s="191" t="s">
        <v>787</v>
      </c>
      <c r="CK13" s="191" t="s">
        <v>787</v>
      </c>
      <c r="CL13" s="191" t="s">
        <v>787</v>
      </c>
      <c r="CM13" s="191" t="s">
        <v>787</v>
      </c>
      <c r="CN13" s="191" t="s">
        <v>787</v>
      </c>
      <c r="CO13" s="191" t="s">
        <v>787</v>
      </c>
      <c r="CP13" s="191" t="s">
        <v>787</v>
      </c>
      <c r="CQ13" s="191">
        <v>2.9000000000000001E-2</v>
      </c>
      <c r="CR13" s="191">
        <v>0.54300000000000004</v>
      </c>
      <c r="CS13" s="191" t="s">
        <v>787</v>
      </c>
      <c r="CT13" s="191" t="s">
        <v>787</v>
      </c>
      <c r="CU13" s="191" t="s">
        <v>787</v>
      </c>
      <c r="CV13" s="191" t="s">
        <v>787</v>
      </c>
      <c r="CW13" s="191">
        <v>0.11799999999999999</v>
      </c>
      <c r="CX13" s="191">
        <v>0.11600000000000001</v>
      </c>
      <c r="CY13" s="191" t="s">
        <v>787</v>
      </c>
      <c r="CZ13" s="191" t="s">
        <v>787</v>
      </c>
      <c r="DA13" s="191" t="s">
        <v>787</v>
      </c>
      <c r="DB13" s="191" t="s">
        <v>787</v>
      </c>
      <c r="DC13" s="191" t="s">
        <v>787</v>
      </c>
      <c r="DD13" s="191" t="s">
        <v>787</v>
      </c>
      <c r="DE13" s="191">
        <v>0.38500000000000001</v>
      </c>
      <c r="DF13" s="191" t="s">
        <v>787</v>
      </c>
      <c r="DG13" s="191" t="s">
        <v>787</v>
      </c>
      <c r="DH13" s="191" t="s">
        <v>787</v>
      </c>
      <c r="DI13" s="191" t="s">
        <v>787</v>
      </c>
      <c r="DJ13" s="191" t="s">
        <v>787</v>
      </c>
      <c r="DK13" s="191" t="s">
        <v>787</v>
      </c>
      <c r="DL13" s="191" t="s">
        <v>787</v>
      </c>
      <c r="DM13" s="191" t="s">
        <v>787</v>
      </c>
      <c r="DN13" s="191" t="s">
        <v>787</v>
      </c>
      <c r="DO13" s="191" t="s">
        <v>787</v>
      </c>
      <c r="DP13" s="191" t="s">
        <v>787</v>
      </c>
      <c r="DQ13" s="191" t="s">
        <v>787</v>
      </c>
      <c r="DR13" s="191">
        <v>7.1999999999999995E-2</v>
      </c>
      <c r="DS13" s="191">
        <v>2.5999999999999999E-2</v>
      </c>
      <c r="DT13" s="191">
        <v>0.02</v>
      </c>
      <c r="DU13" s="191">
        <v>1.6E-2</v>
      </c>
      <c r="DV13" s="191">
        <v>2.1999999999999999E-2</v>
      </c>
      <c r="DW13" s="191">
        <v>2.1000000000000001E-2</v>
      </c>
      <c r="DX13" s="191">
        <v>6.7000000000000004E-2</v>
      </c>
      <c r="DY13" s="191">
        <v>4.1000000000000002E-2</v>
      </c>
      <c r="DZ13" s="191">
        <v>3.3000000000000002E-2</v>
      </c>
      <c r="EA13" s="191">
        <v>2.5000000000000001E-2</v>
      </c>
      <c r="EB13" s="191">
        <v>3.2000000000000001E-2</v>
      </c>
      <c r="EC13" s="191">
        <v>3.6999999999999998E-2</v>
      </c>
      <c r="ED13" s="191">
        <v>9.4E-2</v>
      </c>
      <c r="EE13" s="191">
        <v>1.9E-2</v>
      </c>
      <c r="EF13" s="191">
        <v>2.7E-2</v>
      </c>
      <c r="EG13" s="191">
        <v>0.02</v>
      </c>
      <c r="EH13" s="191">
        <v>0.03</v>
      </c>
      <c r="EI13" s="191">
        <v>4.8000000000000001E-2</v>
      </c>
      <c r="EJ13" s="191">
        <v>6.3E-2</v>
      </c>
      <c r="EK13" s="191">
        <v>8.2000000000000003E-2</v>
      </c>
      <c r="EL13" s="191">
        <v>0.13700000000000001</v>
      </c>
      <c r="EM13" s="191">
        <v>5.2999999999999999E-2</v>
      </c>
      <c r="EN13" s="191">
        <v>0.03</v>
      </c>
      <c r="EO13" s="191">
        <v>2.8000000000000001E-2</v>
      </c>
      <c r="EP13" s="191">
        <v>2.7E-2</v>
      </c>
      <c r="EQ13" s="191">
        <v>0.05</v>
      </c>
      <c r="ER13" s="191">
        <v>1.6E-2</v>
      </c>
      <c r="ES13" s="191">
        <v>1.2999999999999999E-2</v>
      </c>
      <c r="ET13" s="191">
        <v>2.7E-2</v>
      </c>
      <c r="EU13" s="191">
        <v>0.03</v>
      </c>
      <c r="EV13" s="191">
        <v>1.7999999999999999E-2</v>
      </c>
      <c r="EW13" s="191">
        <v>5.5E-2</v>
      </c>
      <c r="EX13" s="191">
        <v>2.9000000000000001E-2</v>
      </c>
      <c r="EY13" s="191">
        <v>0.03</v>
      </c>
      <c r="EZ13" s="191">
        <v>1.9E-2</v>
      </c>
      <c r="FA13" s="191">
        <v>1.2E-2</v>
      </c>
      <c r="FB13" s="191">
        <v>1.2E-2</v>
      </c>
      <c r="FC13" s="191">
        <v>6.8000000000000005E-2</v>
      </c>
      <c r="FD13" s="191">
        <v>0.03</v>
      </c>
      <c r="FE13" s="191">
        <v>2.4E-2</v>
      </c>
      <c r="FF13" s="191">
        <v>5.5E-2</v>
      </c>
      <c r="FG13" s="191">
        <v>0.10100000000000001</v>
      </c>
      <c r="FH13" s="191">
        <v>8.4000000000000005E-2</v>
      </c>
      <c r="FI13" s="191">
        <v>0.125</v>
      </c>
      <c r="FJ13" s="191">
        <v>4.2999999999999997E-2</v>
      </c>
      <c r="FK13" s="191">
        <v>1.6E-2</v>
      </c>
      <c r="FL13" s="191">
        <v>2.5000000000000001E-2</v>
      </c>
      <c r="FM13" s="191">
        <v>4.2000000000000003E-2</v>
      </c>
      <c r="FN13" s="191">
        <v>1.2E-2</v>
      </c>
      <c r="FO13" s="191">
        <v>2.9000000000000001E-2</v>
      </c>
      <c r="FP13" s="191">
        <v>2.9000000000000001E-2</v>
      </c>
      <c r="FQ13" s="191">
        <v>1.2999999999999999E-2</v>
      </c>
      <c r="FR13" s="191">
        <v>1.2999999999999999E-2</v>
      </c>
      <c r="FS13" s="191">
        <v>1.9E-2</v>
      </c>
      <c r="FT13" s="191">
        <v>3.7999999999999999E-2</v>
      </c>
      <c r="FU13" s="191">
        <v>6.8000000000000005E-2</v>
      </c>
      <c r="FV13" s="191">
        <v>2.5999999999999999E-2</v>
      </c>
      <c r="FW13" s="191">
        <v>3.2000000000000001E-2</v>
      </c>
      <c r="FX13" s="191">
        <v>2.1999999999999999E-2</v>
      </c>
      <c r="FY13" s="191">
        <v>2.1999999999999999E-2</v>
      </c>
      <c r="FZ13" s="191">
        <v>2.4E-2</v>
      </c>
      <c r="GA13" s="191">
        <v>1.7999999999999999E-2</v>
      </c>
      <c r="GB13" s="191">
        <v>1.2E-2</v>
      </c>
      <c r="GC13" s="191">
        <v>2.5000000000000001E-2</v>
      </c>
      <c r="GD13" s="191">
        <v>2.3E-2</v>
      </c>
      <c r="GE13" s="191">
        <v>4.3999999999999997E-2</v>
      </c>
      <c r="GF13" s="191">
        <v>2.4E-2</v>
      </c>
      <c r="GG13" s="191">
        <v>4.8000000000000001E-2</v>
      </c>
      <c r="GH13" s="191">
        <v>4.7E-2</v>
      </c>
      <c r="GI13" s="191">
        <v>4.1000000000000002E-2</v>
      </c>
      <c r="GJ13" s="191">
        <v>2.5000000000000001E-2</v>
      </c>
      <c r="GK13" s="191">
        <v>2.5000000000000001E-2</v>
      </c>
      <c r="GL13" s="191">
        <v>4.7E-2</v>
      </c>
      <c r="GM13" s="191">
        <v>2.1000000000000001E-2</v>
      </c>
      <c r="GN13" s="191">
        <v>1.9E-2</v>
      </c>
      <c r="GO13" s="191">
        <v>4.5999999999999999E-2</v>
      </c>
      <c r="GP13" s="191">
        <v>1.2E-2</v>
      </c>
      <c r="GQ13" s="191">
        <v>4.3999999999999997E-2</v>
      </c>
      <c r="GR13" s="191">
        <v>2.1999999999999999E-2</v>
      </c>
      <c r="GS13" s="191">
        <v>2.1999999999999999E-2</v>
      </c>
      <c r="GT13" s="191">
        <v>9.8000000000000004E-2</v>
      </c>
      <c r="GU13" s="191">
        <v>7.0000000000000007E-2</v>
      </c>
      <c r="GV13" s="191">
        <v>2.3E-2</v>
      </c>
      <c r="GW13" s="191">
        <v>1.7999999999999999E-2</v>
      </c>
      <c r="GX13" s="191">
        <v>0.03</v>
      </c>
      <c r="GY13" s="191">
        <v>4.4999999999999998E-2</v>
      </c>
      <c r="GZ13" s="191">
        <v>2.1999999999999999E-2</v>
      </c>
      <c r="HA13" s="191">
        <v>2.3E-2</v>
      </c>
      <c r="HB13" s="191">
        <v>0.02</v>
      </c>
      <c r="HC13" s="191">
        <v>0.03</v>
      </c>
      <c r="HD13" s="191">
        <v>3.7999999999999999E-2</v>
      </c>
      <c r="HE13" s="191">
        <v>1.7999999999999999E-2</v>
      </c>
      <c r="HF13" s="191">
        <v>3.5999999999999997E-2</v>
      </c>
      <c r="HG13" s="191">
        <v>1.7999999999999999E-2</v>
      </c>
      <c r="HH13" s="191">
        <v>8.4000000000000005E-2</v>
      </c>
      <c r="HI13" s="191">
        <v>9.7000000000000003E-2</v>
      </c>
      <c r="HJ13" s="191">
        <v>5.3999999999999999E-2</v>
      </c>
      <c r="HK13" s="191">
        <v>0.03</v>
      </c>
      <c r="HL13" s="191">
        <v>6.0999999999999999E-2</v>
      </c>
      <c r="HM13" s="191">
        <v>7.0000000000000007E-2</v>
      </c>
      <c r="HN13" s="191">
        <v>4.4999999999999998E-2</v>
      </c>
      <c r="HO13" s="191">
        <v>3.5999999999999997E-2</v>
      </c>
      <c r="HP13" s="191">
        <v>3.4000000000000002E-2</v>
      </c>
      <c r="HQ13" s="191">
        <v>1.2E-2</v>
      </c>
      <c r="HR13" s="191">
        <v>2.7E-2</v>
      </c>
      <c r="HS13" s="191">
        <v>2.4E-2</v>
      </c>
      <c r="HT13" s="191">
        <v>2.5000000000000001E-2</v>
      </c>
      <c r="HU13" s="191">
        <v>1.6E-2</v>
      </c>
      <c r="HV13" s="191">
        <v>2.1000000000000001E-2</v>
      </c>
      <c r="HW13" s="191">
        <v>0.04</v>
      </c>
      <c r="HX13" s="191">
        <v>2.7E-2</v>
      </c>
      <c r="HY13" s="191">
        <v>6.0999999999999999E-2</v>
      </c>
      <c r="HZ13" s="191">
        <v>1.7000000000000001E-2</v>
      </c>
      <c r="IA13" s="191">
        <v>2.1000000000000001E-2</v>
      </c>
      <c r="IB13" s="191">
        <v>3.1E-2</v>
      </c>
      <c r="IC13" s="191">
        <v>3.6999999999999998E-2</v>
      </c>
      <c r="ID13" s="191">
        <v>5.8999999999999997E-2</v>
      </c>
      <c r="IE13" s="191">
        <v>1.7999999999999999E-2</v>
      </c>
      <c r="IF13" s="191">
        <v>1.7000000000000001E-2</v>
      </c>
      <c r="IG13" s="191">
        <v>2.3E-2</v>
      </c>
      <c r="IH13" s="191">
        <v>1.4E-2</v>
      </c>
      <c r="II13" s="191">
        <v>2.9000000000000001E-2</v>
      </c>
      <c r="IJ13" s="191">
        <v>2.8000000000000001E-2</v>
      </c>
      <c r="IK13" s="191">
        <v>2.1999999999999999E-2</v>
      </c>
      <c r="IL13" s="191">
        <v>1.7000000000000001E-2</v>
      </c>
      <c r="IM13" s="191">
        <v>1.2999999999999999E-2</v>
      </c>
      <c r="IN13" s="191">
        <v>2.7E-2</v>
      </c>
      <c r="IO13" s="191">
        <v>3.3000000000000002E-2</v>
      </c>
      <c r="IP13" s="191">
        <v>0.312</v>
      </c>
      <c r="IQ13" s="191">
        <v>0.1</v>
      </c>
      <c r="IR13" s="191">
        <v>5.6000000000000001E-2</v>
      </c>
      <c r="IS13" s="191">
        <v>2.4E-2</v>
      </c>
      <c r="IT13" s="191">
        <v>7.3999999999999996E-2</v>
      </c>
      <c r="IU13" s="191">
        <v>3.1E-2</v>
      </c>
      <c r="IV13" s="191">
        <v>2.9000000000000001E-2</v>
      </c>
      <c r="IW13" s="191">
        <v>5.1999999999999998E-2</v>
      </c>
      <c r="IX13" s="191">
        <v>6.8000000000000005E-2</v>
      </c>
      <c r="IY13" s="191">
        <v>0.151</v>
      </c>
      <c r="IZ13" s="191">
        <v>2.4E-2</v>
      </c>
      <c r="JA13" s="191">
        <v>2.8000000000000001E-2</v>
      </c>
      <c r="JB13" s="191">
        <v>5.5E-2</v>
      </c>
      <c r="JC13" s="191">
        <v>4.3999999999999997E-2</v>
      </c>
      <c r="JD13" s="191">
        <v>8.4000000000000005E-2</v>
      </c>
      <c r="JE13" s="191">
        <v>3.5000000000000003E-2</v>
      </c>
      <c r="JF13" s="191">
        <v>1.4999999999999999E-2</v>
      </c>
      <c r="JG13" s="191">
        <v>2.1999999999999999E-2</v>
      </c>
      <c r="JH13" s="191">
        <v>3.3000000000000002E-2</v>
      </c>
      <c r="JI13" s="191">
        <v>2.8000000000000001E-2</v>
      </c>
    </row>
    <row r="14" spans="1:269" ht="23.25" customHeight="1">
      <c r="A14" s="183"/>
      <c r="B14" s="56" t="s">
        <v>8</v>
      </c>
      <c r="C14" s="191">
        <v>1555.616</v>
      </c>
      <c r="D14" s="191">
        <v>690</v>
      </c>
      <c r="E14" s="191">
        <v>441</v>
      </c>
      <c r="F14" s="191">
        <v>168</v>
      </c>
      <c r="G14" s="191">
        <v>255</v>
      </c>
      <c r="H14" s="232"/>
      <c r="I14" s="191">
        <v>140.04</v>
      </c>
      <c r="J14" s="191" t="s">
        <v>787</v>
      </c>
      <c r="K14" s="191" t="s">
        <v>787</v>
      </c>
      <c r="L14" s="191">
        <v>20.494</v>
      </c>
      <c r="M14" s="191">
        <v>8.6530000000000005</v>
      </c>
      <c r="N14" s="191">
        <v>9.4879999999999995</v>
      </c>
      <c r="O14" s="191">
        <v>21.26</v>
      </c>
      <c r="P14" s="191" t="s">
        <v>787</v>
      </c>
      <c r="Q14" s="191">
        <v>1.034</v>
      </c>
      <c r="R14" s="191">
        <v>2.202</v>
      </c>
      <c r="S14" s="191">
        <v>9.4489999999999998</v>
      </c>
      <c r="T14" s="191">
        <v>8.1999999999999993</v>
      </c>
      <c r="U14" s="191">
        <v>39.661000000000001</v>
      </c>
      <c r="V14" s="191">
        <v>19.344999999999999</v>
      </c>
      <c r="W14" s="191">
        <v>3.597</v>
      </c>
      <c r="X14" s="191">
        <v>1.464</v>
      </c>
      <c r="Y14" s="191">
        <v>9.2999999999999999E-2</v>
      </c>
      <c r="Z14" s="191">
        <v>17.611999999999998</v>
      </c>
      <c r="AA14" s="191">
        <v>12.574</v>
      </c>
      <c r="AB14" s="191">
        <v>0.26300000000000001</v>
      </c>
      <c r="AC14" s="191">
        <v>3.12</v>
      </c>
      <c r="AD14" s="191">
        <v>24.477</v>
      </c>
      <c r="AE14" s="191">
        <v>2.0059999999999998</v>
      </c>
      <c r="AF14" s="191">
        <v>1.744</v>
      </c>
      <c r="AG14" s="191">
        <v>13.483000000000001</v>
      </c>
      <c r="AH14" s="191">
        <v>0.24199999999999999</v>
      </c>
      <c r="AI14" s="191">
        <v>0.82</v>
      </c>
      <c r="AJ14" s="191">
        <v>4.8520000000000003</v>
      </c>
      <c r="AK14" s="191">
        <v>2.5059999999999998</v>
      </c>
      <c r="AL14" s="191">
        <v>11.601000000000001</v>
      </c>
      <c r="AM14" s="191" t="s">
        <v>787</v>
      </c>
      <c r="AN14" s="191">
        <v>4.3280000000000003</v>
      </c>
      <c r="AO14" s="191">
        <v>1.956</v>
      </c>
      <c r="AP14" s="191">
        <v>0.3</v>
      </c>
      <c r="AQ14" s="191">
        <v>3.2909999999999999</v>
      </c>
      <c r="AR14" s="191">
        <v>1.4079999999999999</v>
      </c>
      <c r="AS14" s="191">
        <v>34.109000000000002</v>
      </c>
      <c r="AT14" s="191">
        <v>9.7349999999999994</v>
      </c>
      <c r="AU14" s="191">
        <v>19.733000000000001</v>
      </c>
      <c r="AV14" s="191">
        <v>1.0569999999999999</v>
      </c>
      <c r="AW14" s="191">
        <v>11.351000000000001</v>
      </c>
      <c r="AX14" s="191">
        <v>4.6159999999999997</v>
      </c>
      <c r="AY14" s="191" t="s">
        <v>787</v>
      </c>
      <c r="AZ14" s="191">
        <v>7.1289999999999996</v>
      </c>
      <c r="BA14" s="191">
        <v>7.19</v>
      </c>
      <c r="BB14" s="191">
        <v>1.0309999999999999</v>
      </c>
      <c r="BC14" s="191">
        <v>2.5939999999999999</v>
      </c>
      <c r="BD14" s="191" t="s">
        <v>787</v>
      </c>
      <c r="BE14" s="191">
        <v>25.157</v>
      </c>
      <c r="BF14" s="191">
        <v>21.178000000000001</v>
      </c>
      <c r="BG14" s="191">
        <v>12.919</v>
      </c>
      <c r="BH14" s="191">
        <v>11.475</v>
      </c>
      <c r="BI14" s="191">
        <v>11.81</v>
      </c>
      <c r="BJ14" s="191">
        <v>11.678000000000001</v>
      </c>
      <c r="BK14" s="191">
        <v>0.54600000000000004</v>
      </c>
      <c r="BL14" s="191">
        <v>170.67</v>
      </c>
      <c r="BM14" s="191" t="s">
        <v>787</v>
      </c>
      <c r="BN14" s="191">
        <v>3.323</v>
      </c>
      <c r="BO14" s="191" t="s">
        <v>787</v>
      </c>
      <c r="BP14" s="191">
        <v>9.4090000000000007</v>
      </c>
      <c r="BQ14" s="191">
        <v>6.3579999999999997</v>
      </c>
      <c r="BR14" s="191">
        <v>47.472999999999999</v>
      </c>
      <c r="BS14" s="191" t="s">
        <v>787</v>
      </c>
      <c r="BT14" s="191" t="s">
        <v>787</v>
      </c>
      <c r="BU14" s="191" t="s">
        <v>787</v>
      </c>
      <c r="BV14" s="191">
        <v>0.251</v>
      </c>
      <c r="BW14" s="191" t="s">
        <v>787</v>
      </c>
      <c r="BX14" s="191">
        <v>10.714</v>
      </c>
      <c r="BY14" s="191" t="s">
        <v>787</v>
      </c>
      <c r="BZ14" s="191" t="s">
        <v>787</v>
      </c>
      <c r="CA14" s="191" t="s">
        <v>787</v>
      </c>
      <c r="CB14" s="191" t="s">
        <v>787</v>
      </c>
      <c r="CC14" s="191" t="s">
        <v>787</v>
      </c>
      <c r="CD14" s="191" t="s">
        <v>787</v>
      </c>
      <c r="CE14" s="191" t="s">
        <v>787</v>
      </c>
      <c r="CF14" s="191" t="s">
        <v>787</v>
      </c>
      <c r="CG14" s="191" t="s">
        <v>787</v>
      </c>
      <c r="CH14" s="191" t="s">
        <v>787</v>
      </c>
      <c r="CI14" s="191" t="s">
        <v>787</v>
      </c>
      <c r="CJ14" s="191" t="s">
        <v>787</v>
      </c>
      <c r="CK14" s="191" t="s">
        <v>787</v>
      </c>
      <c r="CL14" s="191" t="s">
        <v>787</v>
      </c>
      <c r="CM14" s="191" t="s">
        <v>787</v>
      </c>
      <c r="CN14" s="191" t="s">
        <v>787</v>
      </c>
      <c r="CO14" s="191" t="s">
        <v>787</v>
      </c>
      <c r="CP14" s="191" t="s">
        <v>787</v>
      </c>
      <c r="CQ14" s="191">
        <v>0.06</v>
      </c>
      <c r="CR14" s="191">
        <v>83.498000000000005</v>
      </c>
      <c r="CS14" s="191" t="s">
        <v>787</v>
      </c>
      <c r="CT14" s="191" t="s">
        <v>787</v>
      </c>
      <c r="CU14" s="191" t="s">
        <v>787</v>
      </c>
      <c r="CV14" s="191" t="s">
        <v>787</v>
      </c>
      <c r="CW14" s="191">
        <v>4.3159999999999998</v>
      </c>
      <c r="CX14" s="191">
        <v>5.976</v>
      </c>
      <c r="CY14" s="191" t="s">
        <v>787</v>
      </c>
      <c r="CZ14" s="191" t="s">
        <v>787</v>
      </c>
      <c r="DA14" s="191" t="s">
        <v>787</v>
      </c>
      <c r="DB14" s="191" t="s">
        <v>787</v>
      </c>
      <c r="DC14" s="191" t="s">
        <v>787</v>
      </c>
      <c r="DD14" s="191" t="s">
        <v>787</v>
      </c>
      <c r="DE14" s="191">
        <v>9.11</v>
      </c>
      <c r="DF14" s="191" t="s">
        <v>787</v>
      </c>
      <c r="DG14" s="191" t="s">
        <v>787</v>
      </c>
      <c r="DH14" s="191" t="s">
        <v>787</v>
      </c>
      <c r="DI14" s="191" t="s">
        <v>787</v>
      </c>
      <c r="DJ14" s="191" t="s">
        <v>787</v>
      </c>
      <c r="DK14" s="191" t="s">
        <v>787</v>
      </c>
      <c r="DL14" s="191" t="s">
        <v>787</v>
      </c>
      <c r="DM14" s="191" t="s">
        <v>787</v>
      </c>
      <c r="DN14" s="191" t="s">
        <v>787</v>
      </c>
      <c r="DO14" s="191" t="s">
        <v>787</v>
      </c>
      <c r="DP14" s="191" t="s">
        <v>787</v>
      </c>
      <c r="DQ14" s="191" t="s">
        <v>787</v>
      </c>
      <c r="DR14" s="191">
        <v>1.3169999999999999</v>
      </c>
      <c r="DS14" s="191">
        <v>0.63900000000000001</v>
      </c>
      <c r="DT14" s="191">
        <v>0.64500000000000002</v>
      </c>
      <c r="DU14" s="191">
        <v>0.503</v>
      </c>
      <c r="DV14" s="191">
        <v>0.96499999999999997</v>
      </c>
      <c r="DW14" s="191">
        <v>0.97199999999999998</v>
      </c>
      <c r="DX14" s="191">
        <v>1.59</v>
      </c>
      <c r="DY14" s="191">
        <v>0.83299999999999996</v>
      </c>
      <c r="DZ14" s="191">
        <v>0.50700000000000001</v>
      </c>
      <c r="EA14" s="191">
        <v>0.41299999999999998</v>
      </c>
      <c r="EB14" s="191">
        <v>0.95699999999999996</v>
      </c>
      <c r="EC14" s="191">
        <v>0.98599999999999999</v>
      </c>
      <c r="ED14" s="191">
        <v>1.609</v>
      </c>
      <c r="EE14" s="191">
        <v>0.97399999999999998</v>
      </c>
      <c r="EF14" s="191">
        <v>8.7999999999999995E-2</v>
      </c>
      <c r="EG14" s="191">
        <v>1.1990000000000001</v>
      </c>
      <c r="EH14" s="191">
        <v>0.59499999999999997</v>
      </c>
      <c r="EI14" s="191">
        <v>0.113</v>
      </c>
      <c r="EJ14" s="191">
        <v>1.075</v>
      </c>
      <c r="EK14" s="191">
        <v>2.117</v>
      </c>
      <c r="EL14" s="191">
        <v>0.42499999999999999</v>
      </c>
      <c r="EM14" s="191">
        <v>1.2170000000000001</v>
      </c>
      <c r="EN14" s="191">
        <v>0.92200000000000004</v>
      </c>
      <c r="EO14" s="191">
        <v>0.98899999999999999</v>
      </c>
      <c r="EP14" s="191">
        <v>0.247</v>
      </c>
      <c r="EQ14" s="191">
        <v>1.44</v>
      </c>
      <c r="ER14" s="191">
        <v>0.98</v>
      </c>
      <c r="ES14" s="191">
        <v>1.415</v>
      </c>
      <c r="ET14" s="191">
        <v>0.98</v>
      </c>
      <c r="EU14" s="191">
        <v>1.655</v>
      </c>
      <c r="EV14" s="191">
        <v>0.89100000000000001</v>
      </c>
      <c r="EW14" s="191">
        <v>1.6990000000000001</v>
      </c>
      <c r="EX14" s="191">
        <v>1.069</v>
      </c>
      <c r="EY14" s="191">
        <v>0.75700000000000001</v>
      </c>
      <c r="EZ14" s="191">
        <v>0.77400000000000002</v>
      </c>
      <c r="FA14" s="191">
        <v>0.63</v>
      </c>
      <c r="FB14" s="191">
        <v>0.42199999999999999</v>
      </c>
      <c r="FC14" s="191">
        <v>2.5979999999999999</v>
      </c>
      <c r="FD14" s="191">
        <v>1.909</v>
      </c>
      <c r="FE14" s="191">
        <v>0.46400000000000002</v>
      </c>
      <c r="FF14" s="191">
        <v>1.0580000000000001</v>
      </c>
      <c r="FG14" s="191">
        <v>21.347000000000001</v>
      </c>
      <c r="FH14" s="191">
        <v>1.8149999999999999</v>
      </c>
      <c r="FI14" s="191">
        <v>3.94</v>
      </c>
      <c r="FJ14" s="191">
        <v>1.4450000000000001</v>
      </c>
      <c r="FK14" s="191">
        <v>0.27300000000000002</v>
      </c>
      <c r="FL14" s="191">
        <v>0.96699999999999997</v>
      </c>
      <c r="FM14" s="191">
        <v>2.8780000000000001</v>
      </c>
      <c r="FN14" s="191">
        <v>1.2250000000000001</v>
      </c>
      <c r="FO14" s="191">
        <v>2.9769999999999999</v>
      </c>
      <c r="FP14" s="191">
        <v>0.40200000000000002</v>
      </c>
      <c r="FQ14" s="191">
        <v>5.5E-2</v>
      </c>
      <c r="FR14" s="191">
        <v>1.4890000000000001</v>
      </c>
      <c r="FS14" s="191">
        <v>1.111</v>
      </c>
      <c r="FT14" s="191">
        <v>1.337</v>
      </c>
      <c r="FU14" s="191">
        <v>3.6859999999999999</v>
      </c>
      <c r="FV14" s="191">
        <v>1.782</v>
      </c>
      <c r="FW14" s="191">
        <v>1.478</v>
      </c>
      <c r="FX14" s="191">
        <v>3.278</v>
      </c>
      <c r="FY14" s="191">
        <v>3.72</v>
      </c>
      <c r="FZ14" s="191">
        <v>0.48</v>
      </c>
      <c r="GA14" s="191">
        <v>0.27800000000000002</v>
      </c>
      <c r="GB14" s="191">
        <v>0.224</v>
      </c>
      <c r="GC14" s="191">
        <v>2.319</v>
      </c>
      <c r="GD14" s="191">
        <v>0.2</v>
      </c>
      <c r="GE14" s="191">
        <v>1.024</v>
      </c>
      <c r="GF14" s="191">
        <v>2.093</v>
      </c>
      <c r="GG14" s="191">
        <v>2.2749999999999999</v>
      </c>
      <c r="GH14" s="191">
        <v>3.5579999999999998</v>
      </c>
      <c r="GI14" s="191">
        <v>2.5190000000000001</v>
      </c>
      <c r="GJ14" s="191">
        <v>0.98899999999999999</v>
      </c>
      <c r="GK14" s="191">
        <v>1.145</v>
      </c>
      <c r="GL14" s="191">
        <v>0.98799999999999999</v>
      </c>
      <c r="GM14" s="191">
        <v>1.5069999999999999</v>
      </c>
      <c r="GN14" s="191">
        <v>0.34</v>
      </c>
      <c r="GO14" s="191">
        <v>2.9910000000000001</v>
      </c>
      <c r="GP14" s="191">
        <v>0.36499999999999999</v>
      </c>
      <c r="GQ14" s="191">
        <v>2.1139999999999999</v>
      </c>
      <c r="GR14" s="191">
        <v>1.516</v>
      </c>
      <c r="GS14" s="191">
        <v>1.1619999999999999</v>
      </c>
      <c r="GT14" s="191">
        <v>2.843</v>
      </c>
      <c r="GU14" s="191">
        <v>4.4039999999999999</v>
      </c>
      <c r="GV14" s="191">
        <v>0.24</v>
      </c>
      <c r="GW14" s="191">
        <v>1.2450000000000001</v>
      </c>
      <c r="GX14" s="191">
        <v>0.81899999999999995</v>
      </c>
      <c r="GY14" s="191">
        <v>2.1800000000000002</v>
      </c>
      <c r="GZ14" s="191">
        <v>0.315</v>
      </c>
      <c r="HA14" s="191">
        <v>0.94</v>
      </c>
      <c r="HB14" s="191">
        <v>2.16</v>
      </c>
      <c r="HC14" s="191">
        <v>1.681</v>
      </c>
      <c r="HD14" s="191">
        <v>0.315</v>
      </c>
      <c r="HE14" s="191">
        <v>1.536</v>
      </c>
      <c r="HF14" s="191">
        <v>1.53</v>
      </c>
      <c r="HG14" s="191">
        <v>4.6609999999999996</v>
      </c>
      <c r="HH14" s="191">
        <v>5.1890000000000001</v>
      </c>
      <c r="HI14" s="191">
        <v>2.621</v>
      </c>
      <c r="HJ14" s="191">
        <v>5.6929999999999996</v>
      </c>
      <c r="HK14" s="191">
        <v>0.64100000000000001</v>
      </c>
      <c r="HL14" s="191">
        <v>1.35</v>
      </c>
      <c r="HM14" s="191">
        <v>3.33</v>
      </c>
      <c r="HN14" s="191">
        <v>4.1680000000000001</v>
      </c>
      <c r="HO14" s="191">
        <v>8.3970000000000002</v>
      </c>
      <c r="HP14" s="191">
        <v>1.415</v>
      </c>
      <c r="HQ14" s="191">
        <v>0.81799999999999995</v>
      </c>
      <c r="HR14" s="191">
        <v>0.77600000000000002</v>
      </c>
      <c r="HS14" s="191">
        <v>1.589</v>
      </c>
      <c r="HT14" s="191">
        <v>0.182</v>
      </c>
      <c r="HU14" s="191">
        <v>0.246</v>
      </c>
      <c r="HV14" s="191">
        <v>5.3959999999999999</v>
      </c>
      <c r="HW14" s="191">
        <v>17.524000000000001</v>
      </c>
      <c r="HX14" s="191">
        <v>1.63</v>
      </c>
      <c r="HY14" s="191">
        <v>1.423</v>
      </c>
      <c r="HZ14" s="191">
        <v>9.2999999999999999E-2</v>
      </c>
      <c r="IA14" s="191">
        <v>5.0999999999999997E-2</v>
      </c>
      <c r="IB14" s="191">
        <v>0.189</v>
      </c>
      <c r="IC14" s="191">
        <v>0.57299999999999995</v>
      </c>
      <c r="ID14" s="191">
        <v>2.0339999999999998</v>
      </c>
      <c r="IE14" s="191">
        <v>9.7000000000000003E-2</v>
      </c>
      <c r="IF14" s="191" t="s">
        <v>262</v>
      </c>
      <c r="IG14" s="191">
        <v>5.8999999999999997E-2</v>
      </c>
      <c r="IH14" s="191">
        <v>5.6000000000000001E-2</v>
      </c>
      <c r="II14" s="191">
        <v>1.0999999999999999E-2</v>
      </c>
      <c r="IJ14" s="191">
        <v>0.79400000000000004</v>
      </c>
      <c r="IK14" s="191">
        <v>0.46500000000000002</v>
      </c>
      <c r="IL14" s="191">
        <v>0.41199999999999998</v>
      </c>
      <c r="IM14" s="191">
        <v>0.502</v>
      </c>
      <c r="IN14" s="191">
        <v>9.7000000000000003E-2</v>
      </c>
      <c r="IO14" s="191">
        <v>0.81899999999999995</v>
      </c>
      <c r="IP14" s="191">
        <v>4.6070000000000002</v>
      </c>
      <c r="IQ14" s="191">
        <v>1.968</v>
      </c>
      <c r="IR14" s="191">
        <v>0.86899999999999999</v>
      </c>
      <c r="IS14" s="191">
        <v>0.51</v>
      </c>
      <c r="IT14" s="191">
        <v>5.86</v>
      </c>
      <c r="IU14" s="191">
        <v>0.41899999999999998</v>
      </c>
      <c r="IV14" s="191">
        <v>0.49299999999999999</v>
      </c>
      <c r="IW14" s="191">
        <v>1.1599999999999999</v>
      </c>
      <c r="IX14" s="191">
        <v>0.86199999999999999</v>
      </c>
      <c r="IY14" s="191">
        <v>11.090999999999999</v>
      </c>
      <c r="IZ14" s="191">
        <v>1.179</v>
      </c>
      <c r="JA14" s="191">
        <v>0.58599999999999997</v>
      </c>
      <c r="JB14" s="191">
        <v>0.76400000000000001</v>
      </c>
      <c r="JC14" s="191">
        <v>0.81799999999999995</v>
      </c>
      <c r="JD14" s="191">
        <v>1.625</v>
      </c>
      <c r="JE14" s="191">
        <v>0.97199999999999998</v>
      </c>
      <c r="JF14" s="191">
        <v>0.34699999999999998</v>
      </c>
      <c r="JG14" s="191">
        <v>0.95399999999999996</v>
      </c>
      <c r="JH14" s="191">
        <v>1.306</v>
      </c>
      <c r="JI14" s="191">
        <v>1.3120000000000001</v>
      </c>
    </row>
    <row r="15" spans="1:269" ht="23.25" customHeight="1">
      <c r="A15" s="183"/>
      <c r="B15" s="56" t="s">
        <v>64</v>
      </c>
      <c r="C15" s="191">
        <v>162.37799999999999</v>
      </c>
      <c r="D15" s="191">
        <v>77</v>
      </c>
      <c r="E15" s="191">
        <v>84</v>
      </c>
      <c r="F15" s="191">
        <v>0</v>
      </c>
      <c r="G15" s="191">
        <v>0</v>
      </c>
      <c r="H15" s="232"/>
      <c r="I15" s="191" t="s">
        <v>262</v>
      </c>
      <c r="J15" s="191" t="s">
        <v>787</v>
      </c>
      <c r="K15" s="191" t="s">
        <v>787</v>
      </c>
      <c r="L15" s="191" t="s">
        <v>262</v>
      </c>
      <c r="M15" s="191" t="s">
        <v>262</v>
      </c>
      <c r="N15" s="191" t="s">
        <v>262</v>
      </c>
      <c r="O15" s="191" t="s">
        <v>262</v>
      </c>
      <c r="P15" s="191" t="s">
        <v>787</v>
      </c>
      <c r="Q15" s="191" t="s">
        <v>262</v>
      </c>
      <c r="R15" s="191" t="s">
        <v>262</v>
      </c>
      <c r="S15" s="191" t="s">
        <v>262</v>
      </c>
      <c r="T15" s="191">
        <v>2.8380000000000001</v>
      </c>
      <c r="U15" s="191" t="s">
        <v>262</v>
      </c>
      <c r="V15" s="191" t="s">
        <v>262</v>
      </c>
      <c r="W15" s="191" t="s">
        <v>262</v>
      </c>
      <c r="X15" s="191" t="s">
        <v>262</v>
      </c>
      <c r="Y15" s="191" t="s">
        <v>262</v>
      </c>
      <c r="Z15" s="191">
        <v>58.545000000000002</v>
      </c>
      <c r="AA15" s="191" t="s">
        <v>262</v>
      </c>
      <c r="AB15" s="191" t="s">
        <v>262</v>
      </c>
      <c r="AC15" s="191" t="s">
        <v>262</v>
      </c>
      <c r="AD15" s="191" t="s">
        <v>262</v>
      </c>
      <c r="AE15" s="191" t="s">
        <v>262</v>
      </c>
      <c r="AF15" s="191" t="s">
        <v>262</v>
      </c>
      <c r="AG15" s="191" t="s">
        <v>262</v>
      </c>
      <c r="AH15" s="191" t="s">
        <v>262</v>
      </c>
      <c r="AI15" s="191" t="s">
        <v>262</v>
      </c>
      <c r="AJ15" s="191" t="s">
        <v>262</v>
      </c>
      <c r="AK15" s="191" t="s">
        <v>262</v>
      </c>
      <c r="AL15" s="191" t="s">
        <v>262</v>
      </c>
      <c r="AM15" s="191" t="s">
        <v>787</v>
      </c>
      <c r="AN15" s="191" t="s">
        <v>262</v>
      </c>
      <c r="AO15" s="191" t="s">
        <v>262</v>
      </c>
      <c r="AP15" s="191" t="s">
        <v>262</v>
      </c>
      <c r="AQ15" s="191" t="s">
        <v>262</v>
      </c>
      <c r="AR15" s="191" t="s">
        <v>262</v>
      </c>
      <c r="AS15" s="191" t="s">
        <v>262</v>
      </c>
      <c r="AT15" s="191" t="s">
        <v>262</v>
      </c>
      <c r="AU15" s="191" t="s">
        <v>262</v>
      </c>
      <c r="AV15" s="191" t="s">
        <v>262</v>
      </c>
      <c r="AW15" s="191" t="s">
        <v>262</v>
      </c>
      <c r="AX15" s="191" t="s">
        <v>262</v>
      </c>
      <c r="AY15" s="191" t="s">
        <v>787</v>
      </c>
      <c r="AZ15" s="191" t="s">
        <v>262</v>
      </c>
      <c r="BA15" s="191" t="s">
        <v>262</v>
      </c>
      <c r="BB15" s="191" t="s">
        <v>262</v>
      </c>
      <c r="BC15" s="191" t="s">
        <v>262</v>
      </c>
      <c r="BD15" s="191" t="s">
        <v>787</v>
      </c>
      <c r="BE15" s="191" t="s">
        <v>262</v>
      </c>
      <c r="BF15" s="191" t="s">
        <v>262</v>
      </c>
      <c r="BG15" s="191">
        <v>16.367000000000001</v>
      </c>
      <c r="BH15" s="191" t="s">
        <v>262</v>
      </c>
      <c r="BI15" s="191" t="s">
        <v>262</v>
      </c>
      <c r="BJ15" s="191" t="s">
        <v>262</v>
      </c>
      <c r="BK15" s="191" t="s">
        <v>262</v>
      </c>
      <c r="BL15" s="191" t="s">
        <v>262</v>
      </c>
      <c r="BM15" s="191" t="s">
        <v>787</v>
      </c>
      <c r="BN15" s="191" t="s">
        <v>262</v>
      </c>
      <c r="BO15" s="191" t="s">
        <v>787</v>
      </c>
      <c r="BP15" s="191" t="s">
        <v>262</v>
      </c>
      <c r="BQ15" s="191" t="s">
        <v>262</v>
      </c>
      <c r="BR15" s="191" t="s">
        <v>262</v>
      </c>
      <c r="BS15" s="191" t="s">
        <v>787</v>
      </c>
      <c r="BT15" s="191" t="s">
        <v>787</v>
      </c>
      <c r="BU15" s="191" t="s">
        <v>787</v>
      </c>
      <c r="BV15" s="191" t="s">
        <v>262</v>
      </c>
      <c r="BW15" s="191" t="s">
        <v>787</v>
      </c>
      <c r="BX15" s="191" t="s">
        <v>262</v>
      </c>
      <c r="BY15" s="191" t="s">
        <v>787</v>
      </c>
      <c r="BZ15" s="191" t="s">
        <v>787</v>
      </c>
      <c r="CA15" s="191" t="s">
        <v>787</v>
      </c>
      <c r="CB15" s="191" t="s">
        <v>787</v>
      </c>
      <c r="CC15" s="191" t="s">
        <v>787</v>
      </c>
      <c r="CD15" s="191" t="s">
        <v>787</v>
      </c>
      <c r="CE15" s="191" t="s">
        <v>787</v>
      </c>
      <c r="CF15" s="191" t="s">
        <v>787</v>
      </c>
      <c r="CG15" s="191" t="s">
        <v>787</v>
      </c>
      <c r="CH15" s="191" t="s">
        <v>787</v>
      </c>
      <c r="CI15" s="191" t="s">
        <v>787</v>
      </c>
      <c r="CJ15" s="191" t="s">
        <v>787</v>
      </c>
      <c r="CK15" s="191" t="s">
        <v>787</v>
      </c>
      <c r="CL15" s="191" t="s">
        <v>787</v>
      </c>
      <c r="CM15" s="191" t="s">
        <v>787</v>
      </c>
      <c r="CN15" s="191" t="s">
        <v>787</v>
      </c>
      <c r="CO15" s="191" t="s">
        <v>787</v>
      </c>
      <c r="CP15" s="191" t="s">
        <v>787</v>
      </c>
      <c r="CQ15" s="191" t="s">
        <v>262</v>
      </c>
      <c r="CR15" s="191">
        <v>24.965</v>
      </c>
      <c r="CS15" s="191" t="s">
        <v>787</v>
      </c>
      <c r="CT15" s="191" t="s">
        <v>787</v>
      </c>
      <c r="CU15" s="191" t="s">
        <v>787</v>
      </c>
      <c r="CV15" s="191" t="s">
        <v>787</v>
      </c>
      <c r="CW15" s="191" t="s">
        <v>262</v>
      </c>
      <c r="CX15" s="191">
        <v>28.92</v>
      </c>
      <c r="CY15" s="191" t="s">
        <v>787</v>
      </c>
      <c r="CZ15" s="191" t="s">
        <v>787</v>
      </c>
      <c r="DA15" s="191" t="s">
        <v>787</v>
      </c>
      <c r="DB15" s="191" t="s">
        <v>787</v>
      </c>
      <c r="DC15" s="191" t="s">
        <v>787</v>
      </c>
      <c r="DD15" s="191" t="s">
        <v>787</v>
      </c>
      <c r="DE15" s="191" t="s">
        <v>262</v>
      </c>
      <c r="DF15" s="191" t="s">
        <v>787</v>
      </c>
      <c r="DG15" s="191" t="s">
        <v>787</v>
      </c>
      <c r="DH15" s="191" t="s">
        <v>787</v>
      </c>
      <c r="DI15" s="191" t="s">
        <v>787</v>
      </c>
      <c r="DJ15" s="191" t="s">
        <v>787</v>
      </c>
      <c r="DK15" s="191" t="s">
        <v>787</v>
      </c>
      <c r="DL15" s="191" t="s">
        <v>787</v>
      </c>
      <c r="DM15" s="191" t="s">
        <v>787</v>
      </c>
      <c r="DN15" s="191" t="s">
        <v>787</v>
      </c>
      <c r="DO15" s="191" t="s">
        <v>787</v>
      </c>
      <c r="DP15" s="191" t="s">
        <v>787</v>
      </c>
      <c r="DQ15" s="191" t="s">
        <v>787</v>
      </c>
      <c r="DR15" s="191" t="s">
        <v>262</v>
      </c>
      <c r="DS15" s="191" t="s">
        <v>262</v>
      </c>
      <c r="DT15" s="191" t="s">
        <v>262</v>
      </c>
      <c r="DU15" s="191" t="s">
        <v>262</v>
      </c>
      <c r="DV15" s="191" t="s">
        <v>262</v>
      </c>
      <c r="DW15" s="191" t="s">
        <v>262</v>
      </c>
      <c r="DX15" s="191" t="s">
        <v>262</v>
      </c>
      <c r="DY15" s="191" t="s">
        <v>262</v>
      </c>
      <c r="DZ15" s="191" t="s">
        <v>262</v>
      </c>
      <c r="EA15" s="191" t="s">
        <v>262</v>
      </c>
      <c r="EB15" s="191" t="s">
        <v>262</v>
      </c>
      <c r="EC15" s="191" t="s">
        <v>262</v>
      </c>
      <c r="ED15" s="191" t="s">
        <v>262</v>
      </c>
      <c r="EE15" s="191" t="s">
        <v>262</v>
      </c>
      <c r="EF15" s="191" t="s">
        <v>262</v>
      </c>
      <c r="EG15" s="191" t="s">
        <v>262</v>
      </c>
      <c r="EH15" s="191" t="s">
        <v>262</v>
      </c>
      <c r="EI15" s="191" t="s">
        <v>262</v>
      </c>
      <c r="EJ15" s="191" t="s">
        <v>262</v>
      </c>
      <c r="EK15" s="191" t="s">
        <v>262</v>
      </c>
      <c r="EL15" s="191" t="s">
        <v>262</v>
      </c>
      <c r="EM15" s="191" t="s">
        <v>262</v>
      </c>
      <c r="EN15" s="191" t="s">
        <v>262</v>
      </c>
      <c r="EO15" s="191" t="s">
        <v>262</v>
      </c>
      <c r="EP15" s="191" t="s">
        <v>262</v>
      </c>
      <c r="EQ15" s="191" t="s">
        <v>262</v>
      </c>
      <c r="ER15" s="191" t="s">
        <v>262</v>
      </c>
      <c r="ES15" s="191" t="s">
        <v>262</v>
      </c>
      <c r="ET15" s="191" t="s">
        <v>262</v>
      </c>
      <c r="EU15" s="191" t="s">
        <v>262</v>
      </c>
      <c r="EV15" s="191" t="s">
        <v>262</v>
      </c>
      <c r="EW15" s="191" t="s">
        <v>262</v>
      </c>
      <c r="EX15" s="191" t="s">
        <v>262</v>
      </c>
      <c r="EY15" s="191" t="s">
        <v>262</v>
      </c>
      <c r="EZ15" s="191" t="s">
        <v>262</v>
      </c>
      <c r="FA15" s="191" t="s">
        <v>262</v>
      </c>
      <c r="FB15" s="191" t="s">
        <v>262</v>
      </c>
      <c r="FC15" s="191" t="s">
        <v>262</v>
      </c>
      <c r="FD15" s="191" t="s">
        <v>262</v>
      </c>
      <c r="FE15" s="191" t="s">
        <v>262</v>
      </c>
      <c r="FF15" s="191" t="s">
        <v>262</v>
      </c>
      <c r="FG15" s="191" t="s">
        <v>262</v>
      </c>
      <c r="FH15" s="191" t="s">
        <v>262</v>
      </c>
      <c r="FI15" s="191" t="s">
        <v>262</v>
      </c>
      <c r="FJ15" s="191" t="s">
        <v>262</v>
      </c>
      <c r="FK15" s="191" t="s">
        <v>262</v>
      </c>
      <c r="FL15" s="191" t="s">
        <v>262</v>
      </c>
      <c r="FM15" s="191" t="s">
        <v>262</v>
      </c>
      <c r="FN15" s="191" t="s">
        <v>262</v>
      </c>
      <c r="FO15" s="191" t="s">
        <v>262</v>
      </c>
      <c r="FP15" s="191" t="s">
        <v>262</v>
      </c>
      <c r="FQ15" s="191" t="s">
        <v>262</v>
      </c>
      <c r="FR15" s="191" t="s">
        <v>262</v>
      </c>
      <c r="FS15" s="191" t="s">
        <v>262</v>
      </c>
      <c r="FT15" s="191" t="s">
        <v>262</v>
      </c>
      <c r="FU15" s="191" t="s">
        <v>262</v>
      </c>
      <c r="FV15" s="191" t="s">
        <v>262</v>
      </c>
      <c r="FW15" s="191" t="s">
        <v>262</v>
      </c>
      <c r="FX15" s="191" t="s">
        <v>262</v>
      </c>
      <c r="FY15" s="191" t="s">
        <v>262</v>
      </c>
      <c r="FZ15" s="191" t="s">
        <v>262</v>
      </c>
      <c r="GA15" s="191" t="s">
        <v>262</v>
      </c>
      <c r="GB15" s="191" t="s">
        <v>262</v>
      </c>
      <c r="GC15" s="191" t="s">
        <v>262</v>
      </c>
      <c r="GD15" s="191" t="s">
        <v>262</v>
      </c>
      <c r="GE15" s="191" t="s">
        <v>262</v>
      </c>
      <c r="GF15" s="191" t="s">
        <v>262</v>
      </c>
      <c r="GG15" s="191" t="s">
        <v>262</v>
      </c>
      <c r="GH15" s="191" t="s">
        <v>262</v>
      </c>
      <c r="GI15" s="191" t="s">
        <v>262</v>
      </c>
      <c r="GJ15" s="191" t="s">
        <v>262</v>
      </c>
      <c r="GK15" s="191" t="s">
        <v>262</v>
      </c>
      <c r="GL15" s="191" t="s">
        <v>262</v>
      </c>
      <c r="GM15" s="191" t="s">
        <v>262</v>
      </c>
      <c r="GN15" s="191" t="s">
        <v>262</v>
      </c>
      <c r="GO15" s="191" t="s">
        <v>262</v>
      </c>
      <c r="GP15" s="191" t="s">
        <v>262</v>
      </c>
      <c r="GQ15" s="191" t="s">
        <v>262</v>
      </c>
      <c r="GR15" s="191" t="s">
        <v>262</v>
      </c>
      <c r="GS15" s="191" t="s">
        <v>262</v>
      </c>
      <c r="GT15" s="191" t="s">
        <v>262</v>
      </c>
      <c r="GU15" s="191" t="s">
        <v>262</v>
      </c>
      <c r="GV15" s="191" t="s">
        <v>262</v>
      </c>
      <c r="GW15" s="191" t="s">
        <v>262</v>
      </c>
      <c r="GX15" s="191" t="s">
        <v>262</v>
      </c>
      <c r="GY15" s="191" t="s">
        <v>262</v>
      </c>
      <c r="GZ15" s="191" t="s">
        <v>262</v>
      </c>
      <c r="HA15" s="191" t="s">
        <v>262</v>
      </c>
      <c r="HB15" s="191" t="s">
        <v>262</v>
      </c>
      <c r="HC15" s="191" t="s">
        <v>262</v>
      </c>
      <c r="HD15" s="191" t="s">
        <v>262</v>
      </c>
      <c r="HE15" s="191" t="s">
        <v>262</v>
      </c>
      <c r="HF15" s="191" t="s">
        <v>262</v>
      </c>
      <c r="HG15" s="191" t="s">
        <v>262</v>
      </c>
      <c r="HH15" s="191" t="s">
        <v>262</v>
      </c>
      <c r="HI15" s="191" t="s">
        <v>262</v>
      </c>
      <c r="HJ15" s="191" t="s">
        <v>262</v>
      </c>
      <c r="HK15" s="191" t="s">
        <v>262</v>
      </c>
      <c r="HL15" s="191" t="s">
        <v>262</v>
      </c>
      <c r="HM15" s="191" t="s">
        <v>262</v>
      </c>
      <c r="HN15" s="191" t="s">
        <v>262</v>
      </c>
      <c r="HO15" s="191" t="s">
        <v>262</v>
      </c>
      <c r="HP15" s="191" t="s">
        <v>262</v>
      </c>
      <c r="HQ15" s="191" t="s">
        <v>262</v>
      </c>
      <c r="HR15" s="191" t="s">
        <v>262</v>
      </c>
      <c r="HS15" s="191" t="s">
        <v>262</v>
      </c>
      <c r="HT15" s="191" t="s">
        <v>262</v>
      </c>
      <c r="HU15" s="191" t="s">
        <v>262</v>
      </c>
      <c r="HV15" s="191" t="s">
        <v>262</v>
      </c>
      <c r="HW15" s="191" t="s">
        <v>262</v>
      </c>
      <c r="HX15" s="191" t="s">
        <v>262</v>
      </c>
      <c r="HY15" s="191" t="s">
        <v>262</v>
      </c>
      <c r="HZ15" s="191" t="s">
        <v>262</v>
      </c>
      <c r="IA15" s="191" t="s">
        <v>262</v>
      </c>
      <c r="IB15" s="191" t="s">
        <v>262</v>
      </c>
      <c r="IC15" s="191" t="s">
        <v>262</v>
      </c>
      <c r="ID15" s="191" t="s">
        <v>262</v>
      </c>
      <c r="IE15" s="191" t="s">
        <v>262</v>
      </c>
      <c r="IF15" s="191" t="s">
        <v>262</v>
      </c>
      <c r="IG15" s="191" t="s">
        <v>262</v>
      </c>
      <c r="IH15" s="191" t="s">
        <v>262</v>
      </c>
      <c r="II15" s="191" t="s">
        <v>262</v>
      </c>
      <c r="IJ15" s="191" t="s">
        <v>262</v>
      </c>
      <c r="IK15" s="191" t="s">
        <v>262</v>
      </c>
      <c r="IL15" s="191" t="s">
        <v>262</v>
      </c>
      <c r="IM15" s="191" t="s">
        <v>262</v>
      </c>
      <c r="IN15" s="191" t="s">
        <v>262</v>
      </c>
      <c r="IO15" s="191" t="s">
        <v>262</v>
      </c>
      <c r="IP15" s="191" t="s">
        <v>262</v>
      </c>
      <c r="IQ15" s="191" t="s">
        <v>262</v>
      </c>
      <c r="IR15" s="191" t="s">
        <v>262</v>
      </c>
      <c r="IS15" s="191" t="s">
        <v>262</v>
      </c>
      <c r="IT15" s="191" t="s">
        <v>262</v>
      </c>
      <c r="IU15" s="191" t="s">
        <v>262</v>
      </c>
      <c r="IV15" s="191" t="s">
        <v>262</v>
      </c>
      <c r="IW15" s="191" t="s">
        <v>262</v>
      </c>
      <c r="IX15" s="191" t="s">
        <v>262</v>
      </c>
      <c r="IY15" s="191" t="s">
        <v>262</v>
      </c>
      <c r="IZ15" s="191" t="s">
        <v>262</v>
      </c>
      <c r="JA15" s="191" t="s">
        <v>262</v>
      </c>
      <c r="JB15" s="191" t="s">
        <v>262</v>
      </c>
      <c r="JC15" s="191" t="s">
        <v>262</v>
      </c>
      <c r="JD15" s="191" t="s">
        <v>262</v>
      </c>
      <c r="JE15" s="191" t="s">
        <v>262</v>
      </c>
      <c r="JF15" s="191" t="s">
        <v>262</v>
      </c>
      <c r="JG15" s="191" t="s">
        <v>262</v>
      </c>
      <c r="JH15" s="191" t="s">
        <v>262</v>
      </c>
      <c r="JI15" s="191" t="s">
        <v>262</v>
      </c>
    </row>
    <row r="16" spans="1:269" ht="23.25" customHeight="1">
      <c r="A16" s="183"/>
      <c r="B16" s="53" t="s">
        <v>9</v>
      </c>
      <c r="C16" s="192">
        <v>789.029</v>
      </c>
      <c r="D16" s="192">
        <v>396</v>
      </c>
      <c r="E16" s="192">
        <v>227</v>
      </c>
      <c r="F16" s="192">
        <v>14</v>
      </c>
      <c r="G16" s="192">
        <v>149</v>
      </c>
      <c r="H16" s="232"/>
      <c r="I16" s="192">
        <v>32.238</v>
      </c>
      <c r="J16" s="192" t="s">
        <v>787</v>
      </c>
      <c r="K16" s="192" t="s">
        <v>787</v>
      </c>
      <c r="L16" s="192">
        <v>3.1760000000000002</v>
      </c>
      <c r="M16" s="192">
        <v>111.571</v>
      </c>
      <c r="N16" s="192">
        <v>2.0259999999999998</v>
      </c>
      <c r="O16" s="192">
        <v>5.2990000000000004</v>
      </c>
      <c r="P16" s="192" t="s">
        <v>787</v>
      </c>
      <c r="Q16" s="192">
        <v>1.2509999999999999</v>
      </c>
      <c r="R16" s="192">
        <v>30.404</v>
      </c>
      <c r="S16" s="192">
        <v>0.57899999999999996</v>
      </c>
      <c r="T16" s="192">
        <v>1.2529999999999999</v>
      </c>
      <c r="U16" s="192">
        <v>3.2029999999999998</v>
      </c>
      <c r="V16" s="192">
        <v>3.278</v>
      </c>
      <c r="W16" s="192">
        <v>0.69099999999999995</v>
      </c>
      <c r="X16" s="192">
        <v>0.72099999999999997</v>
      </c>
      <c r="Y16" s="192">
        <v>0.88400000000000001</v>
      </c>
      <c r="Z16" s="192">
        <v>1.6160000000000001</v>
      </c>
      <c r="AA16" s="192">
        <v>2.89</v>
      </c>
      <c r="AB16" s="192">
        <v>1.159</v>
      </c>
      <c r="AC16" s="192">
        <v>8.3149999999999995</v>
      </c>
      <c r="AD16" s="192">
        <v>3.456</v>
      </c>
      <c r="AE16" s="192">
        <v>1.0189999999999999</v>
      </c>
      <c r="AF16" s="192">
        <v>0.82399999999999995</v>
      </c>
      <c r="AG16" s="192">
        <v>0.70299999999999996</v>
      </c>
      <c r="AH16" s="192">
        <v>0.61499999999999999</v>
      </c>
      <c r="AI16" s="192">
        <v>0.79300000000000004</v>
      </c>
      <c r="AJ16" s="192">
        <v>1.496</v>
      </c>
      <c r="AK16" s="192">
        <v>1.2589999999999999</v>
      </c>
      <c r="AL16" s="192">
        <v>12.292</v>
      </c>
      <c r="AM16" s="192" t="s">
        <v>787</v>
      </c>
      <c r="AN16" s="192">
        <v>1.2450000000000001</v>
      </c>
      <c r="AO16" s="192">
        <v>0.88100000000000001</v>
      </c>
      <c r="AP16" s="192">
        <v>14.827999999999999</v>
      </c>
      <c r="AQ16" s="192">
        <v>1.478</v>
      </c>
      <c r="AR16" s="192">
        <v>35.127000000000002</v>
      </c>
      <c r="AS16" s="192">
        <v>2.8759999999999999</v>
      </c>
      <c r="AT16" s="192">
        <v>3.597</v>
      </c>
      <c r="AU16" s="192">
        <v>1.073</v>
      </c>
      <c r="AV16" s="192">
        <v>0.872</v>
      </c>
      <c r="AW16" s="192">
        <v>3.7629999999999999</v>
      </c>
      <c r="AX16" s="192">
        <v>1.4139999999999999</v>
      </c>
      <c r="AY16" s="192" t="s">
        <v>787</v>
      </c>
      <c r="AZ16" s="192">
        <v>2.6549999999999998</v>
      </c>
      <c r="BA16" s="192">
        <v>2.4020000000000001</v>
      </c>
      <c r="BB16" s="192">
        <v>0.52800000000000002</v>
      </c>
      <c r="BC16" s="192">
        <v>0.79900000000000004</v>
      </c>
      <c r="BD16" s="192" t="s">
        <v>787</v>
      </c>
      <c r="BE16" s="192">
        <v>16.867999999999999</v>
      </c>
      <c r="BF16" s="192">
        <v>2.7759999999999998</v>
      </c>
      <c r="BG16" s="192">
        <v>1.165</v>
      </c>
      <c r="BH16" s="192">
        <v>2.036</v>
      </c>
      <c r="BI16" s="192">
        <v>2.4790000000000001</v>
      </c>
      <c r="BJ16" s="192">
        <v>2.8290000000000002</v>
      </c>
      <c r="BK16" s="192">
        <v>2.1640000000000001</v>
      </c>
      <c r="BL16" s="192">
        <v>65.165000000000006</v>
      </c>
      <c r="BM16" s="192" t="s">
        <v>787</v>
      </c>
      <c r="BN16" s="192">
        <v>14.145</v>
      </c>
      <c r="BO16" s="192" t="s">
        <v>787</v>
      </c>
      <c r="BP16" s="192">
        <v>1.7949999999999999</v>
      </c>
      <c r="BQ16" s="192">
        <v>1.24</v>
      </c>
      <c r="BR16" s="192">
        <v>8.2219999999999995</v>
      </c>
      <c r="BS16" s="192" t="s">
        <v>787</v>
      </c>
      <c r="BT16" s="192" t="s">
        <v>787</v>
      </c>
      <c r="BU16" s="192" t="s">
        <v>787</v>
      </c>
      <c r="BV16" s="192">
        <v>10.711</v>
      </c>
      <c r="BW16" s="192" t="s">
        <v>787</v>
      </c>
      <c r="BX16" s="192">
        <v>0.83</v>
      </c>
      <c r="BY16" s="192" t="s">
        <v>787</v>
      </c>
      <c r="BZ16" s="192" t="s">
        <v>787</v>
      </c>
      <c r="CA16" s="192" t="s">
        <v>787</v>
      </c>
      <c r="CB16" s="192" t="s">
        <v>787</v>
      </c>
      <c r="CC16" s="192" t="s">
        <v>787</v>
      </c>
      <c r="CD16" s="192" t="s">
        <v>787</v>
      </c>
      <c r="CE16" s="192" t="s">
        <v>787</v>
      </c>
      <c r="CF16" s="192" t="s">
        <v>787</v>
      </c>
      <c r="CG16" s="192" t="s">
        <v>787</v>
      </c>
      <c r="CH16" s="192" t="s">
        <v>787</v>
      </c>
      <c r="CI16" s="192" t="s">
        <v>787</v>
      </c>
      <c r="CJ16" s="192" t="s">
        <v>787</v>
      </c>
      <c r="CK16" s="192" t="s">
        <v>787</v>
      </c>
      <c r="CL16" s="192" t="s">
        <v>787</v>
      </c>
      <c r="CM16" s="192" t="s">
        <v>787</v>
      </c>
      <c r="CN16" s="192" t="s">
        <v>787</v>
      </c>
      <c r="CO16" s="192" t="s">
        <v>787</v>
      </c>
      <c r="CP16" s="192" t="s">
        <v>787</v>
      </c>
      <c r="CQ16" s="192">
        <v>2.3759999999999999</v>
      </c>
      <c r="CR16" s="192">
        <v>98.278999999999996</v>
      </c>
      <c r="CS16" s="192" t="s">
        <v>787</v>
      </c>
      <c r="CT16" s="192" t="s">
        <v>787</v>
      </c>
      <c r="CU16" s="192" t="s">
        <v>787</v>
      </c>
      <c r="CV16" s="192" t="s">
        <v>787</v>
      </c>
      <c r="CW16" s="192">
        <v>5.1180000000000003</v>
      </c>
      <c r="CX16" s="192">
        <v>1.496</v>
      </c>
      <c r="CY16" s="192" t="s">
        <v>787</v>
      </c>
      <c r="CZ16" s="192" t="s">
        <v>787</v>
      </c>
      <c r="DA16" s="192" t="s">
        <v>787</v>
      </c>
      <c r="DB16" s="192" t="s">
        <v>787</v>
      </c>
      <c r="DC16" s="192" t="s">
        <v>787</v>
      </c>
      <c r="DD16" s="192" t="s">
        <v>787</v>
      </c>
      <c r="DE16" s="192">
        <v>0.80100000000000005</v>
      </c>
      <c r="DF16" s="192" t="s">
        <v>787</v>
      </c>
      <c r="DG16" s="192" t="s">
        <v>787</v>
      </c>
      <c r="DH16" s="192" t="s">
        <v>787</v>
      </c>
      <c r="DI16" s="192" t="s">
        <v>787</v>
      </c>
      <c r="DJ16" s="192" t="s">
        <v>787</v>
      </c>
      <c r="DK16" s="192" t="s">
        <v>787</v>
      </c>
      <c r="DL16" s="192" t="s">
        <v>787</v>
      </c>
      <c r="DM16" s="192" t="s">
        <v>787</v>
      </c>
      <c r="DN16" s="192" t="s">
        <v>787</v>
      </c>
      <c r="DO16" s="192" t="s">
        <v>787</v>
      </c>
      <c r="DP16" s="192" t="s">
        <v>787</v>
      </c>
      <c r="DQ16" s="192" t="s">
        <v>787</v>
      </c>
      <c r="DR16" s="192">
        <v>2.286</v>
      </c>
      <c r="DS16" s="192">
        <v>1.095</v>
      </c>
      <c r="DT16" s="192">
        <v>0.68600000000000005</v>
      </c>
      <c r="DU16" s="192">
        <v>0.09</v>
      </c>
      <c r="DV16" s="192">
        <v>0.81399999999999995</v>
      </c>
      <c r="DW16" s="192">
        <v>0.19900000000000001</v>
      </c>
      <c r="DX16" s="192">
        <v>1.595</v>
      </c>
      <c r="DY16" s="192">
        <v>0.38100000000000001</v>
      </c>
      <c r="DZ16" s="192">
        <v>0.38800000000000001</v>
      </c>
      <c r="EA16" s="192">
        <v>0.54100000000000004</v>
      </c>
      <c r="EB16" s="192">
        <v>0.34399999999999997</v>
      </c>
      <c r="EC16" s="192">
        <v>1.046</v>
      </c>
      <c r="ED16" s="192">
        <v>1.405</v>
      </c>
      <c r="EE16" s="192">
        <v>0.38100000000000001</v>
      </c>
      <c r="EF16" s="192">
        <v>0.22800000000000001</v>
      </c>
      <c r="EG16" s="192">
        <v>0.59</v>
      </c>
      <c r="EH16" s="192">
        <v>0.92800000000000005</v>
      </c>
      <c r="EI16" s="192">
        <v>0.04</v>
      </c>
      <c r="EJ16" s="192">
        <v>1.409</v>
      </c>
      <c r="EK16" s="192">
        <v>1.357</v>
      </c>
      <c r="EL16" s="192">
        <v>0.46899999999999997</v>
      </c>
      <c r="EM16" s="192">
        <v>1.387</v>
      </c>
      <c r="EN16" s="192">
        <v>1.419</v>
      </c>
      <c r="EO16" s="192">
        <v>0.89200000000000002</v>
      </c>
      <c r="EP16" s="192">
        <v>0.22800000000000001</v>
      </c>
      <c r="EQ16" s="192">
        <v>1.6819999999999999</v>
      </c>
      <c r="ER16" s="192">
        <v>0.753</v>
      </c>
      <c r="ES16" s="192">
        <v>0.70599999999999996</v>
      </c>
      <c r="ET16" s="192">
        <v>0.747</v>
      </c>
      <c r="EU16" s="192">
        <v>1</v>
      </c>
      <c r="EV16" s="192">
        <v>0.35299999999999998</v>
      </c>
      <c r="EW16" s="192">
        <v>2.069</v>
      </c>
      <c r="EX16" s="192">
        <v>1.8859999999999999</v>
      </c>
      <c r="EY16" s="192">
        <v>0.73699999999999999</v>
      </c>
      <c r="EZ16" s="192">
        <v>1.216</v>
      </c>
      <c r="FA16" s="192">
        <v>1.8120000000000001</v>
      </c>
      <c r="FB16" s="192">
        <v>0.312</v>
      </c>
      <c r="FC16" s="192">
        <v>1.1060000000000001</v>
      </c>
      <c r="FD16" s="192">
        <v>0.89900000000000002</v>
      </c>
      <c r="FE16" s="192">
        <v>0.627</v>
      </c>
      <c r="FF16" s="192">
        <v>2.2290000000000001</v>
      </c>
      <c r="FG16" s="192">
        <v>2.7959999999999998</v>
      </c>
      <c r="FH16" s="192">
        <v>1.58</v>
      </c>
      <c r="FI16" s="192">
        <v>1.7090000000000001</v>
      </c>
      <c r="FJ16" s="192">
        <v>1.383</v>
      </c>
      <c r="FK16" s="192">
        <v>0.36099999999999999</v>
      </c>
      <c r="FL16" s="192">
        <v>0.81100000000000005</v>
      </c>
      <c r="FM16" s="192">
        <v>1.484</v>
      </c>
      <c r="FN16" s="192">
        <v>0.45300000000000001</v>
      </c>
      <c r="FO16" s="192">
        <v>3.6680000000000001</v>
      </c>
      <c r="FP16" s="192">
        <v>1.3140000000000001</v>
      </c>
      <c r="FQ16" s="192">
        <v>0.86099999999999999</v>
      </c>
      <c r="FR16" s="192">
        <v>0.34599999999999997</v>
      </c>
      <c r="FS16" s="192">
        <v>0.81799999999999995</v>
      </c>
      <c r="FT16" s="192">
        <v>1.786</v>
      </c>
      <c r="FU16" s="192">
        <v>2.2429999999999999</v>
      </c>
      <c r="FV16" s="192">
        <v>0.83799999999999997</v>
      </c>
      <c r="FW16" s="192">
        <v>0.29299999999999998</v>
      </c>
      <c r="FX16" s="192">
        <v>0.28100000000000003</v>
      </c>
      <c r="FY16" s="192">
        <v>0.86899999999999999</v>
      </c>
      <c r="FZ16" s="192">
        <v>0.51500000000000001</v>
      </c>
      <c r="GA16" s="192">
        <v>0.52700000000000002</v>
      </c>
      <c r="GB16" s="192">
        <v>0.19400000000000001</v>
      </c>
      <c r="GC16" s="192">
        <v>0.71899999999999997</v>
      </c>
      <c r="GD16" s="192">
        <v>1.093</v>
      </c>
      <c r="GE16" s="192">
        <v>0.93899999999999995</v>
      </c>
      <c r="GF16" s="192">
        <v>0.61599999999999999</v>
      </c>
      <c r="GG16" s="192">
        <v>1.78</v>
      </c>
      <c r="GH16" s="192">
        <v>1.337</v>
      </c>
      <c r="GI16" s="192">
        <v>1.6619999999999999</v>
      </c>
      <c r="GJ16" s="192">
        <v>1.2270000000000001</v>
      </c>
      <c r="GK16" s="192">
        <v>0.79900000000000004</v>
      </c>
      <c r="GL16" s="192">
        <v>2.859</v>
      </c>
      <c r="GM16" s="192">
        <v>0.86599999999999999</v>
      </c>
      <c r="GN16" s="192">
        <v>0.53600000000000003</v>
      </c>
      <c r="GO16" s="192">
        <v>1.3260000000000001</v>
      </c>
      <c r="GP16" s="192">
        <v>0.68200000000000005</v>
      </c>
      <c r="GQ16" s="192">
        <v>1.363</v>
      </c>
      <c r="GR16" s="192">
        <v>1.1419999999999999</v>
      </c>
      <c r="GS16" s="192">
        <v>1.161</v>
      </c>
      <c r="GT16" s="192">
        <v>2.8359999999999999</v>
      </c>
      <c r="GU16" s="192">
        <v>1.329</v>
      </c>
      <c r="GV16" s="192">
        <v>6.6000000000000003E-2</v>
      </c>
      <c r="GW16" s="192">
        <v>0.73699999999999999</v>
      </c>
      <c r="GX16" s="192">
        <v>0.29499999999999998</v>
      </c>
      <c r="GY16" s="192">
        <v>0.84399999999999997</v>
      </c>
      <c r="GZ16" s="192">
        <v>7.5999999999999998E-2</v>
      </c>
      <c r="HA16" s="192">
        <v>0.78900000000000003</v>
      </c>
      <c r="HB16" s="192">
        <v>1.042</v>
      </c>
      <c r="HC16" s="192">
        <v>1.5129999999999999</v>
      </c>
      <c r="HD16" s="192">
        <v>0.56599999999999995</v>
      </c>
      <c r="HE16" s="192">
        <v>0.86199999999999999</v>
      </c>
      <c r="HF16" s="192">
        <v>2.028</v>
      </c>
      <c r="HG16" s="192">
        <v>0.20399999999999999</v>
      </c>
      <c r="HH16" s="192">
        <v>0.97</v>
      </c>
      <c r="HI16" s="192">
        <v>1.698</v>
      </c>
      <c r="HJ16" s="192">
        <v>3.7559999999999998</v>
      </c>
      <c r="HK16" s="192">
        <v>1.423</v>
      </c>
      <c r="HL16" s="192">
        <v>1.782</v>
      </c>
      <c r="HM16" s="192">
        <v>1.948</v>
      </c>
      <c r="HN16" s="192">
        <v>0.77</v>
      </c>
      <c r="HO16" s="192">
        <v>3.597</v>
      </c>
      <c r="HP16" s="192">
        <v>0.29799999999999999</v>
      </c>
      <c r="HQ16" s="192">
        <v>0.39</v>
      </c>
      <c r="HR16" s="192">
        <v>0.245</v>
      </c>
      <c r="HS16" s="192">
        <v>0.68</v>
      </c>
      <c r="HT16" s="192">
        <v>0.14599999999999999</v>
      </c>
      <c r="HU16" s="192">
        <v>0.94899999999999995</v>
      </c>
      <c r="HV16" s="192">
        <v>0.27700000000000002</v>
      </c>
      <c r="HW16" s="192">
        <v>1.026</v>
      </c>
      <c r="HX16" s="192">
        <v>0.76300000000000001</v>
      </c>
      <c r="HY16" s="192">
        <v>0.60099999999999998</v>
      </c>
      <c r="HZ16" s="192">
        <v>0.67600000000000005</v>
      </c>
      <c r="IA16" s="192">
        <v>0.25700000000000001</v>
      </c>
      <c r="IB16" s="192">
        <v>0.30599999999999999</v>
      </c>
      <c r="IC16" s="192">
        <v>0.92900000000000005</v>
      </c>
      <c r="ID16" s="192">
        <v>1.5049999999999999</v>
      </c>
      <c r="IE16" s="192">
        <v>1.4999999999999999E-2</v>
      </c>
      <c r="IF16" s="192">
        <v>5.7000000000000002E-2</v>
      </c>
      <c r="IG16" s="192" t="s">
        <v>262</v>
      </c>
      <c r="IH16" s="192" t="s">
        <v>262</v>
      </c>
      <c r="II16" s="192">
        <v>0.27200000000000002</v>
      </c>
      <c r="IJ16" s="192">
        <v>0.53800000000000003</v>
      </c>
      <c r="IK16" s="192">
        <v>0.56599999999999995</v>
      </c>
      <c r="IL16" s="192">
        <v>0.41199999999999998</v>
      </c>
      <c r="IM16" s="192">
        <v>0.42899999999999999</v>
      </c>
      <c r="IN16" s="192">
        <v>0.29799999999999999</v>
      </c>
      <c r="IO16" s="192">
        <v>0.64100000000000001</v>
      </c>
      <c r="IP16" s="192">
        <v>3.7989999999999999</v>
      </c>
      <c r="IQ16" s="192">
        <v>1.0620000000000001</v>
      </c>
      <c r="IR16" s="192">
        <v>0.65</v>
      </c>
      <c r="IS16" s="192">
        <v>0.64300000000000002</v>
      </c>
      <c r="IT16" s="192">
        <v>8.5000000000000006E-2</v>
      </c>
      <c r="IU16" s="192">
        <v>0.68700000000000006</v>
      </c>
      <c r="IV16" s="192">
        <v>0.28199999999999997</v>
      </c>
      <c r="IW16" s="192">
        <v>0.625</v>
      </c>
      <c r="IX16" s="192">
        <v>1.5880000000000001</v>
      </c>
      <c r="IY16" s="192">
        <v>8.6679999999999993</v>
      </c>
      <c r="IZ16" s="192">
        <v>0.73899999999999999</v>
      </c>
      <c r="JA16" s="192">
        <v>0.83699999999999997</v>
      </c>
      <c r="JB16" s="192">
        <v>1.1040000000000001</v>
      </c>
      <c r="JC16" s="192">
        <v>0.93</v>
      </c>
      <c r="JD16" s="192">
        <v>1.181</v>
      </c>
      <c r="JE16" s="192">
        <v>0.86399999999999999</v>
      </c>
      <c r="JF16" s="192">
        <v>0.161</v>
      </c>
      <c r="JG16" s="192">
        <v>0.53300000000000003</v>
      </c>
      <c r="JH16" s="192">
        <v>0.52400000000000002</v>
      </c>
      <c r="JI16" s="192" t="s">
        <v>262</v>
      </c>
    </row>
    <row r="17" spans="1:269" ht="23.25" customHeight="1">
      <c r="A17" s="183"/>
      <c r="B17" s="57" t="s">
        <v>15</v>
      </c>
      <c r="C17" s="188">
        <v>8075.2460000000001</v>
      </c>
      <c r="D17" s="188">
        <v>4257</v>
      </c>
      <c r="E17" s="188">
        <v>1881</v>
      </c>
      <c r="F17" s="188">
        <v>775</v>
      </c>
      <c r="G17" s="188">
        <v>1160</v>
      </c>
      <c r="H17" s="232"/>
      <c r="I17" s="188">
        <v>669.95299999999997</v>
      </c>
      <c r="J17" s="188" t="s">
        <v>787</v>
      </c>
      <c r="K17" s="188" t="s">
        <v>787</v>
      </c>
      <c r="L17" s="188">
        <v>148.554</v>
      </c>
      <c r="M17" s="188">
        <v>200.36600000000001</v>
      </c>
      <c r="N17" s="188">
        <v>61.171999999999997</v>
      </c>
      <c r="O17" s="188">
        <v>72.290999999999997</v>
      </c>
      <c r="P17" s="188" t="s">
        <v>787</v>
      </c>
      <c r="Q17" s="188">
        <v>53.417000000000002</v>
      </c>
      <c r="R17" s="188">
        <v>84.817999999999998</v>
      </c>
      <c r="S17" s="188">
        <v>41.223999999999997</v>
      </c>
      <c r="T17" s="188">
        <v>52.918999999999997</v>
      </c>
      <c r="U17" s="188">
        <v>69.915000000000006</v>
      </c>
      <c r="V17" s="188">
        <v>65.37</v>
      </c>
      <c r="W17" s="188">
        <v>35.773000000000003</v>
      </c>
      <c r="X17" s="188">
        <v>21.702000000000002</v>
      </c>
      <c r="Y17" s="188">
        <v>18.077999999999999</v>
      </c>
      <c r="Z17" s="188">
        <v>111.741</v>
      </c>
      <c r="AA17" s="188">
        <v>46.892000000000003</v>
      </c>
      <c r="AB17" s="188">
        <v>21.975000000000001</v>
      </c>
      <c r="AC17" s="188">
        <v>26.135999999999999</v>
      </c>
      <c r="AD17" s="188">
        <v>48.551000000000002</v>
      </c>
      <c r="AE17" s="188">
        <v>24.699000000000002</v>
      </c>
      <c r="AF17" s="188">
        <v>19.173999999999999</v>
      </c>
      <c r="AG17" s="188">
        <v>37.445</v>
      </c>
      <c r="AH17" s="188">
        <v>16.193999999999999</v>
      </c>
      <c r="AI17" s="188">
        <v>13.879</v>
      </c>
      <c r="AJ17" s="188">
        <v>20.466999999999999</v>
      </c>
      <c r="AK17" s="188">
        <v>44.052999999999997</v>
      </c>
      <c r="AL17" s="188">
        <v>126.82</v>
      </c>
      <c r="AM17" s="188" t="s">
        <v>787</v>
      </c>
      <c r="AN17" s="188">
        <v>20.827999999999999</v>
      </c>
      <c r="AO17" s="188">
        <v>10.005000000000001</v>
      </c>
      <c r="AP17" s="188">
        <v>32.128999999999998</v>
      </c>
      <c r="AQ17" s="188">
        <v>17.279</v>
      </c>
      <c r="AR17" s="188">
        <v>76.641000000000005</v>
      </c>
      <c r="AS17" s="188">
        <v>96.100999999999999</v>
      </c>
      <c r="AT17" s="188">
        <v>65.578000000000003</v>
      </c>
      <c r="AU17" s="188">
        <v>66.265000000000001</v>
      </c>
      <c r="AV17" s="188">
        <v>32.627000000000002</v>
      </c>
      <c r="AW17" s="188">
        <v>106.79</v>
      </c>
      <c r="AX17" s="188">
        <v>46.140999999999998</v>
      </c>
      <c r="AY17" s="188" t="s">
        <v>787</v>
      </c>
      <c r="AZ17" s="188">
        <v>47.436</v>
      </c>
      <c r="BA17" s="188">
        <v>53.420999999999999</v>
      </c>
      <c r="BB17" s="188">
        <v>22.864999999999998</v>
      </c>
      <c r="BC17" s="188">
        <v>36.457999999999998</v>
      </c>
      <c r="BD17" s="188" t="s">
        <v>787</v>
      </c>
      <c r="BE17" s="188">
        <v>199.499</v>
      </c>
      <c r="BF17" s="188">
        <v>155.58600000000001</v>
      </c>
      <c r="BG17" s="188">
        <v>69.162000000000006</v>
      </c>
      <c r="BH17" s="188">
        <v>91.879000000000005</v>
      </c>
      <c r="BI17" s="188">
        <v>54.709000000000003</v>
      </c>
      <c r="BJ17" s="188">
        <v>60.765999999999998</v>
      </c>
      <c r="BK17" s="188">
        <v>25.452000000000002</v>
      </c>
      <c r="BL17" s="188">
        <v>632.72199999999998</v>
      </c>
      <c r="BM17" s="188" t="s">
        <v>787</v>
      </c>
      <c r="BN17" s="188">
        <v>82.867999999999995</v>
      </c>
      <c r="BO17" s="188" t="s">
        <v>787</v>
      </c>
      <c r="BP17" s="188">
        <v>52.664000000000001</v>
      </c>
      <c r="BQ17" s="188">
        <v>31.271000000000001</v>
      </c>
      <c r="BR17" s="188">
        <v>86.632999999999996</v>
      </c>
      <c r="BS17" s="188" t="s">
        <v>787</v>
      </c>
      <c r="BT17" s="188" t="s">
        <v>787</v>
      </c>
      <c r="BU17" s="188" t="s">
        <v>787</v>
      </c>
      <c r="BV17" s="188">
        <v>35.404000000000003</v>
      </c>
      <c r="BW17" s="188" t="s">
        <v>787</v>
      </c>
      <c r="BX17" s="188">
        <v>28.285</v>
      </c>
      <c r="BY17" s="188" t="s">
        <v>787</v>
      </c>
      <c r="BZ17" s="188" t="s">
        <v>787</v>
      </c>
      <c r="CA17" s="188" t="s">
        <v>787</v>
      </c>
      <c r="CB17" s="188" t="s">
        <v>787</v>
      </c>
      <c r="CC17" s="188" t="s">
        <v>787</v>
      </c>
      <c r="CD17" s="188" t="s">
        <v>787</v>
      </c>
      <c r="CE17" s="188" t="s">
        <v>787</v>
      </c>
      <c r="CF17" s="188" t="s">
        <v>787</v>
      </c>
      <c r="CG17" s="188" t="s">
        <v>787</v>
      </c>
      <c r="CH17" s="188" t="s">
        <v>787</v>
      </c>
      <c r="CI17" s="188" t="s">
        <v>787</v>
      </c>
      <c r="CJ17" s="188" t="s">
        <v>787</v>
      </c>
      <c r="CK17" s="188" t="s">
        <v>787</v>
      </c>
      <c r="CL17" s="188" t="s">
        <v>787</v>
      </c>
      <c r="CM17" s="188" t="s">
        <v>787</v>
      </c>
      <c r="CN17" s="188" t="s">
        <v>787</v>
      </c>
      <c r="CO17" s="188" t="s">
        <v>787</v>
      </c>
      <c r="CP17" s="188" t="s">
        <v>787</v>
      </c>
      <c r="CQ17" s="188">
        <v>15.036</v>
      </c>
      <c r="CR17" s="188">
        <v>421.09399999999999</v>
      </c>
      <c r="CS17" s="188" t="s">
        <v>787</v>
      </c>
      <c r="CT17" s="188" t="s">
        <v>787</v>
      </c>
      <c r="CU17" s="188" t="s">
        <v>787</v>
      </c>
      <c r="CV17" s="188" t="s">
        <v>787</v>
      </c>
      <c r="CW17" s="188">
        <v>45.94</v>
      </c>
      <c r="CX17" s="188">
        <v>59.045000000000002</v>
      </c>
      <c r="CY17" s="188" t="s">
        <v>787</v>
      </c>
      <c r="CZ17" s="188" t="s">
        <v>787</v>
      </c>
      <c r="DA17" s="188" t="s">
        <v>787</v>
      </c>
      <c r="DB17" s="188" t="s">
        <v>787</v>
      </c>
      <c r="DC17" s="188" t="s">
        <v>787</v>
      </c>
      <c r="DD17" s="188" t="s">
        <v>787</v>
      </c>
      <c r="DE17" s="188">
        <v>59.704000000000001</v>
      </c>
      <c r="DF17" s="188" t="s">
        <v>787</v>
      </c>
      <c r="DG17" s="188" t="s">
        <v>787</v>
      </c>
      <c r="DH17" s="188" t="s">
        <v>787</v>
      </c>
      <c r="DI17" s="188" t="s">
        <v>787</v>
      </c>
      <c r="DJ17" s="188" t="s">
        <v>787</v>
      </c>
      <c r="DK17" s="188" t="s">
        <v>787</v>
      </c>
      <c r="DL17" s="188" t="s">
        <v>787</v>
      </c>
      <c r="DM17" s="188" t="s">
        <v>787</v>
      </c>
      <c r="DN17" s="188" t="s">
        <v>787</v>
      </c>
      <c r="DO17" s="188" t="s">
        <v>787</v>
      </c>
      <c r="DP17" s="188" t="s">
        <v>787</v>
      </c>
      <c r="DQ17" s="188" t="s">
        <v>787</v>
      </c>
      <c r="DR17" s="188">
        <v>14.907999999999999</v>
      </c>
      <c r="DS17" s="188">
        <v>5.665</v>
      </c>
      <c r="DT17" s="188">
        <v>4.7210000000000001</v>
      </c>
      <c r="DU17" s="188">
        <v>3.831</v>
      </c>
      <c r="DV17" s="188">
        <v>5.24</v>
      </c>
      <c r="DW17" s="188">
        <v>4.3819999999999997</v>
      </c>
      <c r="DX17" s="188">
        <v>13.771000000000001</v>
      </c>
      <c r="DY17" s="188">
        <v>7.0650000000000004</v>
      </c>
      <c r="DZ17" s="188">
        <v>6.2670000000000003</v>
      </c>
      <c r="EA17" s="188">
        <v>5.2430000000000003</v>
      </c>
      <c r="EB17" s="188">
        <v>5.7759999999999998</v>
      </c>
      <c r="EC17" s="188">
        <v>7.2510000000000003</v>
      </c>
      <c r="ED17" s="188">
        <v>15.015000000000001</v>
      </c>
      <c r="EE17" s="188">
        <v>4.38</v>
      </c>
      <c r="EF17" s="188">
        <v>4.3789999999999996</v>
      </c>
      <c r="EG17" s="188">
        <v>5.0910000000000002</v>
      </c>
      <c r="EH17" s="188">
        <v>7.3</v>
      </c>
      <c r="EI17" s="188">
        <v>7.4189999999999996</v>
      </c>
      <c r="EJ17" s="188">
        <v>11.308999999999999</v>
      </c>
      <c r="EK17" s="188">
        <v>13.891</v>
      </c>
      <c r="EL17" s="188">
        <v>12.37</v>
      </c>
      <c r="EM17" s="188">
        <v>13.388999999999999</v>
      </c>
      <c r="EN17" s="188">
        <v>7.1130000000000004</v>
      </c>
      <c r="EO17" s="188">
        <v>5.7880000000000003</v>
      </c>
      <c r="EP17" s="188">
        <v>4.0119999999999996</v>
      </c>
      <c r="EQ17" s="188">
        <v>11.922000000000001</v>
      </c>
      <c r="ER17" s="188">
        <v>4.3979999999999997</v>
      </c>
      <c r="ES17" s="188">
        <v>4.234</v>
      </c>
      <c r="ET17" s="188">
        <v>6.7939999999999996</v>
      </c>
      <c r="EU17" s="188">
        <v>6.9960000000000004</v>
      </c>
      <c r="EV17" s="188">
        <v>3.9969999999999999</v>
      </c>
      <c r="EW17" s="188">
        <v>11.917</v>
      </c>
      <c r="EX17" s="188">
        <v>8.3710000000000004</v>
      </c>
      <c r="EY17" s="188">
        <v>5.7430000000000003</v>
      </c>
      <c r="EZ17" s="188">
        <v>4.9400000000000004</v>
      </c>
      <c r="FA17" s="188">
        <v>4.3490000000000002</v>
      </c>
      <c r="FB17" s="188">
        <v>2.5750000000000002</v>
      </c>
      <c r="FC17" s="188">
        <v>13.416</v>
      </c>
      <c r="FD17" s="188">
        <v>7.9950000000000001</v>
      </c>
      <c r="FE17" s="188">
        <v>4.7</v>
      </c>
      <c r="FF17" s="188">
        <v>14.092000000000001</v>
      </c>
      <c r="FG17" s="188">
        <v>35.808</v>
      </c>
      <c r="FH17" s="188">
        <v>16.46</v>
      </c>
      <c r="FI17" s="188">
        <v>23.091999999999999</v>
      </c>
      <c r="FJ17" s="188">
        <v>8.9719999999999995</v>
      </c>
      <c r="FK17" s="188">
        <v>3.391</v>
      </c>
      <c r="FL17" s="188">
        <v>5.5970000000000004</v>
      </c>
      <c r="FM17" s="188">
        <v>11.278</v>
      </c>
      <c r="FN17" s="188">
        <v>3.4060000000000001</v>
      </c>
      <c r="FO17" s="188">
        <v>12.279</v>
      </c>
      <c r="FP17" s="188">
        <v>6.0309999999999997</v>
      </c>
      <c r="FQ17" s="188">
        <v>2.8759999999999999</v>
      </c>
      <c r="FR17" s="188">
        <v>3.5859999999999999</v>
      </c>
      <c r="FS17" s="188">
        <v>4.8879999999999999</v>
      </c>
      <c r="FT17" s="188">
        <v>8.99</v>
      </c>
      <c r="FU17" s="188">
        <v>16.263000000000002</v>
      </c>
      <c r="FV17" s="188">
        <v>5.7350000000000003</v>
      </c>
      <c r="FW17" s="188">
        <v>5.601</v>
      </c>
      <c r="FX17" s="188">
        <v>6.4080000000000004</v>
      </c>
      <c r="FY17" s="188">
        <v>7.7560000000000002</v>
      </c>
      <c r="FZ17" s="188">
        <v>4.5869999999999997</v>
      </c>
      <c r="GA17" s="188">
        <v>3.411</v>
      </c>
      <c r="GB17" s="188">
        <v>2.129</v>
      </c>
      <c r="GC17" s="188">
        <v>5.5410000000000004</v>
      </c>
      <c r="GD17" s="188">
        <v>4.8899999999999997</v>
      </c>
      <c r="GE17" s="188">
        <v>8.6780000000000008</v>
      </c>
      <c r="GF17" s="188">
        <v>5.4340000000000002</v>
      </c>
      <c r="GG17" s="188">
        <v>11.06</v>
      </c>
      <c r="GH17" s="188">
        <v>13.384</v>
      </c>
      <c r="GI17" s="188">
        <v>8.4079999999999995</v>
      </c>
      <c r="GJ17" s="188">
        <v>6.2469999999999999</v>
      </c>
      <c r="GK17" s="188">
        <v>5.7460000000000004</v>
      </c>
      <c r="GL17" s="188">
        <v>10.272</v>
      </c>
      <c r="GM17" s="188">
        <v>4.9249999999999998</v>
      </c>
      <c r="GN17" s="188">
        <v>4.33</v>
      </c>
      <c r="GO17" s="188">
        <v>9.5009999999999994</v>
      </c>
      <c r="GP17" s="188">
        <v>2.8719999999999999</v>
      </c>
      <c r="GQ17" s="188">
        <v>9.8360000000000003</v>
      </c>
      <c r="GR17" s="188">
        <v>5.9980000000000002</v>
      </c>
      <c r="GS17" s="188">
        <v>5.3410000000000002</v>
      </c>
      <c r="GT17" s="188">
        <v>18.616</v>
      </c>
      <c r="GU17" s="188">
        <v>14.967000000000001</v>
      </c>
      <c r="GV17" s="188">
        <v>3.0619999999999998</v>
      </c>
      <c r="GW17" s="188">
        <v>4.75</v>
      </c>
      <c r="GX17" s="188">
        <v>4.4189999999999996</v>
      </c>
      <c r="GY17" s="188">
        <v>8.2629999999999999</v>
      </c>
      <c r="GZ17" s="188">
        <v>2.984</v>
      </c>
      <c r="HA17" s="188">
        <v>4.7839999999999998</v>
      </c>
      <c r="HB17" s="188">
        <v>6.29</v>
      </c>
      <c r="HC17" s="188">
        <v>7.1020000000000003</v>
      </c>
      <c r="HD17" s="188">
        <v>5.5170000000000003</v>
      </c>
      <c r="HE17" s="188">
        <v>4.5209999999999999</v>
      </c>
      <c r="HF17" s="188">
        <v>9.1129999999999995</v>
      </c>
      <c r="HG17" s="188">
        <v>7.57</v>
      </c>
      <c r="HH17" s="188">
        <v>14.321</v>
      </c>
      <c r="HI17" s="188">
        <v>14.412000000000001</v>
      </c>
      <c r="HJ17" s="188">
        <v>18.082999999999998</v>
      </c>
      <c r="HK17" s="188">
        <v>6.0990000000000002</v>
      </c>
      <c r="HL17" s="188">
        <v>9.9239999999999995</v>
      </c>
      <c r="HM17" s="188">
        <v>14</v>
      </c>
      <c r="HN17" s="188">
        <v>11.086</v>
      </c>
      <c r="HO17" s="188">
        <v>19.05</v>
      </c>
      <c r="HP17" s="188">
        <v>5.0010000000000003</v>
      </c>
      <c r="HQ17" s="188">
        <v>2.7010000000000001</v>
      </c>
      <c r="HR17" s="188">
        <v>4.0019999999999998</v>
      </c>
      <c r="HS17" s="188">
        <v>5.46</v>
      </c>
      <c r="HT17" s="188">
        <v>3.153</v>
      </c>
      <c r="HU17" s="188">
        <v>3.3039999999999998</v>
      </c>
      <c r="HV17" s="188">
        <v>7.9749999999999996</v>
      </c>
      <c r="HW17" s="188">
        <v>22.757000000000001</v>
      </c>
      <c r="HX17" s="188">
        <v>5.516</v>
      </c>
      <c r="HY17" s="188">
        <v>10.81</v>
      </c>
      <c r="HZ17" s="188">
        <v>2.8039999999999998</v>
      </c>
      <c r="IA17" s="188">
        <v>1.9259999999999999</v>
      </c>
      <c r="IB17" s="188">
        <v>4.12</v>
      </c>
      <c r="IC17" s="188">
        <v>5.2690000000000001</v>
      </c>
      <c r="ID17" s="188">
        <v>10.589</v>
      </c>
      <c r="IE17" s="188">
        <v>1.645</v>
      </c>
      <c r="IF17" s="188">
        <v>1.7509999999999999</v>
      </c>
      <c r="IG17" s="188">
        <v>1.454</v>
      </c>
      <c r="IH17" s="188">
        <v>0.85</v>
      </c>
      <c r="II17" s="188">
        <v>3.3540000000000001</v>
      </c>
      <c r="IJ17" s="188">
        <v>4.6040000000000001</v>
      </c>
      <c r="IK17" s="188">
        <v>3.6669999999999998</v>
      </c>
      <c r="IL17" s="188">
        <v>2.9529999999999998</v>
      </c>
      <c r="IM17" s="188">
        <v>2.8149999999999999</v>
      </c>
      <c r="IN17" s="188">
        <v>3.31</v>
      </c>
      <c r="IO17" s="188">
        <v>4.8780000000000001</v>
      </c>
      <c r="IP17" s="188">
        <v>35.704000000000001</v>
      </c>
      <c r="IQ17" s="188">
        <v>12.143000000000001</v>
      </c>
      <c r="IR17" s="188">
        <v>6.2779999999999996</v>
      </c>
      <c r="IS17" s="188">
        <v>3.6269999999999998</v>
      </c>
      <c r="IT17" s="188">
        <v>12.016999999999999</v>
      </c>
      <c r="IU17" s="188">
        <v>4.492</v>
      </c>
      <c r="IV17" s="188">
        <v>4.2930000000000001</v>
      </c>
      <c r="IW17" s="188">
        <v>7.9790000000000001</v>
      </c>
      <c r="IX17" s="188">
        <v>10.83</v>
      </c>
      <c r="IY17" s="188">
        <v>36.436</v>
      </c>
      <c r="IZ17" s="188">
        <v>4.0970000000000004</v>
      </c>
      <c r="JA17" s="188">
        <v>3.77</v>
      </c>
      <c r="JB17" s="188">
        <v>6.492</v>
      </c>
      <c r="JC17" s="188">
        <v>6.7560000000000002</v>
      </c>
      <c r="JD17" s="188">
        <v>10.351000000000001</v>
      </c>
      <c r="JE17" s="188">
        <v>7.5609999999999999</v>
      </c>
      <c r="JF17" s="188">
        <v>3.1640000000000001</v>
      </c>
      <c r="JG17" s="188">
        <v>4.8890000000000002</v>
      </c>
      <c r="JH17" s="188">
        <v>6.3</v>
      </c>
      <c r="JI17" s="188">
        <v>4.7380000000000004</v>
      </c>
    </row>
    <row r="18" spans="1:269" ht="23.25" customHeight="1">
      <c r="A18" s="183"/>
      <c r="B18" s="57" t="s">
        <v>19</v>
      </c>
      <c r="C18" s="188">
        <v>16237.364</v>
      </c>
      <c r="D18" s="188">
        <v>6600</v>
      </c>
      <c r="E18" s="188">
        <v>3174</v>
      </c>
      <c r="F18" s="188">
        <v>3015</v>
      </c>
      <c r="G18" s="188">
        <v>3447</v>
      </c>
      <c r="H18" s="232"/>
      <c r="I18" s="188">
        <v>691.81299999999999</v>
      </c>
      <c r="J18" s="188">
        <v>264.79500000000002</v>
      </c>
      <c r="K18" s="188">
        <v>417.74400000000003</v>
      </c>
      <c r="L18" s="188">
        <v>429.24599999999998</v>
      </c>
      <c r="M18" s="188">
        <v>207.369</v>
      </c>
      <c r="N18" s="188">
        <v>184.66</v>
      </c>
      <c r="O18" s="188">
        <v>137.214</v>
      </c>
      <c r="P18" s="188">
        <v>185.499</v>
      </c>
      <c r="Q18" s="188">
        <v>146.43299999999999</v>
      </c>
      <c r="R18" s="188">
        <v>144.19200000000001</v>
      </c>
      <c r="S18" s="188">
        <v>73.817999999999998</v>
      </c>
      <c r="T18" s="188">
        <v>84.850999999999999</v>
      </c>
      <c r="U18" s="188">
        <v>42.234999999999999</v>
      </c>
      <c r="V18" s="188">
        <v>56.411000000000001</v>
      </c>
      <c r="W18" s="188">
        <v>88.917000000000002</v>
      </c>
      <c r="X18" s="188">
        <v>72.853999999999999</v>
      </c>
      <c r="Y18" s="188">
        <v>90.466999999999999</v>
      </c>
      <c r="Z18" s="188">
        <v>75.444999999999993</v>
      </c>
      <c r="AA18" s="188">
        <v>62.741999999999997</v>
      </c>
      <c r="AB18" s="188">
        <v>80.054000000000002</v>
      </c>
      <c r="AC18" s="188">
        <v>45.8</v>
      </c>
      <c r="AD18" s="188">
        <v>59.881999999999998</v>
      </c>
      <c r="AE18" s="188">
        <v>62.03</v>
      </c>
      <c r="AF18" s="188">
        <v>49.356000000000002</v>
      </c>
      <c r="AG18" s="188">
        <v>32.615000000000002</v>
      </c>
      <c r="AH18" s="188">
        <v>44.232999999999997</v>
      </c>
      <c r="AI18" s="188">
        <v>34.701999999999998</v>
      </c>
      <c r="AJ18" s="188">
        <v>24.004999999999999</v>
      </c>
      <c r="AK18" s="188">
        <v>127.559</v>
      </c>
      <c r="AL18" s="188">
        <v>64.34</v>
      </c>
      <c r="AM18" s="188">
        <v>130.07900000000001</v>
      </c>
      <c r="AN18" s="188">
        <v>18.224</v>
      </c>
      <c r="AO18" s="188">
        <v>17.739999999999998</v>
      </c>
      <c r="AP18" s="188">
        <v>68.311999999999998</v>
      </c>
      <c r="AQ18" s="188">
        <v>40.302</v>
      </c>
      <c r="AR18" s="188">
        <v>99.721000000000004</v>
      </c>
      <c r="AS18" s="188">
        <v>160.886</v>
      </c>
      <c r="AT18" s="188">
        <v>114.19</v>
      </c>
      <c r="AU18" s="188">
        <v>61.595999999999997</v>
      </c>
      <c r="AV18" s="188">
        <v>43.073</v>
      </c>
      <c r="AW18" s="188">
        <v>181.31299999999999</v>
      </c>
      <c r="AX18" s="188">
        <v>106.038</v>
      </c>
      <c r="AY18" s="188">
        <v>81.641000000000005</v>
      </c>
      <c r="AZ18" s="188">
        <v>66.849000000000004</v>
      </c>
      <c r="BA18" s="188">
        <v>67.147999999999996</v>
      </c>
      <c r="BB18" s="188">
        <v>47.460999999999999</v>
      </c>
      <c r="BC18" s="188">
        <v>59.787999999999997</v>
      </c>
      <c r="BD18" s="188">
        <v>373.93</v>
      </c>
      <c r="BE18" s="188">
        <v>198.66499999999999</v>
      </c>
      <c r="BF18" s="188">
        <v>185.59399999999999</v>
      </c>
      <c r="BG18" s="188">
        <v>62.921999999999997</v>
      </c>
      <c r="BH18" s="188">
        <v>111.276</v>
      </c>
      <c r="BI18" s="188">
        <v>86.965999999999994</v>
      </c>
      <c r="BJ18" s="188">
        <v>94.828000000000003</v>
      </c>
      <c r="BK18" s="188">
        <v>41.097999999999999</v>
      </c>
      <c r="BL18" s="188">
        <v>293.923</v>
      </c>
      <c r="BM18" s="188">
        <v>364.75799999999998</v>
      </c>
      <c r="BN18" s="188">
        <v>181.95500000000001</v>
      </c>
      <c r="BO18" s="188">
        <v>156.232</v>
      </c>
      <c r="BP18" s="188">
        <v>89.596000000000004</v>
      </c>
      <c r="BQ18" s="188">
        <v>92.132000000000005</v>
      </c>
      <c r="BR18" s="188">
        <v>47.72</v>
      </c>
      <c r="BS18" s="188">
        <v>79.298000000000002</v>
      </c>
      <c r="BT18" s="188">
        <v>68.745000000000005</v>
      </c>
      <c r="BU18" s="188">
        <v>69.158000000000001</v>
      </c>
      <c r="BV18" s="188">
        <v>44.194000000000003</v>
      </c>
      <c r="BW18" s="188">
        <v>44.718000000000004</v>
      </c>
      <c r="BX18" s="188">
        <v>36.521000000000001</v>
      </c>
      <c r="BY18" s="188">
        <v>24.390999999999998</v>
      </c>
      <c r="BZ18" s="188">
        <v>64.596999999999994</v>
      </c>
      <c r="CA18" s="188">
        <v>38.735999999999997</v>
      </c>
      <c r="CB18" s="188">
        <v>35.984000000000002</v>
      </c>
      <c r="CC18" s="188">
        <v>29.407</v>
      </c>
      <c r="CD18" s="188">
        <v>30.573</v>
      </c>
      <c r="CE18" s="188">
        <v>18.491</v>
      </c>
      <c r="CF18" s="188">
        <v>18.533000000000001</v>
      </c>
      <c r="CG18" s="188">
        <v>22.991</v>
      </c>
      <c r="CH18" s="188">
        <v>18.097999999999999</v>
      </c>
      <c r="CI18" s="188">
        <v>16.202999999999999</v>
      </c>
      <c r="CJ18" s="188">
        <v>14.286</v>
      </c>
      <c r="CK18" s="188">
        <v>17.617999999999999</v>
      </c>
      <c r="CL18" s="188">
        <v>8.9</v>
      </c>
      <c r="CM18" s="188">
        <v>9.2420000000000009</v>
      </c>
      <c r="CN18" s="188">
        <v>4.242</v>
      </c>
      <c r="CO18" s="188">
        <v>5.9930000000000003</v>
      </c>
      <c r="CP18" s="188">
        <v>84.841999999999999</v>
      </c>
      <c r="CQ18" s="188">
        <v>33.908000000000001</v>
      </c>
      <c r="CR18" s="188">
        <v>262.05799999999999</v>
      </c>
      <c r="CS18" s="188">
        <v>258.61</v>
      </c>
      <c r="CT18" s="188">
        <v>187.786</v>
      </c>
      <c r="CU18" s="188">
        <v>105.512</v>
      </c>
      <c r="CV18" s="188">
        <v>73.430999999999997</v>
      </c>
      <c r="CW18" s="188">
        <v>147.46</v>
      </c>
      <c r="CX18" s="188">
        <v>73.207999999999998</v>
      </c>
      <c r="CY18" s="188">
        <v>363.95299999999997</v>
      </c>
      <c r="CZ18" s="188">
        <v>337.31900000000002</v>
      </c>
      <c r="DA18" s="188">
        <v>310.74799999999999</v>
      </c>
      <c r="DB18" s="188">
        <v>254.31399999999999</v>
      </c>
      <c r="DC18" s="188">
        <v>276.97899999999998</v>
      </c>
      <c r="DD18" s="188">
        <v>234.35900000000001</v>
      </c>
      <c r="DE18" s="188">
        <v>185.63499999999999</v>
      </c>
      <c r="DF18" s="188">
        <v>158.33099999999999</v>
      </c>
      <c r="DG18" s="188">
        <v>90.903000000000006</v>
      </c>
      <c r="DH18" s="188">
        <v>41.206000000000003</v>
      </c>
      <c r="DI18" s="188">
        <v>106.417</v>
      </c>
      <c r="DJ18" s="188">
        <v>79.171000000000006</v>
      </c>
      <c r="DK18" s="188">
        <v>72.84</v>
      </c>
      <c r="DL18" s="188">
        <v>57.585000000000001</v>
      </c>
      <c r="DM18" s="188">
        <v>272.10300000000001</v>
      </c>
      <c r="DN18" s="188">
        <v>102.131</v>
      </c>
      <c r="DO18" s="188">
        <v>66.564999999999998</v>
      </c>
      <c r="DP18" s="188">
        <v>2.6</v>
      </c>
      <c r="DQ18" s="188">
        <v>2.077</v>
      </c>
      <c r="DR18" s="188">
        <v>64.942999999999998</v>
      </c>
      <c r="DS18" s="188">
        <v>19.329000000000001</v>
      </c>
      <c r="DT18" s="188">
        <v>14.837</v>
      </c>
      <c r="DU18" s="188">
        <v>14.811</v>
      </c>
      <c r="DV18" s="188">
        <v>15.227</v>
      </c>
      <c r="DW18" s="188">
        <v>19.239999999999998</v>
      </c>
      <c r="DX18" s="188">
        <v>48.411999999999999</v>
      </c>
      <c r="DY18" s="188">
        <v>33.573999999999998</v>
      </c>
      <c r="DZ18" s="188">
        <v>23.655000000000001</v>
      </c>
      <c r="EA18" s="188">
        <v>19.231000000000002</v>
      </c>
      <c r="EB18" s="188">
        <v>23.492999999999999</v>
      </c>
      <c r="EC18" s="188">
        <v>24.053999999999998</v>
      </c>
      <c r="ED18" s="188">
        <v>73.227999999999994</v>
      </c>
      <c r="EE18" s="188">
        <v>11.939</v>
      </c>
      <c r="EF18" s="188">
        <v>21.19</v>
      </c>
      <c r="EG18" s="188">
        <v>12.401999999999999</v>
      </c>
      <c r="EH18" s="188">
        <v>20.411000000000001</v>
      </c>
      <c r="EI18" s="188">
        <v>39.512</v>
      </c>
      <c r="EJ18" s="188">
        <v>41.195</v>
      </c>
      <c r="EK18" s="188">
        <v>47.005000000000003</v>
      </c>
      <c r="EL18" s="188">
        <v>66.766999999999996</v>
      </c>
      <c r="EM18" s="188">
        <v>39.412999999999997</v>
      </c>
      <c r="EN18" s="188">
        <v>19.414999999999999</v>
      </c>
      <c r="EO18" s="188">
        <v>16.98</v>
      </c>
      <c r="EP18" s="188">
        <v>21.425999999999998</v>
      </c>
      <c r="EQ18" s="188">
        <v>36.673999999999999</v>
      </c>
      <c r="ER18" s="188">
        <v>8.1489999999999991</v>
      </c>
      <c r="ES18" s="188">
        <v>5.2009999999999996</v>
      </c>
      <c r="ET18" s="188">
        <v>22.145</v>
      </c>
      <c r="EU18" s="188">
        <v>20.341000000000001</v>
      </c>
      <c r="EV18" s="188">
        <v>13.491</v>
      </c>
      <c r="EW18" s="188">
        <v>37.79</v>
      </c>
      <c r="EX18" s="188">
        <v>22.875</v>
      </c>
      <c r="EY18" s="188">
        <v>27.908000000000001</v>
      </c>
      <c r="EZ18" s="188">
        <v>15.512</v>
      </c>
      <c r="FA18" s="188">
        <v>7.8680000000000003</v>
      </c>
      <c r="FB18" s="188">
        <v>9.2880000000000003</v>
      </c>
      <c r="FC18" s="188">
        <v>57.14</v>
      </c>
      <c r="FD18" s="188">
        <v>24.805</v>
      </c>
      <c r="FE18" s="188">
        <v>20.646000000000001</v>
      </c>
      <c r="FF18" s="188">
        <v>51.444000000000003</v>
      </c>
      <c r="FG18" s="188">
        <v>38.277000000000001</v>
      </c>
      <c r="FH18" s="188">
        <v>45.58</v>
      </c>
      <c r="FI18" s="188">
        <v>83.781000000000006</v>
      </c>
      <c r="FJ18" s="188">
        <v>30.518000000000001</v>
      </c>
      <c r="FK18" s="188">
        <v>11.279</v>
      </c>
      <c r="FL18" s="188">
        <v>15.864000000000001</v>
      </c>
      <c r="FM18" s="188">
        <v>26.097999999999999</v>
      </c>
      <c r="FN18" s="188">
        <v>6.9429999999999996</v>
      </c>
      <c r="FO18" s="188">
        <v>18.364000000000001</v>
      </c>
      <c r="FP18" s="188">
        <v>17.530999999999999</v>
      </c>
      <c r="FQ18" s="188">
        <v>8.2750000000000004</v>
      </c>
      <c r="FR18" s="188">
        <v>8.125</v>
      </c>
      <c r="FS18" s="188">
        <v>12.441000000000001</v>
      </c>
      <c r="FT18" s="188">
        <v>26.446999999999999</v>
      </c>
      <c r="FU18" s="188">
        <v>52.563000000000002</v>
      </c>
      <c r="FV18" s="188">
        <v>14.683</v>
      </c>
      <c r="FW18" s="188">
        <v>17.364000000000001</v>
      </c>
      <c r="FX18" s="188">
        <v>8.8970000000000002</v>
      </c>
      <c r="FY18" s="188">
        <v>11.967000000000001</v>
      </c>
      <c r="FZ18" s="188">
        <v>15.448</v>
      </c>
      <c r="GA18" s="188">
        <v>11.561</v>
      </c>
      <c r="GB18" s="188">
        <v>8.0559999999999992</v>
      </c>
      <c r="GC18" s="188">
        <v>11.295999999999999</v>
      </c>
      <c r="GD18" s="188">
        <v>14.095000000000001</v>
      </c>
      <c r="GE18" s="188">
        <v>28.181000000000001</v>
      </c>
      <c r="GF18" s="188">
        <v>12.454000000000001</v>
      </c>
      <c r="GG18" s="188">
        <v>34.887999999999998</v>
      </c>
      <c r="GH18" s="188">
        <v>28.09</v>
      </c>
      <c r="GI18" s="188">
        <v>21.309000000000001</v>
      </c>
      <c r="GJ18" s="188">
        <v>17.649000000000001</v>
      </c>
      <c r="GK18" s="188">
        <v>14.994</v>
      </c>
      <c r="GL18" s="188">
        <v>27.132999999999999</v>
      </c>
      <c r="GM18" s="188">
        <v>10.305</v>
      </c>
      <c r="GN18" s="188">
        <v>11.944000000000001</v>
      </c>
      <c r="GO18" s="188">
        <v>23.45</v>
      </c>
      <c r="GP18" s="188">
        <v>8.2149999999999999</v>
      </c>
      <c r="GQ18" s="188">
        <v>32.165999999999997</v>
      </c>
      <c r="GR18" s="188">
        <v>13.61</v>
      </c>
      <c r="GS18" s="188">
        <v>10.097</v>
      </c>
      <c r="GT18" s="188">
        <v>74.307000000000002</v>
      </c>
      <c r="GU18" s="188">
        <v>49.280999999999999</v>
      </c>
      <c r="GV18" s="188">
        <v>17.940000000000001</v>
      </c>
      <c r="GW18" s="188">
        <v>11.11</v>
      </c>
      <c r="GX18" s="188">
        <v>13.425000000000001</v>
      </c>
      <c r="GY18" s="188">
        <v>25.959</v>
      </c>
      <c r="GZ18" s="188">
        <v>16.97</v>
      </c>
      <c r="HA18" s="188">
        <v>14.539</v>
      </c>
      <c r="HB18" s="188">
        <v>11.205</v>
      </c>
      <c r="HC18" s="188">
        <v>19.574000000000002</v>
      </c>
      <c r="HD18" s="188">
        <v>26.484999999999999</v>
      </c>
      <c r="HE18" s="188">
        <v>7.3719999999999999</v>
      </c>
      <c r="HF18" s="188">
        <v>21.905999999999999</v>
      </c>
      <c r="HG18" s="188">
        <v>5.4619999999999997</v>
      </c>
      <c r="HH18" s="188">
        <v>46.841000000000001</v>
      </c>
      <c r="HI18" s="188">
        <v>44.81</v>
      </c>
      <c r="HJ18" s="188">
        <v>12.468999999999999</v>
      </c>
      <c r="HK18" s="188">
        <v>17.683</v>
      </c>
      <c r="HL18" s="188">
        <v>37.832999999999998</v>
      </c>
      <c r="HM18" s="188">
        <v>47.747999999999998</v>
      </c>
      <c r="HN18" s="188">
        <v>19.411000000000001</v>
      </c>
      <c r="HO18" s="188">
        <v>11.528</v>
      </c>
      <c r="HP18" s="188">
        <v>12.13</v>
      </c>
      <c r="HQ18" s="188">
        <v>4.67</v>
      </c>
      <c r="HR18" s="188">
        <v>18.678999999999998</v>
      </c>
      <c r="HS18" s="188">
        <v>13.234999999999999</v>
      </c>
      <c r="HT18" s="188">
        <v>17.405999999999999</v>
      </c>
      <c r="HU18" s="188">
        <v>10.233000000000001</v>
      </c>
      <c r="HV18" s="188">
        <v>7.6989999999999998</v>
      </c>
      <c r="HW18" s="188">
        <v>2.5209999999999999</v>
      </c>
      <c r="HX18" s="188">
        <v>15.789</v>
      </c>
      <c r="HY18" s="188">
        <v>37.857999999999997</v>
      </c>
      <c r="HZ18" s="188">
        <v>15.401999999999999</v>
      </c>
      <c r="IA18" s="188">
        <v>14.638999999999999</v>
      </c>
      <c r="IB18" s="188">
        <v>21.806000000000001</v>
      </c>
      <c r="IC18" s="188">
        <v>18.358000000000001</v>
      </c>
      <c r="ID18" s="188">
        <v>37.237000000000002</v>
      </c>
      <c r="IE18" s="188">
        <v>8.7620000000000005</v>
      </c>
      <c r="IF18" s="188">
        <v>9.6649999999999991</v>
      </c>
      <c r="IG18" s="188">
        <v>12.832000000000001</v>
      </c>
      <c r="IH18" s="188">
        <v>8.4280000000000008</v>
      </c>
      <c r="II18" s="188">
        <v>17.413</v>
      </c>
      <c r="IJ18" s="188">
        <v>14.093</v>
      </c>
      <c r="IK18" s="188">
        <v>11.898999999999999</v>
      </c>
      <c r="IL18" s="188">
        <v>8.0980000000000008</v>
      </c>
      <c r="IM18" s="188">
        <v>5.9809999999999999</v>
      </c>
      <c r="IN18" s="188">
        <v>14.087999999999999</v>
      </c>
      <c r="IO18" s="188">
        <v>18.535</v>
      </c>
      <c r="IP18" s="188">
        <v>120.03700000000001</v>
      </c>
      <c r="IQ18" s="188">
        <v>44.972000000000001</v>
      </c>
      <c r="IR18" s="188">
        <v>28.393000000000001</v>
      </c>
      <c r="IS18" s="188">
        <v>11.228999999999999</v>
      </c>
      <c r="IT18" s="188">
        <v>24.233000000000001</v>
      </c>
      <c r="IU18" s="188">
        <v>16.768999999999998</v>
      </c>
      <c r="IV18" s="188">
        <v>15.88</v>
      </c>
      <c r="IW18" s="188">
        <v>26.527000000000001</v>
      </c>
      <c r="IX18" s="188">
        <v>34.723999999999997</v>
      </c>
      <c r="IY18" s="188">
        <v>67.206000000000003</v>
      </c>
      <c r="IZ18" s="188">
        <v>13.584</v>
      </c>
      <c r="JA18" s="188">
        <v>17.792000000000002</v>
      </c>
      <c r="JB18" s="188">
        <v>27.308</v>
      </c>
      <c r="JC18" s="188">
        <v>21.728000000000002</v>
      </c>
      <c r="JD18" s="188">
        <v>42.058999999999997</v>
      </c>
      <c r="JE18" s="188">
        <v>15.83</v>
      </c>
      <c r="JF18" s="188">
        <v>7.5019999999999998</v>
      </c>
      <c r="JG18" s="188">
        <v>7.96</v>
      </c>
      <c r="JH18" s="188">
        <v>14.692</v>
      </c>
      <c r="JI18" s="188">
        <v>14.384</v>
      </c>
    </row>
    <row r="19" spans="1:269" ht="23.25" customHeight="1">
      <c r="A19" s="183"/>
      <c r="B19" s="57" t="s">
        <v>10</v>
      </c>
      <c r="C19" s="188">
        <v>3471.4609999999998</v>
      </c>
      <c r="D19" s="188">
        <v>911</v>
      </c>
      <c r="E19" s="188">
        <v>608</v>
      </c>
      <c r="F19" s="188">
        <v>943</v>
      </c>
      <c r="G19" s="188">
        <v>1008</v>
      </c>
      <c r="H19" s="232"/>
      <c r="I19" s="188">
        <v>59.225999999999999</v>
      </c>
      <c r="J19" s="188">
        <v>63.014000000000003</v>
      </c>
      <c r="K19" s="188">
        <v>55.008000000000003</v>
      </c>
      <c r="L19" s="188">
        <v>55.668999999999997</v>
      </c>
      <c r="M19" s="188">
        <v>37.198</v>
      </c>
      <c r="N19" s="188">
        <v>4.9720000000000004</v>
      </c>
      <c r="O19" s="188">
        <v>4.8479999999999999</v>
      </c>
      <c r="P19" s="188">
        <v>35.628999999999998</v>
      </c>
      <c r="Q19" s="188">
        <v>10.483000000000001</v>
      </c>
      <c r="R19" s="188">
        <v>5.7960000000000003</v>
      </c>
      <c r="S19" s="188">
        <v>5.806</v>
      </c>
      <c r="T19" s="188">
        <v>7.4530000000000003</v>
      </c>
      <c r="U19" s="188">
        <v>8.423</v>
      </c>
      <c r="V19" s="188">
        <v>6.9740000000000002</v>
      </c>
      <c r="W19" s="188">
        <v>9.3059999999999992</v>
      </c>
      <c r="X19" s="188">
        <v>22.986999999999998</v>
      </c>
      <c r="Y19" s="188">
        <v>20.832999999999998</v>
      </c>
      <c r="Z19" s="188">
        <v>8.9329999999999998</v>
      </c>
      <c r="AA19" s="188">
        <v>10.420999999999999</v>
      </c>
      <c r="AB19" s="188">
        <v>21.66</v>
      </c>
      <c r="AC19" s="188">
        <v>5.032</v>
      </c>
      <c r="AD19" s="188">
        <v>7.415</v>
      </c>
      <c r="AE19" s="188">
        <v>6.8470000000000004</v>
      </c>
      <c r="AF19" s="188">
        <v>17.751999999999999</v>
      </c>
      <c r="AG19" s="188">
        <v>2.67</v>
      </c>
      <c r="AH19" s="188">
        <v>12.372999999999999</v>
      </c>
      <c r="AI19" s="188">
        <v>3.2530000000000001</v>
      </c>
      <c r="AJ19" s="188">
        <v>13.439</v>
      </c>
      <c r="AK19" s="188">
        <v>10.862</v>
      </c>
      <c r="AL19" s="188">
        <v>12.183999999999999</v>
      </c>
      <c r="AM19" s="188">
        <v>9.7330000000000005</v>
      </c>
      <c r="AN19" s="188">
        <v>3.2189999999999999</v>
      </c>
      <c r="AO19" s="188">
        <v>2.61</v>
      </c>
      <c r="AP19" s="188">
        <v>8.3369999999999997</v>
      </c>
      <c r="AQ19" s="188">
        <v>4.0140000000000002</v>
      </c>
      <c r="AR19" s="188">
        <v>10.1</v>
      </c>
      <c r="AS19" s="188">
        <v>12.06</v>
      </c>
      <c r="AT19" s="188">
        <v>11.269</v>
      </c>
      <c r="AU19" s="188">
        <v>12.63</v>
      </c>
      <c r="AV19" s="188">
        <v>7.0019999999999998</v>
      </c>
      <c r="AW19" s="188">
        <v>12.813000000000001</v>
      </c>
      <c r="AX19" s="188">
        <v>40.984999999999999</v>
      </c>
      <c r="AY19" s="188">
        <v>18.696000000000002</v>
      </c>
      <c r="AZ19" s="188">
        <v>5.5890000000000004</v>
      </c>
      <c r="BA19" s="188">
        <v>16.991</v>
      </c>
      <c r="BB19" s="188">
        <v>20.803999999999998</v>
      </c>
      <c r="BC19" s="188">
        <v>4.6050000000000004</v>
      </c>
      <c r="BD19" s="188">
        <v>56.838999999999999</v>
      </c>
      <c r="BE19" s="188">
        <v>28.844000000000001</v>
      </c>
      <c r="BF19" s="188">
        <v>18.817</v>
      </c>
      <c r="BG19" s="188">
        <v>7.5419999999999998</v>
      </c>
      <c r="BH19" s="188">
        <v>16.349</v>
      </c>
      <c r="BI19" s="188">
        <v>4.5439999999999996</v>
      </c>
      <c r="BJ19" s="188">
        <v>14.391</v>
      </c>
      <c r="BK19" s="188">
        <v>16.446999999999999</v>
      </c>
      <c r="BL19" s="188">
        <v>86.734999999999999</v>
      </c>
      <c r="BM19" s="188">
        <v>38.781999999999996</v>
      </c>
      <c r="BN19" s="188">
        <v>38.432000000000002</v>
      </c>
      <c r="BO19" s="188">
        <v>13.808</v>
      </c>
      <c r="BP19" s="188">
        <v>6.5960000000000001</v>
      </c>
      <c r="BQ19" s="188">
        <v>5.6820000000000004</v>
      </c>
      <c r="BR19" s="188">
        <v>10.53</v>
      </c>
      <c r="BS19" s="188">
        <v>23.427</v>
      </c>
      <c r="BT19" s="188">
        <v>16.695</v>
      </c>
      <c r="BU19" s="188">
        <v>21.664999999999999</v>
      </c>
      <c r="BV19" s="188">
        <v>9.2089999999999996</v>
      </c>
      <c r="BW19" s="188">
        <v>12.978999999999999</v>
      </c>
      <c r="BX19" s="188">
        <v>5.2679999999999998</v>
      </c>
      <c r="BY19" s="188">
        <v>5.1779999999999999</v>
      </c>
      <c r="BZ19" s="188" t="s">
        <v>262</v>
      </c>
      <c r="CA19" s="188" t="s">
        <v>262</v>
      </c>
      <c r="CB19" s="188" t="s">
        <v>262</v>
      </c>
      <c r="CC19" s="188" t="s">
        <v>262</v>
      </c>
      <c r="CD19" s="188" t="s">
        <v>262</v>
      </c>
      <c r="CE19" s="188" t="s">
        <v>262</v>
      </c>
      <c r="CF19" s="188" t="s">
        <v>262</v>
      </c>
      <c r="CG19" s="188" t="s">
        <v>262</v>
      </c>
      <c r="CH19" s="188" t="s">
        <v>262</v>
      </c>
      <c r="CI19" s="188" t="s">
        <v>262</v>
      </c>
      <c r="CJ19" s="188" t="s">
        <v>262</v>
      </c>
      <c r="CK19" s="188" t="s">
        <v>262</v>
      </c>
      <c r="CL19" s="188" t="s">
        <v>262</v>
      </c>
      <c r="CM19" s="188" t="s">
        <v>262</v>
      </c>
      <c r="CN19" s="188" t="s">
        <v>262</v>
      </c>
      <c r="CO19" s="188" t="s">
        <v>262</v>
      </c>
      <c r="CP19" s="188">
        <v>14.295</v>
      </c>
      <c r="CQ19" s="188">
        <v>6.0049999999999999</v>
      </c>
      <c r="CR19" s="188">
        <v>143.27500000000001</v>
      </c>
      <c r="CS19" s="188">
        <v>46.151000000000003</v>
      </c>
      <c r="CT19" s="188">
        <v>22.462</v>
      </c>
      <c r="CU19" s="188">
        <v>30.125</v>
      </c>
      <c r="CV19" s="188">
        <v>11.564</v>
      </c>
      <c r="CW19" s="188">
        <v>19.754999999999999</v>
      </c>
      <c r="CX19" s="188">
        <v>19.599</v>
      </c>
      <c r="CY19" s="188">
        <v>94.037999999999997</v>
      </c>
      <c r="CZ19" s="188">
        <v>79.356999999999999</v>
      </c>
      <c r="DA19" s="188">
        <v>115.328</v>
      </c>
      <c r="DB19" s="188">
        <v>105.919</v>
      </c>
      <c r="DC19" s="188">
        <v>82.394000000000005</v>
      </c>
      <c r="DD19" s="188">
        <v>65.539000000000001</v>
      </c>
      <c r="DE19" s="188">
        <v>67.656999999999996</v>
      </c>
      <c r="DF19" s="188">
        <v>66.808999999999997</v>
      </c>
      <c r="DG19" s="188">
        <v>26.016999999999999</v>
      </c>
      <c r="DH19" s="188">
        <v>37.195</v>
      </c>
      <c r="DI19" s="188">
        <v>35.978999999999999</v>
      </c>
      <c r="DJ19" s="188">
        <v>14.423999999999999</v>
      </c>
      <c r="DK19" s="188">
        <v>9.0500000000000007</v>
      </c>
      <c r="DL19" s="188">
        <v>13.041</v>
      </c>
      <c r="DM19" s="188">
        <v>53.808999999999997</v>
      </c>
      <c r="DN19" s="188">
        <v>39.426000000000002</v>
      </c>
      <c r="DO19" s="188">
        <v>24.902999999999999</v>
      </c>
      <c r="DP19" s="188">
        <v>8.7929999999999993</v>
      </c>
      <c r="DQ19" s="188">
        <v>3.4420000000000002</v>
      </c>
      <c r="DR19" s="188">
        <v>15.875999999999999</v>
      </c>
      <c r="DS19" s="188">
        <v>4.7869999999999999</v>
      </c>
      <c r="DT19" s="188">
        <v>3.3620000000000001</v>
      </c>
      <c r="DU19" s="188">
        <v>3.706</v>
      </c>
      <c r="DV19" s="188">
        <v>4.4240000000000004</v>
      </c>
      <c r="DW19" s="188">
        <v>5.0579999999999998</v>
      </c>
      <c r="DX19" s="188">
        <v>16.071999999999999</v>
      </c>
      <c r="DY19" s="188">
        <v>10.087</v>
      </c>
      <c r="DZ19" s="188">
        <v>7.359</v>
      </c>
      <c r="EA19" s="188">
        <v>5.6870000000000003</v>
      </c>
      <c r="EB19" s="188">
        <v>7.9649999999999999</v>
      </c>
      <c r="EC19" s="188">
        <v>9.6219999999999999</v>
      </c>
      <c r="ED19" s="188">
        <v>23.824999999999999</v>
      </c>
      <c r="EE19" s="188">
        <v>4.8719999999999999</v>
      </c>
      <c r="EF19" s="188">
        <v>6.7859999999999996</v>
      </c>
      <c r="EG19" s="188">
        <v>4.3280000000000003</v>
      </c>
      <c r="EH19" s="188">
        <v>7.8550000000000004</v>
      </c>
      <c r="EI19" s="188">
        <v>9.0960000000000001</v>
      </c>
      <c r="EJ19" s="188">
        <v>15.648999999999999</v>
      </c>
      <c r="EK19" s="188">
        <v>15.914</v>
      </c>
      <c r="EL19" s="188">
        <v>20.873999999999999</v>
      </c>
      <c r="EM19" s="188">
        <v>12.632</v>
      </c>
      <c r="EN19" s="188">
        <v>1.901</v>
      </c>
      <c r="EO19" s="188">
        <v>2.294</v>
      </c>
      <c r="EP19" s="188">
        <v>4.032</v>
      </c>
      <c r="EQ19" s="188">
        <v>11.548999999999999</v>
      </c>
      <c r="ER19" s="188">
        <v>0.76600000000000001</v>
      </c>
      <c r="ES19" s="188">
        <v>2.0049999999999999</v>
      </c>
      <c r="ET19" s="188">
        <v>3.3889999999999998</v>
      </c>
      <c r="EU19" s="188">
        <v>4.4009999999999998</v>
      </c>
      <c r="EV19" s="188">
        <v>3.234</v>
      </c>
      <c r="EW19" s="188">
        <v>9.7189999999999994</v>
      </c>
      <c r="EX19" s="188">
        <v>4.1840000000000002</v>
      </c>
      <c r="EY19" s="188">
        <v>4.6500000000000004</v>
      </c>
      <c r="EZ19" s="188">
        <v>4.2869999999999999</v>
      </c>
      <c r="FA19" s="188">
        <v>2.42</v>
      </c>
      <c r="FB19" s="188">
        <v>2.7170000000000001</v>
      </c>
      <c r="FC19" s="188">
        <v>14.999000000000001</v>
      </c>
      <c r="FD19" s="188">
        <v>4.9489999999999998</v>
      </c>
      <c r="FE19" s="188">
        <v>4.048</v>
      </c>
      <c r="FF19" s="188">
        <v>5.992</v>
      </c>
      <c r="FG19" s="188">
        <v>5.59</v>
      </c>
      <c r="FH19" s="188">
        <v>5.3150000000000004</v>
      </c>
      <c r="FI19" s="188">
        <v>27.497</v>
      </c>
      <c r="FJ19" s="188">
        <v>7.694</v>
      </c>
      <c r="FK19" s="188">
        <v>3.202</v>
      </c>
      <c r="FL19" s="188">
        <v>6.7789999999999999</v>
      </c>
      <c r="FM19" s="188">
        <v>6.0119999999999996</v>
      </c>
      <c r="FN19" s="188">
        <v>0.71</v>
      </c>
      <c r="FO19" s="188">
        <v>6.0419999999999998</v>
      </c>
      <c r="FP19" s="188">
        <v>5.94</v>
      </c>
      <c r="FQ19" s="188">
        <v>1.7729999999999999</v>
      </c>
      <c r="FR19" s="188">
        <v>3.048</v>
      </c>
      <c r="FS19" s="188">
        <v>1.3180000000000001</v>
      </c>
      <c r="FT19" s="188">
        <v>5.8330000000000002</v>
      </c>
      <c r="FU19" s="188">
        <v>15.79</v>
      </c>
      <c r="FV19" s="188">
        <v>1.875</v>
      </c>
      <c r="FW19" s="188">
        <v>1.4510000000000001</v>
      </c>
      <c r="FX19" s="188">
        <v>1.1240000000000001</v>
      </c>
      <c r="FY19" s="188">
        <v>4.1769999999999996</v>
      </c>
      <c r="FZ19" s="188">
        <v>4.4340000000000002</v>
      </c>
      <c r="GA19" s="188">
        <v>3.7890000000000001</v>
      </c>
      <c r="GB19" s="188">
        <v>2.3210000000000002</v>
      </c>
      <c r="GC19" s="188">
        <v>1.232</v>
      </c>
      <c r="GD19" s="188">
        <v>4.3550000000000004</v>
      </c>
      <c r="GE19" s="188">
        <v>7.7309999999999999</v>
      </c>
      <c r="GF19" s="188">
        <v>1.5109999999999999</v>
      </c>
      <c r="GG19" s="188">
        <v>8.5990000000000002</v>
      </c>
      <c r="GH19" s="188">
        <v>2.734</v>
      </c>
      <c r="GI19" s="188">
        <v>2.004</v>
      </c>
      <c r="GJ19" s="188">
        <v>5.9020000000000001</v>
      </c>
      <c r="GK19" s="188">
        <v>5.3280000000000003</v>
      </c>
      <c r="GL19" s="188">
        <v>6.8789999999999996</v>
      </c>
      <c r="GM19" s="188">
        <v>0.95399999999999996</v>
      </c>
      <c r="GN19" s="188">
        <v>3.5840000000000001</v>
      </c>
      <c r="GO19" s="188">
        <v>2.4300000000000002</v>
      </c>
      <c r="GP19" s="188">
        <v>1.994</v>
      </c>
      <c r="GQ19" s="188">
        <v>5.3719999999999999</v>
      </c>
      <c r="GR19" s="188">
        <v>4.8369999999999997</v>
      </c>
      <c r="GS19" s="188">
        <v>0.78</v>
      </c>
      <c r="GT19" s="188">
        <v>20.661999999999999</v>
      </c>
      <c r="GU19" s="188">
        <v>12.891999999999999</v>
      </c>
      <c r="GV19" s="188">
        <v>6.3239999999999998</v>
      </c>
      <c r="GW19" s="188">
        <v>5.19</v>
      </c>
      <c r="GX19" s="188">
        <v>2.6429999999999998</v>
      </c>
      <c r="GY19" s="188">
        <v>10.743</v>
      </c>
      <c r="GZ19" s="188">
        <v>5.4050000000000002</v>
      </c>
      <c r="HA19" s="188">
        <v>5.9870000000000001</v>
      </c>
      <c r="HB19" s="188">
        <v>5.0449999999999999</v>
      </c>
      <c r="HC19" s="188">
        <v>9.0440000000000005</v>
      </c>
      <c r="HD19" s="188">
        <v>8.8510000000000009</v>
      </c>
      <c r="HE19" s="188">
        <v>0.92600000000000005</v>
      </c>
      <c r="HF19" s="188">
        <v>8.1690000000000005</v>
      </c>
      <c r="HG19" s="188">
        <v>1.034</v>
      </c>
      <c r="HH19" s="188">
        <v>10.461</v>
      </c>
      <c r="HI19" s="188">
        <v>4.556</v>
      </c>
      <c r="HJ19" s="188">
        <v>2.6739999999999999</v>
      </c>
      <c r="HK19" s="188">
        <v>4.4829999999999997</v>
      </c>
      <c r="HL19" s="188">
        <v>13.978</v>
      </c>
      <c r="HM19" s="188">
        <v>5.66</v>
      </c>
      <c r="HN19" s="188">
        <v>3.5390000000000001</v>
      </c>
      <c r="HO19" s="188">
        <v>7.673</v>
      </c>
      <c r="HP19" s="188">
        <v>1.913</v>
      </c>
      <c r="HQ19" s="188">
        <v>0.77100000000000002</v>
      </c>
      <c r="HR19" s="188">
        <v>5.2789999999999999</v>
      </c>
      <c r="HS19" s="188">
        <v>4.0549999999999997</v>
      </c>
      <c r="HT19" s="188">
        <v>4.6840000000000002</v>
      </c>
      <c r="HU19" s="188">
        <v>4.0170000000000003</v>
      </c>
      <c r="HV19" s="188">
        <v>2.4630000000000001</v>
      </c>
      <c r="HW19" s="188">
        <v>4.0190000000000001</v>
      </c>
      <c r="HX19" s="188">
        <v>7.9640000000000004</v>
      </c>
      <c r="HY19" s="188">
        <v>9.6649999999999991</v>
      </c>
      <c r="HZ19" s="188">
        <v>3.4809999999999999</v>
      </c>
      <c r="IA19" s="188">
        <v>4.9530000000000003</v>
      </c>
      <c r="IB19" s="188">
        <v>7.2039999999999997</v>
      </c>
      <c r="IC19" s="188">
        <v>8.4619999999999997</v>
      </c>
      <c r="ID19" s="188">
        <v>16.788</v>
      </c>
      <c r="IE19" s="188">
        <v>1.661</v>
      </c>
      <c r="IF19" s="188">
        <v>2.4329999999999998</v>
      </c>
      <c r="IG19" s="188">
        <v>4.5679999999999996</v>
      </c>
      <c r="IH19" s="188">
        <v>2.734</v>
      </c>
      <c r="II19" s="188">
        <v>5.6239999999999997</v>
      </c>
      <c r="IJ19" s="188">
        <v>5.6280000000000001</v>
      </c>
      <c r="IK19" s="188">
        <v>3.806</v>
      </c>
      <c r="IL19" s="188">
        <v>2.875</v>
      </c>
      <c r="IM19" s="188">
        <v>2.4860000000000002</v>
      </c>
      <c r="IN19" s="188">
        <v>4.952</v>
      </c>
      <c r="IO19" s="188">
        <v>6.298</v>
      </c>
      <c r="IP19" s="188">
        <v>44.274999999999999</v>
      </c>
      <c r="IQ19" s="188">
        <v>18.690999999999999</v>
      </c>
      <c r="IR19" s="188">
        <v>10.23</v>
      </c>
      <c r="IS19" s="188">
        <v>5.71</v>
      </c>
      <c r="IT19" s="188">
        <v>5.2</v>
      </c>
      <c r="IU19" s="188">
        <v>5.8650000000000002</v>
      </c>
      <c r="IV19" s="188">
        <v>5.6029999999999998</v>
      </c>
      <c r="IW19" s="188">
        <v>11.048999999999999</v>
      </c>
      <c r="IX19" s="188">
        <v>14.278</v>
      </c>
      <c r="IY19" s="188">
        <v>32.548000000000002</v>
      </c>
      <c r="IZ19" s="188">
        <v>6.0049999999999999</v>
      </c>
      <c r="JA19" s="188">
        <v>7.641</v>
      </c>
      <c r="JB19" s="188">
        <v>12.103999999999999</v>
      </c>
      <c r="JC19" s="188">
        <v>8.3000000000000007</v>
      </c>
      <c r="JD19" s="188">
        <v>16.335999999999999</v>
      </c>
      <c r="JE19" s="188">
        <v>5.5860000000000003</v>
      </c>
      <c r="JF19" s="188">
        <v>2.7170000000000001</v>
      </c>
      <c r="JG19" s="188">
        <v>4.4619999999999997</v>
      </c>
      <c r="JH19" s="188">
        <v>6.6429999999999998</v>
      </c>
      <c r="JI19" s="188">
        <v>5.0229999999999997</v>
      </c>
    </row>
    <row r="20" spans="1:269" ht="23.25" customHeight="1">
      <c r="A20" s="183"/>
      <c r="B20" s="58" t="s">
        <v>16</v>
      </c>
      <c r="C20" s="188">
        <v>12765.903</v>
      </c>
      <c r="D20" s="188">
        <v>5689</v>
      </c>
      <c r="E20" s="188">
        <v>2565</v>
      </c>
      <c r="F20" s="188">
        <v>2072</v>
      </c>
      <c r="G20" s="188">
        <v>2438</v>
      </c>
      <c r="H20" s="232"/>
      <c r="I20" s="188">
        <v>632.58699999999999</v>
      </c>
      <c r="J20" s="188">
        <v>201.78</v>
      </c>
      <c r="K20" s="188">
        <v>362.73500000000001</v>
      </c>
      <c r="L20" s="188">
        <v>373.57600000000002</v>
      </c>
      <c r="M20" s="188">
        <v>170.17</v>
      </c>
      <c r="N20" s="188">
        <v>179.68799999999999</v>
      </c>
      <c r="O20" s="188">
        <v>132.36500000000001</v>
      </c>
      <c r="P20" s="188">
        <v>149.869</v>
      </c>
      <c r="Q20" s="188">
        <v>135.94900000000001</v>
      </c>
      <c r="R20" s="188">
        <v>138.39500000000001</v>
      </c>
      <c r="S20" s="188">
        <v>68.010999999999996</v>
      </c>
      <c r="T20" s="188">
        <v>77.397000000000006</v>
      </c>
      <c r="U20" s="188">
        <v>33.811999999999998</v>
      </c>
      <c r="V20" s="188">
        <v>49.436999999999998</v>
      </c>
      <c r="W20" s="188">
        <v>79.61</v>
      </c>
      <c r="X20" s="188">
        <v>49.866</v>
      </c>
      <c r="Y20" s="188">
        <v>69.632999999999996</v>
      </c>
      <c r="Z20" s="188">
        <v>66.512</v>
      </c>
      <c r="AA20" s="188">
        <v>52.320999999999998</v>
      </c>
      <c r="AB20" s="188">
        <v>58.393999999999998</v>
      </c>
      <c r="AC20" s="188">
        <v>40.768000000000001</v>
      </c>
      <c r="AD20" s="188">
        <v>52.466000000000001</v>
      </c>
      <c r="AE20" s="188">
        <v>55.182000000000002</v>
      </c>
      <c r="AF20" s="188">
        <v>31.603000000000002</v>
      </c>
      <c r="AG20" s="188">
        <v>29.945</v>
      </c>
      <c r="AH20" s="188">
        <v>31.86</v>
      </c>
      <c r="AI20" s="188">
        <v>31.448</v>
      </c>
      <c r="AJ20" s="188">
        <v>10.566000000000001</v>
      </c>
      <c r="AK20" s="188">
        <v>116.696</v>
      </c>
      <c r="AL20" s="188">
        <v>52.155999999999999</v>
      </c>
      <c r="AM20" s="188">
        <v>120.346</v>
      </c>
      <c r="AN20" s="188">
        <v>15.004</v>
      </c>
      <c r="AO20" s="188">
        <v>15.129</v>
      </c>
      <c r="AP20" s="188">
        <v>59.973999999999997</v>
      </c>
      <c r="AQ20" s="188">
        <v>36.287999999999997</v>
      </c>
      <c r="AR20" s="188">
        <v>89.620999999999995</v>
      </c>
      <c r="AS20" s="188">
        <v>148.82599999999999</v>
      </c>
      <c r="AT20" s="188">
        <v>102.92</v>
      </c>
      <c r="AU20" s="188">
        <v>48.966000000000001</v>
      </c>
      <c r="AV20" s="188">
        <v>36.070999999999998</v>
      </c>
      <c r="AW20" s="188">
        <v>168.499</v>
      </c>
      <c r="AX20" s="188">
        <v>65.052000000000007</v>
      </c>
      <c r="AY20" s="188">
        <v>62.944000000000003</v>
      </c>
      <c r="AZ20" s="188">
        <v>61.26</v>
      </c>
      <c r="BA20" s="188">
        <v>50.156999999999996</v>
      </c>
      <c r="BB20" s="188">
        <v>26.655999999999999</v>
      </c>
      <c r="BC20" s="188">
        <v>55.182000000000002</v>
      </c>
      <c r="BD20" s="188">
        <v>317.08999999999997</v>
      </c>
      <c r="BE20" s="188">
        <v>169.821</v>
      </c>
      <c r="BF20" s="188">
        <v>166.77600000000001</v>
      </c>
      <c r="BG20" s="188">
        <v>55.38</v>
      </c>
      <c r="BH20" s="188">
        <v>94.926000000000002</v>
      </c>
      <c r="BI20" s="188">
        <v>82.421999999999997</v>
      </c>
      <c r="BJ20" s="188">
        <v>80.436999999999998</v>
      </c>
      <c r="BK20" s="188">
        <v>24.651</v>
      </c>
      <c r="BL20" s="188">
        <v>207.18799999999999</v>
      </c>
      <c r="BM20" s="188">
        <v>325.97500000000002</v>
      </c>
      <c r="BN20" s="188">
        <v>143.52199999999999</v>
      </c>
      <c r="BO20" s="188">
        <v>142.423</v>
      </c>
      <c r="BP20" s="188">
        <v>83</v>
      </c>
      <c r="BQ20" s="188">
        <v>86.448999999999998</v>
      </c>
      <c r="BR20" s="188">
        <v>37.189</v>
      </c>
      <c r="BS20" s="188">
        <v>55.871000000000002</v>
      </c>
      <c r="BT20" s="188">
        <v>52.048999999999999</v>
      </c>
      <c r="BU20" s="188">
        <v>47.491999999999997</v>
      </c>
      <c r="BV20" s="188">
        <v>34.984999999999999</v>
      </c>
      <c r="BW20" s="188">
        <v>31.738</v>
      </c>
      <c r="BX20" s="188">
        <v>31.251999999999999</v>
      </c>
      <c r="BY20" s="188">
        <v>19.213000000000001</v>
      </c>
      <c r="BZ20" s="188">
        <v>64.596999999999994</v>
      </c>
      <c r="CA20" s="188">
        <v>38.735999999999997</v>
      </c>
      <c r="CB20" s="188">
        <v>35.984000000000002</v>
      </c>
      <c r="CC20" s="188">
        <v>29.407</v>
      </c>
      <c r="CD20" s="188">
        <v>30.573</v>
      </c>
      <c r="CE20" s="188">
        <v>18.491</v>
      </c>
      <c r="CF20" s="188">
        <v>18.533000000000001</v>
      </c>
      <c r="CG20" s="188">
        <v>22.991</v>
      </c>
      <c r="CH20" s="188">
        <v>18.097999999999999</v>
      </c>
      <c r="CI20" s="188">
        <v>16.202999999999999</v>
      </c>
      <c r="CJ20" s="188">
        <v>14.286</v>
      </c>
      <c r="CK20" s="188">
        <v>17.617999999999999</v>
      </c>
      <c r="CL20" s="188">
        <v>8.9</v>
      </c>
      <c r="CM20" s="188">
        <v>9.2420000000000009</v>
      </c>
      <c r="CN20" s="188">
        <v>4.242</v>
      </c>
      <c r="CO20" s="188">
        <v>5.9930000000000003</v>
      </c>
      <c r="CP20" s="188">
        <v>70.546000000000006</v>
      </c>
      <c r="CQ20" s="188">
        <v>27.902000000000001</v>
      </c>
      <c r="CR20" s="188">
        <v>118.783</v>
      </c>
      <c r="CS20" s="188">
        <v>212.458</v>
      </c>
      <c r="CT20" s="188">
        <v>165.32400000000001</v>
      </c>
      <c r="CU20" s="188">
        <v>75.387</v>
      </c>
      <c r="CV20" s="188">
        <v>61.866999999999997</v>
      </c>
      <c r="CW20" s="188">
        <v>127.70399999999999</v>
      </c>
      <c r="CX20" s="188">
        <v>53.607999999999997</v>
      </c>
      <c r="CY20" s="188">
        <v>269.91500000000002</v>
      </c>
      <c r="CZ20" s="188">
        <v>257.96100000000001</v>
      </c>
      <c r="DA20" s="188">
        <v>195.42</v>
      </c>
      <c r="DB20" s="188">
        <v>148.39400000000001</v>
      </c>
      <c r="DC20" s="188">
        <v>194.58500000000001</v>
      </c>
      <c r="DD20" s="188">
        <v>168.81899999999999</v>
      </c>
      <c r="DE20" s="188">
        <v>117.977</v>
      </c>
      <c r="DF20" s="188">
        <v>91.522000000000006</v>
      </c>
      <c r="DG20" s="188">
        <v>64.885999999999996</v>
      </c>
      <c r="DH20" s="188">
        <v>4.01</v>
      </c>
      <c r="DI20" s="188">
        <v>70.438000000000002</v>
      </c>
      <c r="DJ20" s="188">
        <v>64.745999999999995</v>
      </c>
      <c r="DK20" s="188">
        <v>63.789000000000001</v>
      </c>
      <c r="DL20" s="188">
        <v>44.542999999999999</v>
      </c>
      <c r="DM20" s="188">
        <v>218.29400000000001</v>
      </c>
      <c r="DN20" s="188">
        <v>62.704000000000001</v>
      </c>
      <c r="DO20" s="188">
        <v>41.661000000000001</v>
      </c>
      <c r="DP20" s="188">
        <v>-6.1920000000000002</v>
      </c>
      <c r="DQ20" s="188">
        <v>-1.365</v>
      </c>
      <c r="DR20" s="188">
        <v>49.067</v>
      </c>
      <c r="DS20" s="188">
        <v>14.542</v>
      </c>
      <c r="DT20" s="188">
        <v>11.474</v>
      </c>
      <c r="DU20" s="188">
        <v>11.105</v>
      </c>
      <c r="DV20" s="188">
        <v>10.803000000000001</v>
      </c>
      <c r="DW20" s="188">
        <v>14.180999999999999</v>
      </c>
      <c r="DX20" s="188">
        <v>32.338999999999999</v>
      </c>
      <c r="DY20" s="188">
        <v>23.486999999999998</v>
      </c>
      <c r="DZ20" s="188">
        <v>16.295000000000002</v>
      </c>
      <c r="EA20" s="188">
        <v>13.544</v>
      </c>
      <c r="EB20" s="188">
        <v>15.528</v>
      </c>
      <c r="EC20" s="188">
        <v>14.430999999999999</v>
      </c>
      <c r="ED20" s="188">
        <v>49.402999999999999</v>
      </c>
      <c r="EE20" s="188">
        <v>7.0659999999999998</v>
      </c>
      <c r="EF20" s="188">
        <v>14.403</v>
      </c>
      <c r="EG20" s="188">
        <v>8.0730000000000004</v>
      </c>
      <c r="EH20" s="188">
        <v>12.555</v>
      </c>
      <c r="EI20" s="188">
        <v>30.414999999999999</v>
      </c>
      <c r="EJ20" s="188">
        <v>25.545999999999999</v>
      </c>
      <c r="EK20" s="188">
        <v>31.09</v>
      </c>
      <c r="EL20" s="188">
        <v>45.893000000000001</v>
      </c>
      <c r="EM20" s="188">
        <v>26.780999999999999</v>
      </c>
      <c r="EN20" s="188">
        <v>17.513000000000002</v>
      </c>
      <c r="EO20" s="188">
        <v>14.686</v>
      </c>
      <c r="EP20" s="188">
        <v>17.393999999999998</v>
      </c>
      <c r="EQ20" s="188">
        <v>25.123999999999999</v>
      </c>
      <c r="ER20" s="188">
        <v>7.383</v>
      </c>
      <c r="ES20" s="188">
        <v>3.1949999999999998</v>
      </c>
      <c r="ET20" s="188">
        <v>18.756</v>
      </c>
      <c r="EU20" s="188">
        <v>15.939</v>
      </c>
      <c r="EV20" s="188">
        <v>10.257</v>
      </c>
      <c r="EW20" s="188">
        <v>28.07</v>
      </c>
      <c r="EX20" s="188">
        <v>18.690999999999999</v>
      </c>
      <c r="EY20" s="188">
        <v>23.257000000000001</v>
      </c>
      <c r="EZ20" s="188">
        <v>11.224</v>
      </c>
      <c r="FA20" s="188">
        <v>5.4480000000000004</v>
      </c>
      <c r="FB20" s="188">
        <v>6.57</v>
      </c>
      <c r="FC20" s="188">
        <v>42.14</v>
      </c>
      <c r="FD20" s="188">
        <v>19.856000000000002</v>
      </c>
      <c r="FE20" s="188">
        <v>16.597999999999999</v>
      </c>
      <c r="FF20" s="188">
        <v>45.451999999999998</v>
      </c>
      <c r="FG20" s="188">
        <v>32.686</v>
      </c>
      <c r="FH20" s="188">
        <v>40.264000000000003</v>
      </c>
      <c r="FI20" s="188">
        <v>56.283000000000001</v>
      </c>
      <c r="FJ20" s="188">
        <v>22.823</v>
      </c>
      <c r="FK20" s="188">
        <v>8.0760000000000005</v>
      </c>
      <c r="FL20" s="188">
        <v>9.0850000000000009</v>
      </c>
      <c r="FM20" s="188">
        <v>20.085999999999999</v>
      </c>
      <c r="FN20" s="188">
        <v>6.2320000000000002</v>
      </c>
      <c r="FO20" s="188">
        <v>12.321</v>
      </c>
      <c r="FP20" s="188">
        <v>11.59</v>
      </c>
      <c r="FQ20" s="188">
        <v>6.5010000000000003</v>
      </c>
      <c r="FR20" s="188">
        <v>5.077</v>
      </c>
      <c r="FS20" s="188">
        <v>11.122999999999999</v>
      </c>
      <c r="FT20" s="188">
        <v>20.613</v>
      </c>
      <c r="FU20" s="188">
        <v>36.773000000000003</v>
      </c>
      <c r="FV20" s="188">
        <v>12.807</v>
      </c>
      <c r="FW20" s="188">
        <v>15.913</v>
      </c>
      <c r="FX20" s="188">
        <v>7.7729999999999997</v>
      </c>
      <c r="FY20" s="188">
        <v>7.79</v>
      </c>
      <c r="FZ20" s="188">
        <v>11.013</v>
      </c>
      <c r="GA20" s="188">
        <v>7.7720000000000002</v>
      </c>
      <c r="GB20" s="188">
        <v>5.734</v>
      </c>
      <c r="GC20" s="188">
        <v>10.064</v>
      </c>
      <c r="GD20" s="188">
        <v>9.74</v>
      </c>
      <c r="GE20" s="188">
        <v>20.45</v>
      </c>
      <c r="GF20" s="188">
        <v>10.942</v>
      </c>
      <c r="GG20" s="188">
        <v>26.289000000000001</v>
      </c>
      <c r="GH20" s="188">
        <v>25.356000000000002</v>
      </c>
      <c r="GI20" s="188">
        <v>19.305</v>
      </c>
      <c r="GJ20" s="188">
        <v>11.746</v>
      </c>
      <c r="GK20" s="188">
        <v>9.6649999999999991</v>
      </c>
      <c r="GL20" s="188">
        <v>20.253</v>
      </c>
      <c r="GM20" s="188">
        <v>9.35</v>
      </c>
      <c r="GN20" s="188">
        <v>8.359</v>
      </c>
      <c r="GO20" s="188">
        <v>21.02</v>
      </c>
      <c r="GP20" s="188">
        <v>6.2210000000000001</v>
      </c>
      <c r="GQ20" s="188">
        <v>26.792999999999999</v>
      </c>
      <c r="GR20" s="188">
        <v>8.7729999999999997</v>
      </c>
      <c r="GS20" s="188">
        <v>9.3170000000000002</v>
      </c>
      <c r="GT20" s="188">
        <v>53.645000000000003</v>
      </c>
      <c r="GU20" s="188">
        <v>36.387999999999998</v>
      </c>
      <c r="GV20" s="188">
        <v>11.616</v>
      </c>
      <c r="GW20" s="188">
        <v>5.9189999999999996</v>
      </c>
      <c r="GX20" s="188">
        <v>10.781000000000001</v>
      </c>
      <c r="GY20" s="188">
        <v>15.215999999999999</v>
      </c>
      <c r="GZ20" s="188">
        <v>11.565</v>
      </c>
      <c r="HA20" s="188">
        <v>8.5519999999999996</v>
      </c>
      <c r="HB20" s="188">
        <v>6.16</v>
      </c>
      <c r="HC20" s="188">
        <v>10.529</v>
      </c>
      <c r="HD20" s="188">
        <v>17.634</v>
      </c>
      <c r="HE20" s="188">
        <v>6.4459999999999997</v>
      </c>
      <c r="HF20" s="188">
        <v>13.737</v>
      </c>
      <c r="HG20" s="188">
        <v>4.4269999999999996</v>
      </c>
      <c r="HH20" s="188">
        <v>36.378999999999998</v>
      </c>
      <c r="HI20" s="188">
        <v>40.253</v>
      </c>
      <c r="HJ20" s="188">
        <v>9.7940000000000005</v>
      </c>
      <c r="HK20" s="188">
        <v>13.2</v>
      </c>
      <c r="HL20" s="188">
        <v>23.853999999999999</v>
      </c>
      <c r="HM20" s="188">
        <v>42.088000000000001</v>
      </c>
      <c r="HN20" s="188">
        <v>15.872</v>
      </c>
      <c r="HO20" s="188">
        <v>3.855</v>
      </c>
      <c r="HP20" s="188">
        <v>10.217000000000001</v>
      </c>
      <c r="HQ20" s="188">
        <v>3.8980000000000001</v>
      </c>
      <c r="HR20" s="188">
        <v>13.398999999999999</v>
      </c>
      <c r="HS20" s="188">
        <v>9.1790000000000003</v>
      </c>
      <c r="HT20" s="188">
        <v>12.722</v>
      </c>
      <c r="HU20" s="188">
        <v>6.2149999999999999</v>
      </c>
      <c r="HV20" s="188">
        <v>5.2359999999999998</v>
      </c>
      <c r="HW20" s="188">
        <v>-1.498</v>
      </c>
      <c r="HX20" s="188">
        <v>7.8239999999999998</v>
      </c>
      <c r="HY20" s="188">
        <v>28.192</v>
      </c>
      <c r="HZ20" s="188">
        <v>11.92</v>
      </c>
      <c r="IA20" s="188">
        <v>9.6850000000000005</v>
      </c>
      <c r="IB20" s="188">
        <v>14.602</v>
      </c>
      <c r="IC20" s="188">
        <v>9.8949999999999996</v>
      </c>
      <c r="ID20" s="188">
        <v>20.448</v>
      </c>
      <c r="IE20" s="188">
        <v>7.101</v>
      </c>
      <c r="IF20" s="188">
        <v>7.2309999999999999</v>
      </c>
      <c r="IG20" s="188">
        <v>8.2639999999999993</v>
      </c>
      <c r="IH20" s="188">
        <v>5.694</v>
      </c>
      <c r="II20" s="188">
        <v>11.789</v>
      </c>
      <c r="IJ20" s="188">
        <v>8.4649999999999999</v>
      </c>
      <c r="IK20" s="188">
        <v>8.093</v>
      </c>
      <c r="IL20" s="188">
        <v>5.2220000000000004</v>
      </c>
      <c r="IM20" s="188">
        <v>3.4940000000000002</v>
      </c>
      <c r="IN20" s="188">
        <v>9.1359999999999992</v>
      </c>
      <c r="IO20" s="188">
        <v>12.237</v>
      </c>
      <c r="IP20" s="188">
        <v>75.762</v>
      </c>
      <c r="IQ20" s="188">
        <v>26.280999999999999</v>
      </c>
      <c r="IR20" s="188">
        <v>18.163</v>
      </c>
      <c r="IS20" s="188">
        <v>5.5190000000000001</v>
      </c>
      <c r="IT20" s="188">
        <v>19.033000000000001</v>
      </c>
      <c r="IU20" s="188">
        <v>10.904</v>
      </c>
      <c r="IV20" s="188">
        <v>10.276999999999999</v>
      </c>
      <c r="IW20" s="188">
        <v>15.477</v>
      </c>
      <c r="IX20" s="188">
        <v>20.445</v>
      </c>
      <c r="IY20" s="188">
        <v>34.658000000000001</v>
      </c>
      <c r="IZ20" s="188">
        <v>7.5789999999999997</v>
      </c>
      <c r="JA20" s="188">
        <v>10.151</v>
      </c>
      <c r="JB20" s="188">
        <v>15.202999999999999</v>
      </c>
      <c r="JC20" s="188">
        <v>13.427</v>
      </c>
      <c r="JD20" s="188">
        <v>25.722000000000001</v>
      </c>
      <c r="JE20" s="188">
        <v>10.243</v>
      </c>
      <c r="JF20" s="188">
        <v>4.7850000000000001</v>
      </c>
      <c r="JG20" s="188">
        <v>3.4980000000000002</v>
      </c>
      <c r="JH20" s="188">
        <v>8.048</v>
      </c>
      <c r="JI20" s="188">
        <v>9.36</v>
      </c>
    </row>
    <row r="21" spans="1:269" ht="18.600000000000001" customHeight="1">
      <c r="A21" s="18"/>
      <c r="B21" s="182"/>
      <c r="C21" s="193"/>
      <c r="D21" s="193"/>
      <c r="E21" s="193"/>
      <c r="F21" s="193"/>
      <c r="G21" s="193"/>
      <c r="H21" s="193"/>
      <c r="I21" s="193"/>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194"/>
      <c r="CM21" s="194"/>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c r="EA21" s="194"/>
      <c r="EB21" s="194"/>
      <c r="EC21" s="194"/>
      <c r="ED21" s="194"/>
      <c r="EE21" s="194"/>
      <c r="EF21" s="194"/>
      <c r="EG21" s="194"/>
      <c r="EH21" s="194"/>
      <c r="EI21" s="194"/>
      <c r="EJ21" s="194"/>
      <c r="EK21" s="194"/>
      <c r="EL21" s="194"/>
      <c r="EM21" s="194"/>
      <c r="EN21" s="194"/>
      <c r="EO21" s="194"/>
      <c r="EP21" s="194"/>
      <c r="EQ21" s="194"/>
      <c r="ER21" s="194"/>
      <c r="ES21" s="194"/>
      <c r="ET21" s="194"/>
      <c r="EU21" s="194"/>
      <c r="EV21" s="194"/>
      <c r="EW21" s="194"/>
      <c r="EX21" s="194"/>
      <c r="EY21" s="194"/>
      <c r="EZ21" s="194"/>
      <c r="FA21" s="194"/>
      <c r="FB21" s="194"/>
      <c r="FC21" s="194"/>
      <c r="FD21" s="194"/>
      <c r="FE21" s="194"/>
      <c r="FF21" s="194"/>
      <c r="FG21" s="194"/>
      <c r="FH21" s="194"/>
      <c r="FI21" s="194"/>
      <c r="FJ21" s="194"/>
      <c r="FK21" s="194"/>
      <c r="FL21" s="194"/>
      <c r="FM21" s="194"/>
      <c r="FN21" s="194"/>
      <c r="FO21" s="194"/>
      <c r="FP21" s="194"/>
      <c r="FQ21" s="194"/>
      <c r="FR21" s="194"/>
      <c r="FS21" s="194"/>
      <c r="FT21" s="194"/>
      <c r="FU21" s="194"/>
      <c r="FV21" s="194"/>
      <c r="FW21" s="194"/>
      <c r="FX21" s="194"/>
      <c r="FY21" s="194"/>
      <c r="FZ21" s="194"/>
      <c r="GA21" s="194"/>
      <c r="GB21" s="194"/>
      <c r="GC21" s="194"/>
      <c r="GD21" s="194"/>
      <c r="GE21" s="194"/>
      <c r="GF21" s="194"/>
      <c r="GG21" s="194"/>
      <c r="GH21" s="194"/>
      <c r="GI21" s="194"/>
      <c r="GJ21" s="194"/>
      <c r="GK21" s="194"/>
      <c r="GL21" s="194"/>
      <c r="GM21" s="194"/>
      <c r="GN21" s="194"/>
      <c r="GO21" s="194"/>
      <c r="GP21" s="194"/>
      <c r="GQ21" s="194"/>
      <c r="GR21" s="194"/>
      <c r="GS21" s="194"/>
      <c r="GT21" s="194"/>
      <c r="GU21" s="194"/>
      <c r="GV21" s="194"/>
      <c r="GW21" s="194"/>
      <c r="GX21" s="194"/>
      <c r="GY21" s="194"/>
      <c r="GZ21" s="194"/>
      <c r="HA21" s="194"/>
      <c r="HB21" s="194"/>
      <c r="HC21" s="194"/>
      <c r="HD21" s="194"/>
      <c r="HE21" s="194"/>
      <c r="HF21" s="194"/>
      <c r="HG21" s="194"/>
      <c r="HH21" s="194"/>
      <c r="HI21" s="194"/>
      <c r="HJ21" s="194"/>
      <c r="HK21" s="194"/>
      <c r="HL21" s="194"/>
      <c r="HM21" s="194"/>
      <c r="HN21" s="194"/>
      <c r="HO21" s="194"/>
      <c r="HP21" s="194"/>
      <c r="HQ21" s="194"/>
      <c r="HR21" s="194"/>
      <c r="HS21" s="194"/>
      <c r="HT21" s="194"/>
      <c r="HU21" s="194"/>
      <c r="HV21" s="194"/>
      <c r="HW21" s="194"/>
      <c r="HX21" s="194"/>
      <c r="HY21" s="194"/>
      <c r="HZ21" s="194"/>
      <c r="IA21" s="194"/>
      <c r="IB21" s="194"/>
      <c r="IC21" s="194"/>
      <c r="ID21" s="194"/>
      <c r="IE21" s="194"/>
      <c r="IF21" s="194"/>
      <c r="IG21" s="194"/>
      <c r="IH21" s="194"/>
      <c r="II21" s="194"/>
      <c r="IJ21" s="194"/>
      <c r="IK21" s="194"/>
      <c r="IL21" s="194"/>
      <c r="IM21" s="194"/>
      <c r="IN21" s="194"/>
      <c r="IO21" s="194"/>
      <c r="IP21" s="194"/>
      <c r="IQ21" s="194"/>
      <c r="IR21" s="194"/>
      <c r="IS21" s="194"/>
      <c r="IT21" s="194"/>
      <c r="IU21" s="194"/>
      <c r="IV21" s="194"/>
      <c r="IW21" s="194"/>
      <c r="IX21" s="194"/>
      <c r="IY21" s="194"/>
      <c r="IZ21" s="194"/>
      <c r="JA21" s="194"/>
      <c r="JB21" s="194"/>
      <c r="JC21" s="194"/>
      <c r="JD21" s="194"/>
      <c r="JE21" s="194"/>
      <c r="JF21" s="194"/>
      <c r="JG21" s="194"/>
      <c r="JH21" s="194"/>
      <c r="JI21" s="194"/>
    </row>
    <row r="22" spans="1:269" ht="23.25" customHeight="1">
      <c r="A22" s="183"/>
      <c r="B22" s="59" t="s">
        <v>66</v>
      </c>
      <c r="C22" s="195">
        <v>829072</v>
      </c>
      <c r="D22" s="195">
        <v>357298</v>
      </c>
      <c r="E22" s="195">
        <v>155165</v>
      </c>
      <c r="F22" s="195">
        <v>150586</v>
      </c>
      <c r="G22" s="195">
        <v>166023</v>
      </c>
      <c r="H22" s="233"/>
      <c r="I22" s="195">
        <v>44900</v>
      </c>
      <c r="J22" s="195">
        <v>20500</v>
      </c>
      <c r="K22" s="195">
        <v>26700</v>
      </c>
      <c r="L22" s="195">
        <v>21300</v>
      </c>
      <c r="M22" s="195">
        <v>12000</v>
      </c>
      <c r="N22" s="195">
        <v>10300</v>
      </c>
      <c r="O22" s="195">
        <v>10400</v>
      </c>
      <c r="P22" s="195">
        <v>11100</v>
      </c>
      <c r="Q22" s="195">
        <v>7090</v>
      </c>
      <c r="R22" s="195">
        <v>7930</v>
      </c>
      <c r="S22" s="195">
        <v>5320</v>
      </c>
      <c r="T22" s="195">
        <v>4480</v>
      </c>
      <c r="U22" s="195">
        <v>4060</v>
      </c>
      <c r="V22" s="195">
        <v>3310</v>
      </c>
      <c r="W22" s="195">
        <v>4700</v>
      </c>
      <c r="X22" s="195">
        <v>4520</v>
      </c>
      <c r="Y22" s="195">
        <v>5140</v>
      </c>
      <c r="Z22" s="195">
        <v>4670</v>
      </c>
      <c r="AA22" s="195">
        <v>3350</v>
      </c>
      <c r="AB22" s="195">
        <v>4580</v>
      </c>
      <c r="AC22" s="195">
        <v>2480</v>
      </c>
      <c r="AD22" s="195">
        <v>4160</v>
      </c>
      <c r="AE22" s="195">
        <v>2820</v>
      </c>
      <c r="AF22" s="195">
        <v>3050</v>
      </c>
      <c r="AG22" s="195">
        <v>2210</v>
      </c>
      <c r="AH22" s="195">
        <v>2310</v>
      </c>
      <c r="AI22" s="195">
        <v>1330</v>
      </c>
      <c r="AJ22" s="195">
        <v>1810</v>
      </c>
      <c r="AK22" s="195">
        <v>6470</v>
      </c>
      <c r="AL22" s="195">
        <v>4570</v>
      </c>
      <c r="AM22" s="195">
        <v>5000</v>
      </c>
      <c r="AN22" s="195">
        <v>1090</v>
      </c>
      <c r="AO22" s="195">
        <v>858</v>
      </c>
      <c r="AP22" s="195">
        <v>3400</v>
      </c>
      <c r="AQ22" s="195">
        <v>1820</v>
      </c>
      <c r="AR22" s="195">
        <v>3950</v>
      </c>
      <c r="AS22" s="195">
        <v>7930</v>
      </c>
      <c r="AT22" s="195">
        <v>5720</v>
      </c>
      <c r="AU22" s="195">
        <v>2840</v>
      </c>
      <c r="AV22" s="195">
        <v>1800</v>
      </c>
      <c r="AW22" s="195">
        <v>6480</v>
      </c>
      <c r="AX22" s="195">
        <v>4250</v>
      </c>
      <c r="AY22" s="195">
        <v>3260</v>
      </c>
      <c r="AZ22" s="195">
        <v>2080</v>
      </c>
      <c r="BA22" s="195">
        <v>2250</v>
      </c>
      <c r="BB22" s="195">
        <v>2160</v>
      </c>
      <c r="BC22" s="195">
        <v>2280</v>
      </c>
      <c r="BD22" s="195">
        <v>18300</v>
      </c>
      <c r="BE22" s="195">
        <v>12100</v>
      </c>
      <c r="BF22" s="195">
        <v>6030</v>
      </c>
      <c r="BG22" s="195">
        <v>3450</v>
      </c>
      <c r="BH22" s="195">
        <v>3920</v>
      </c>
      <c r="BI22" s="195">
        <v>2320</v>
      </c>
      <c r="BJ22" s="195">
        <v>4280</v>
      </c>
      <c r="BK22" s="195">
        <v>2170</v>
      </c>
      <c r="BL22" s="195">
        <v>17500</v>
      </c>
      <c r="BM22" s="195">
        <v>15400</v>
      </c>
      <c r="BN22" s="195">
        <v>10700</v>
      </c>
      <c r="BO22" s="195">
        <v>7370</v>
      </c>
      <c r="BP22" s="195">
        <v>4570</v>
      </c>
      <c r="BQ22" s="195">
        <v>4330</v>
      </c>
      <c r="BR22" s="195">
        <v>4260</v>
      </c>
      <c r="BS22" s="195">
        <v>3560</v>
      </c>
      <c r="BT22" s="195">
        <v>3240</v>
      </c>
      <c r="BU22" s="195">
        <v>3010</v>
      </c>
      <c r="BV22" s="195">
        <v>2640</v>
      </c>
      <c r="BW22" s="195">
        <v>1960</v>
      </c>
      <c r="BX22" s="195">
        <v>1820</v>
      </c>
      <c r="BY22" s="195">
        <v>1340</v>
      </c>
      <c r="BZ22" s="195">
        <v>2940</v>
      </c>
      <c r="CA22" s="195">
        <v>1850</v>
      </c>
      <c r="CB22" s="195">
        <v>1760</v>
      </c>
      <c r="CC22" s="195">
        <v>1320</v>
      </c>
      <c r="CD22" s="195">
        <v>1050</v>
      </c>
      <c r="CE22" s="195">
        <v>906</v>
      </c>
      <c r="CF22" s="195">
        <v>844</v>
      </c>
      <c r="CG22" s="195">
        <v>831</v>
      </c>
      <c r="CH22" s="195">
        <v>831</v>
      </c>
      <c r="CI22" s="195">
        <v>847</v>
      </c>
      <c r="CJ22" s="195">
        <v>635</v>
      </c>
      <c r="CK22" s="195">
        <v>499</v>
      </c>
      <c r="CL22" s="195">
        <v>378</v>
      </c>
      <c r="CM22" s="195">
        <v>371</v>
      </c>
      <c r="CN22" s="195">
        <v>212</v>
      </c>
      <c r="CO22" s="195">
        <v>171</v>
      </c>
      <c r="CP22" s="195">
        <v>5460</v>
      </c>
      <c r="CQ22" s="195">
        <v>2130</v>
      </c>
      <c r="CR22" s="195">
        <v>16300</v>
      </c>
      <c r="CS22" s="195">
        <v>10700</v>
      </c>
      <c r="CT22" s="195">
        <v>7270</v>
      </c>
      <c r="CU22" s="195">
        <v>5110</v>
      </c>
      <c r="CV22" s="195">
        <v>3650</v>
      </c>
      <c r="CW22" s="195">
        <v>5510</v>
      </c>
      <c r="CX22" s="195">
        <v>1890</v>
      </c>
      <c r="CY22" s="195">
        <v>20100</v>
      </c>
      <c r="CZ22" s="195">
        <v>18000</v>
      </c>
      <c r="DA22" s="195">
        <v>15700</v>
      </c>
      <c r="DB22" s="195">
        <v>11700</v>
      </c>
      <c r="DC22" s="195">
        <v>11900</v>
      </c>
      <c r="DD22" s="195">
        <v>10200</v>
      </c>
      <c r="DE22" s="195">
        <v>9350</v>
      </c>
      <c r="DF22" s="195">
        <v>8550</v>
      </c>
      <c r="DG22" s="195">
        <v>5440</v>
      </c>
      <c r="DH22" s="195">
        <v>5260</v>
      </c>
      <c r="DI22" s="195">
        <v>4210</v>
      </c>
      <c r="DJ22" s="195">
        <v>4410</v>
      </c>
      <c r="DK22" s="195">
        <v>3330</v>
      </c>
      <c r="DL22" s="195">
        <v>3220</v>
      </c>
      <c r="DM22" s="195">
        <v>11900</v>
      </c>
      <c r="DN22" s="195">
        <v>3760</v>
      </c>
      <c r="DO22" s="195">
        <v>2460</v>
      </c>
      <c r="DP22" s="195">
        <v>728</v>
      </c>
      <c r="DQ22" s="195">
        <v>368</v>
      </c>
      <c r="DR22" s="195">
        <v>3480</v>
      </c>
      <c r="DS22" s="195">
        <v>1010</v>
      </c>
      <c r="DT22" s="195">
        <v>729</v>
      </c>
      <c r="DU22" s="195">
        <v>750</v>
      </c>
      <c r="DV22" s="195">
        <v>762</v>
      </c>
      <c r="DW22" s="195">
        <v>964</v>
      </c>
      <c r="DX22" s="195">
        <v>2360</v>
      </c>
      <c r="DY22" s="195">
        <v>1650</v>
      </c>
      <c r="DZ22" s="195">
        <v>1140</v>
      </c>
      <c r="EA22" s="195">
        <v>888</v>
      </c>
      <c r="EB22" s="195">
        <v>1200</v>
      </c>
      <c r="EC22" s="195">
        <v>1180</v>
      </c>
      <c r="ED22" s="195">
        <v>3390</v>
      </c>
      <c r="EE22" s="195">
        <v>621</v>
      </c>
      <c r="EF22" s="195">
        <v>947</v>
      </c>
      <c r="EG22" s="195">
        <v>652</v>
      </c>
      <c r="EH22" s="195">
        <v>1040</v>
      </c>
      <c r="EI22" s="195">
        <v>1530</v>
      </c>
      <c r="EJ22" s="195">
        <v>1970</v>
      </c>
      <c r="EK22" s="195">
        <v>2090</v>
      </c>
      <c r="EL22" s="195">
        <v>2710</v>
      </c>
      <c r="EM22" s="195">
        <v>1690</v>
      </c>
      <c r="EN22" s="195">
        <v>1110</v>
      </c>
      <c r="EO22" s="195">
        <v>939</v>
      </c>
      <c r="EP22" s="195">
        <v>994</v>
      </c>
      <c r="EQ22" s="195">
        <v>1890</v>
      </c>
      <c r="ER22" s="195">
        <v>472</v>
      </c>
      <c r="ES22" s="195">
        <v>362</v>
      </c>
      <c r="ET22" s="195">
        <v>1200</v>
      </c>
      <c r="EU22" s="195">
        <v>1100</v>
      </c>
      <c r="EV22" s="195">
        <v>685</v>
      </c>
      <c r="EW22" s="195">
        <v>2090</v>
      </c>
      <c r="EX22" s="195">
        <v>1270</v>
      </c>
      <c r="EY22" s="195">
        <v>1420</v>
      </c>
      <c r="EZ22" s="195">
        <v>789</v>
      </c>
      <c r="FA22" s="195">
        <v>475</v>
      </c>
      <c r="FB22" s="195">
        <v>423</v>
      </c>
      <c r="FC22" s="195">
        <v>2870</v>
      </c>
      <c r="FD22" s="195">
        <v>1360</v>
      </c>
      <c r="FE22" s="195">
        <v>1110</v>
      </c>
      <c r="FF22" s="195">
        <v>2880</v>
      </c>
      <c r="FG22" s="195">
        <v>2580</v>
      </c>
      <c r="FH22" s="195">
        <v>2150</v>
      </c>
      <c r="FI22" s="195">
        <v>4280</v>
      </c>
      <c r="FJ22" s="195">
        <v>1600</v>
      </c>
      <c r="FK22" s="195">
        <v>563</v>
      </c>
      <c r="FL22" s="195">
        <v>889</v>
      </c>
      <c r="FM22" s="195">
        <v>1520</v>
      </c>
      <c r="FN22" s="195">
        <v>340</v>
      </c>
      <c r="FO22" s="195">
        <v>1110</v>
      </c>
      <c r="FP22" s="195">
        <v>905</v>
      </c>
      <c r="FQ22" s="195">
        <v>438</v>
      </c>
      <c r="FR22" s="195">
        <v>431</v>
      </c>
      <c r="FS22" s="195">
        <v>604</v>
      </c>
      <c r="FT22" s="195">
        <v>1460</v>
      </c>
      <c r="FU22" s="195">
        <v>2920</v>
      </c>
      <c r="FV22" s="195">
        <v>733</v>
      </c>
      <c r="FW22" s="195">
        <v>731</v>
      </c>
      <c r="FX22" s="195">
        <v>488</v>
      </c>
      <c r="FY22" s="195">
        <v>740</v>
      </c>
      <c r="FZ22" s="195">
        <v>678</v>
      </c>
      <c r="GA22" s="195">
        <v>551</v>
      </c>
      <c r="GB22" s="195">
        <v>343</v>
      </c>
      <c r="GC22" s="195">
        <v>601</v>
      </c>
      <c r="GD22" s="195">
        <v>756</v>
      </c>
      <c r="GE22" s="195">
        <v>1450</v>
      </c>
      <c r="GF22" s="195">
        <v>504</v>
      </c>
      <c r="GG22" s="195">
        <v>1900</v>
      </c>
      <c r="GH22" s="195">
        <v>1060</v>
      </c>
      <c r="GI22" s="195">
        <v>959</v>
      </c>
      <c r="GJ22" s="195">
        <v>922</v>
      </c>
      <c r="GK22" s="195">
        <v>781</v>
      </c>
      <c r="GL22" s="195">
        <v>1730</v>
      </c>
      <c r="GM22" s="195">
        <v>489</v>
      </c>
      <c r="GN22" s="195">
        <v>508</v>
      </c>
      <c r="GO22" s="195">
        <v>1080</v>
      </c>
      <c r="GP22" s="195">
        <v>423</v>
      </c>
      <c r="GQ22" s="195">
        <v>1810</v>
      </c>
      <c r="GR22" s="195">
        <v>745</v>
      </c>
      <c r="GS22" s="195">
        <v>442</v>
      </c>
      <c r="GT22" s="195">
        <v>3850</v>
      </c>
      <c r="GU22" s="195">
        <v>2470</v>
      </c>
      <c r="GV22" s="195">
        <v>794</v>
      </c>
      <c r="GW22" s="195">
        <v>639</v>
      </c>
      <c r="GX22" s="195">
        <v>530</v>
      </c>
      <c r="GY22" s="195">
        <v>1310</v>
      </c>
      <c r="GZ22" s="195">
        <v>773</v>
      </c>
      <c r="HA22" s="195">
        <v>737</v>
      </c>
      <c r="HB22" s="195">
        <v>641</v>
      </c>
      <c r="HC22" s="195">
        <v>989</v>
      </c>
      <c r="HD22" s="195">
        <v>1160</v>
      </c>
      <c r="HE22" s="195">
        <v>409</v>
      </c>
      <c r="HF22" s="195">
        <v>1100</v>
      </c>
      <c r="HG22" s="195">
        <v>393</v>
      </c>
      <c r="HH22" s="195">
        <v>1980</v>
      </c>
      <c r="HI22" s="195">
        <v>1910</v>
      </c>
      <c r="HJ22" s="195">
        <v>1280</v>
      </c>
      <c r="HK22" s="195">
        <v>807</v>
      </c>
      <c r="HL22" s="195">
        <v>1530</v>
      </c>
      <c r="HM22" s="195">
        <v>2000</v>
      </c>
      <c r="HN22" s="195">
        <v>986</v>
      </c>
      <c r="HO22" s="195">
        <v>1040</v>
      </c>
      <c r="HP22" s="195">
        <v>495</v>
      </c>
      <c r="HQ22" s="195">
        <v>229</v>
      </c>
      <c r="HR22" s="195">
        <v>826</v>
      </c>
      <c r="HS22" s="195">
        <v>643</v>
      </c>
      <c r="HT22" s="195">
        <v>750</v>
      </c>
      <c r="HU22" s="195">
        <v>490</v>
      </c>
      <c r="HV22" s="195">
        <v>470</v>
      </c>
      <c r="HW22" s="195">
        <v>749</v>
      </c>
      <c r="HX22" s="195">
        <v>772</v>
      </c>
      <c r="HY22" s="195">
        <v>1610</v>
      </c>
      <c r="HZ22" s="195">
        <v>952</v>
      </c>
      <c r="IA22" s="195">
        <v>756</v>
      </c>
      <c r="IB22" s="195">
        <v>664</v>
      </c>
      <c r="IC22" s="195">
        <v>650</v>
      </c>
      <c r="ID22" s="195">
        <v>1630</v>
      </c>
      <c r="IE22" s="195">
        <v>274</v>
      </c>
      <c r="IF22" s="195">
        <v>277</v>
      </c>
      <c r="IG22" s="195">
        <v>511</v>
      </c>
      <c r="IH22" s="195">
        <v>340</v>
      </c>
      <c r="II22" s="195">
        <v>557</v>
      </c>
      <c r="IJ22" s="195">
        <v>487</v>
      </c>
      <c r="IK22" s="195">
        <v>398</v>
      </c>
      <c r="IL22" s="195">
        <v>254</v>
      </c>
      <c r="IM22" s="195">
        <v>232</v>
      </c>
      <c r="IN22" s="195">
        <v>445</v>
      </c>
      <c r="IO22" s="195">
        <v>625</v>
      </c>
      <c r="IP22" s="195">
        <v>4560</v>
      </c>
      <c r="IQ22" s="195">
        <v>1780</v>
      </c>
      <c r="IR22" s="195">
        <v>1010</v>
      </c>
      <c r="IS22" s="195">
        <v>417</v>
      </c>
      <c r="IT22" s="195">
        <v>843</v>
      </c>
      <c r="IU22" s="195">
        <v>724</v>
      </c>
      <c r="IV22" s="195">
        <v>571</v>
      </c>
      <c r="IW22" s="195">
        <v>1050</v>
      </c>
      <c r="IX22" s="195">
        <v>1610</v>
      </c>
      <c r="IY22" s="195">
        <v>3870</v>
      </c>
      <c r="IZ22" s="195">
        <v>657</v>
      </c>
      <c r="JA22" s="195">
        <v>809</v>
      </c>
      <c r="JB22" s="195">
        <v>1200</v>
      </c>
      <c r="JC22" s="195">
        <v>1040</v>
      </c>
      <c r="JD22" s="195">
        <v>1820</v>
      </c>
      <c r="JE22" s="195">
        <v>589</v>
      </c>
      <c r="JF22" s="195">
        <v>269</v>
      </c>
      <c r="JG22" s="195">
        <v>326</v>
      </c>
      <c r="JH22" s="195">
        <v>515</v>
      </c>
      <c r="JI22" s="195">
        <v>543</v>
      </c>
    </row>
    <row r="23" spans="1:269" ht="23.25" customHeight="1">
      <c r="A23" s="183"/>
      <c r="B23" s="60" t="s">
        <v>11</v>
      </c>
      <c r="C23" s="195">
        <v>790306</v>
      </c>
      <c r="D23" s="195">
        <v>356830</v>
      </c>
      <c r="E23" s="195">
        <v>141105</v>
      </c>
      <c r="F23" s="195">
        <v>128975</v>
      </c>
      <c r="G23" s="195">
        <v>163395</v>
      </c>
      <c r="H23" s="233"/>
      <c r="I23" s="195">
        <v>44615</v>
      </c>
      <c r="J23" s="195">
        <v>20509</v>
      </c>
      <c r="K23" s="195">
        <v>26714</v>
      </c>
      <c r="L23" s="195">
        <v>21358</v>
      </c>
      <c r="M23" s="195">
        <v>12684</v>
      </c>
      <c r="N23" s="195">
        <v>10002</v>
      </c>
      <c r="O23" s="195">
        <v>10420</v>
      </c>
      <c r="P23" s="195">
        <v>11076</v>
      </c>
      <c r="Q23" s="195">
        <v>7035</v>
      </c>
      <c r="R23" s="195">
        <v>8141</v>
      </c>
      <c r="S23" s="195">
        <v>5323</v>
      </c>
      <c r="T23" s="195">
        <v>4806</v>
      </c>
      <c r="U23" s="195">
        <v>4071</v>
      </c>
      <c r="V23" s="195">
        <v>3461</v>
      </c>
      <c r="W23" s="195">
        <v>4681</v>
      </c>
      <c r="X23" s="195">
        <v>4303</v>
      </c>
      <c r="Y23" s="195">
        <v>4996</v>
      </c>
      <c r="Z23" s="195">
        <v>4593</v>
      </c>
      <c r="AA23" s="195">
        <v>3573</v>
      </c>
      <c r="AB23" s="195">
        <v>4222</v>
      </c>
      <c r="AC23" s="195">
        <v>2475</v>
      </c>
      <c r="AD23" s="195">
        <v>4194</v>
      </c>
      <c r="AE23" s="195">
        <v>2832</v>
      </c>
      <c r="AF23" s="195">
        <v>2878</v>
      </c>
      <c r="AG23" s="195">
        <v>2215</v>
      </c>
      <c r="AH23" s="195">
        <v>2201</v>
      </c>
      <c r="AI23" s="195">
        <v>1329</v>
      </c>
      <c r="AJ23" s="195">
        <v>1691</v>
      </c>
      <c r="AK23" s="195">
        <v>6471</v>
      </c>
      <c r="AL23" s="195">
        <v>4781</v>
      </c>
      <c r="AM23" s="195">
        <v>4880</v>
      </c>
      <c r="AN23" s="195">
        <v>1095</v>
      </c>
      <c r="AO23" s="195">
        <v>855</v>
      </c>
      <c r="AP23" s="195">
        <v>3387</v>
      </c>
      <c r="AQ23" s="195">
        <v>1798</v>
      </c>
      <c r="AR23" s="195">
        <v>3849</v>
      </c>
      <c r="AS23" s="195">
        <v>7853</v>
      </c>
      <c r="AT23" s="195">
        <v>5472</v>
      </c>
      <c r="AU23" s="195">
        <v>2808</v>
      </c>
      <c r="AV23" s="195">
        <v>1810</v>
      </c>
      <c r="AW23" s="195">
        <v>6295</v>
      </c>
      <c r="AX23" s="195">
        <v>4110</v>
      </c>
      <c r="AY23" s="195">
        <v>3262</v>
      </c>
      <c r="AZ23" s="195">
        <v>2038</v>
      </c>
      <c r="BA23" s="195">
        <v>2370</v>
      </c>
      <c r="BB23" s="195">
        <v>2223</v>
      </c>
      <c r="BC23" s="195">
        <v>2275</v>
      </c>
      <c r="BD23" s="195">
        <v>18277</v>
      </c>
      <c r="BE23" s="195">
        <v>12117</v>
      </c>
      <c r="BF23" s="195">
        <v>6184</v>
      </c>
      <c r="BG23" s="195">
        <v>3463</v>
      </c>
      <c r="BH23" s="195">
        <v>4008</v>
      </c>
      <c r="BI23" s="195">
        <v>2279</v>
      </c>
      <c r="BJ23" s="195">
        <v>4226</v>
      </c>
      <c r="BK23" s="195">
        <v>2219</v>
      </c>
      <c r="BL23" s="195">
        <v>17141</v>
      </c>
      <c r="BM23" s="195">
        <v>13737</v>
      </c>
      <c r="BN23" s="195">
        <v>10701</v>
      </c>
      <c r="BO23" s="195">
        <v>6228</v>
      </c>
      <c r="BP23" s="195">
        <v>4289</v>
      </c>
      <c r="BQ23" s="195">
        <v>4027</v>
      </c>
      <c r="BR23" s="195">
        <v>3683</v>
      </c>
      <c r="BS23" s="195">
        <v>2956</v>
      </c>
      <c r="BT23" s="195">
        <v>2653</v>
      </c>
      <c r="BU23" s="195">
        <v>2485</v>
      </c>
      <c r="BV23" s="195">
        <v>2473</v>
      </c>
      <c r="BW23" s="195">
        <v>1631</v>
      </c>
      <c r="BX23" s="195">
        <v>1584</v>
      </c>
      <c r="BY23" s="195">
        <v>1001</v>
      </c>
      <c r="BZ23" s="195">
        <v>2764</v>
      </c>
      <c r="CA23" s="195">
        <v>1776</v>
      </c>
      <c r="CB23" s="195">
        <v>1586</v>
      </c>
      <c r="CC23" s="195">
        <v>1251</v>
      </c>
      <c r="CD23" s="195">
        <v>959</v>
      </c>
      <c r="CE23" s="195">
        <v>859</v>
      </c>
      <c r="CF23" s="195">
        <v>808</v>
      </c>
      <c r="CG23" s="195">
        <v>808</v>
      </c>
      <c r="CH23" s="195">
        <v>779</v>
      </c>
      <c r="CI23" s="195">
        <v>748</v>
      </c>
      <c r="CJ23" s="195">
        <v>606</v>
      </c>
      <c r="CK23" s="195">
        <v>455</v>
      </c>
      <c r="CL23" s="195">
        <v>375</v>
      </c>
      <c r="CM23" s="195">
        <v>355</v>
      </c>
      <c r="CN23" s="195">
        <v>204</v>
      </c>
      <c r="CO23" s="195">
        <v>163</v>
      </c>
      <c r="CP23" s="195">
        <v>5333</v>
      </c>
      <c r="CQ23" s="195">
        <v>2106</v>
      </c>
      <c r="CR23" s="195">
        <v>15676</v>
      </c>
      <c r="CS23" s="195">
        <v>8718</v>
      </c>
      <c r="CT23" s="195">
        <v>6576</v>
      </c>
      <c r="CU23" s="195">
        <v>4256</v>
      </c>
      <c r="CV23" s="195">
        <v>3167</v>
      </c>
      <c r="CW23" s="195">
        <v>4634</v>
      </c>
      <c r="CX23" s="195">
        <v>1535</v>
      </c>
      <c r="CY23" s="195">
        <v>16923</v>
      </c>
      <c r="CZ23" s="195">
        <v>15328</v>
      </c>
      <c r="DA23" s="195">
        <v>13097</v>
      </c>
      <c r="DB23" s="195">
        <v>10834</v>
      </c>
      <c r="DC23" s="195">
        <v>10585</v>
      </c>
      <c r="DD23" s="195">
        <v>8374</v>
      </c>
      <c r="DE23" s="195">
        <v>7958</v>
      </c>
      <c r="DF23" s="195">
        <v>6968</v>
      </c>
      <c r="DG23" s="195">
        <v>4640</v>
      </c>
      <c r="DH23" s="195">
        <v>4495</v>
      </c>
      <c r="DI23" s="195">
        <v>3607</v>
      </c>
      <c r="DJ23" s="195">
        <v>3701</v>
      </c>
      <c r="DK23" s="195">
        <v>2811</v>
      </c>
      <c r="DL23" s="195">
        <v>2628</v>
      </c>
      <c r="DM23" s="195">
        <v>10859</v>
      </c>
      <c r="DN23" s="195">
        <v>3206</v>
      </c>
      <c r="DO23" s="195">
        <v>2034</v>
      </c>
      <c r="DP23" s="195">
        <v>600</v>
      </c>
      <c r="DQ23" s="195">
        <v>320</v>
      </c>
      <c r="DR23" s="195">
        <v>3388</v>
      </c>
      <c r="DS23" s="195">
        <v>990</v>
      </c>
      <c r="DT23" s="195">
        <v>711</v>
      </c>
      <c r="DU23" s="195">
        <v>747</v>
      </c>
      <c r="DV23" s="195">
        <v>743</v>
      </c>
      <c r="DW23" s="195">
        <v>937</v>
      </c>
      <c r="DX23" s="195">
        <v>2267</v>
      </c>
      <c r="DY23" s="195">
        <v>1582</v>
      </c>
      <c r="DZ23" s="195">
        <v>1104</v>
      </c>
      <c r="EA23" s="195">
        <v>942</v>
      </c>
      <c r="EB23" s="195">
        <v>1183</v>
      </c>
      <c r="EC23" s="195">
        <v>1152</v>
      </c>
      <c r="ED23" s="195">
        <v>3299</v>
      </c>
      <c r="EE23" s="195">
        <v>618</v>
      </c>
      <c r="EF23" s="195">
        <v>922</v>
      </c>
      <c r="EG23" s="195">
        <v>648</v>
      </c>
      <c r="EH23" s="195">
        <v>1023</v>
      </c>
      <c r="EI23" s="195">
        <v>1463</v>
      </c>
      <c r="EJ23" s="195">
        <v>1906</v>
      </c>
      <c r="EK23" s="195">
        <v>2076</v>
      </c>
      <c r="EL23" s="195">
        <v>2693</v>
      </c>
      <c r="EM23" s="195">
        <v>1639</v>
      </c>
      <c r="EN23" s="195">
        <v>1100</v>
      </c>
      <c r="EO23" s="195">
        <v>937</v>
      </c>
      <c r="EP23" s="195">
        <v>970</v>
      </c>
      <c r="EQ23" s="195">
        <v>1822</v>
      </c>
      <c r="ER23" s="195">
        <v>470</v>
      </c>
      <c r="ES23" s="195">
        <v>357</v>
      </c>
      <c r="ET23" s="195">
        <v>1138</v>
      </c>
      <c r="EU23" s="195">
        <v>1087</v>
      </c>
      <c r="EV23" s="195">
        <v>676</v>
      </c>
      <c r="EW23" s="195">
        <v>2031</v>
      </c>
      <c r="EX23" s="195">
        <v>1258</v>
      </c>
      <c r="EY23" s="195">
        <v>1407</v>
      </c>
      <c r="EZ23" s="195">
        <v>771</v>
      </c>
      <c r="FA23" s="195">
        <v>472</v>
      </c>
      <c r="FB23" s="195">
        <v>411</v>
      </c>
      <c r="FC23" s="195">
        <v>2959</v>
      </c>
      <c r="FD23" s="195">
        <v>1306</v>
      </c>
      <c r="FE23" s="195">
        <v>1077</v>
      </c>
      <c r="FF23" s="195">
        <v>2850</v>
      </c>
      <c r="FG23" s="195">
        <v>2573</v>
      </c>
      <c r="FH23" s="195">
        <v>2095</v>
      </c>
      <c r="FI23" s="195">
        <v>4197</v>
      </c>
      <c r="FJ23" s="195">
        <v>1544</v>
      </c>
      <c r="FK23" s="195">
        <v>554</v>
      </c>
      <c r="FL23" s="195">
        <v>860</v>
      </c>
      <c r="FM23" s="195">
        <v>1489</v>
      </c>
      <c r="FN23" s="195">
        <v>337</v>
      </c>
      <c r="FO23" s="195">
        <v>1084</v>
      </c>
      <c r="FP23" s="195">
        <v>879</v>
      </c>
      <c r="FQ23" s="195">
        <v>428</v>
      </c>
      <c r="FR23" s="195">
        <v>418</v>
      </c>
      <c r="FS23" s="195">
        <v>594</v>
      </c>
      <c r="FT23" s="195">
        <v>1429</v>
      </c>
      <c r="FU23" s="195">
        <v>2888</v>
      </c>
      <c r="FV23" s="195">
        <v>718</v>
      </c>
      <c r="FW23" s="195">
        <v>717</v>
      </c>
      <c r="FX23" s="195">
        <v>484</v>
      </c>
      <c r="FY23" s="195">
        <v>720</v>
      </c>
      <c r="FZ23" s="195">
        <v>664</v>
      </c>
      <c r="GA23" s="195">
        <v>546</v>
      </c>
      <c r="GB23" s="195">
        <v>336</v>
      </c>
      <c r="GC23" s="195">
        <v>597</v>
      </c>
      <c r="GD23" s="195">
        <v>742</v>
      </c>
      <c r="GE23" s="195">
        <v>1384</v>
      </c>
      <c r="GF23" s="195">
        <v>493</v>
      </c>
      <c r="GG23" s="195">
        <v>1858</v>
      </c>
      <c r="GH23" s="195">
        <v>1039</v>
      </c>
      <c r="GI23" s="195">
        <v>952</v>
      </c>
      <c r="GJ23" s="195">
        <v>900</v>
      </c>
      <c r="GK23" s="195">
        <v>769</v>
      </c>
      <c r="GL23" s="195">
        <v>1715</v>
      </c>
      <c r="GM23" s="195">
        <v>468</v>
      </c>
      <c r="GN23" s="195">
        <v>495</v>
      </c>
      <c r="GO23" s="195">
        <v>1059</v>
      </c>
      <c r="GP23" s="195">
        <v>412</v>
      </c>
      <c r="GQ23" s="195">
        <v>1786</v>
      </c>
      <c r="GR23" s="195">
        <v>725</v>
      </c>
      <c r="GS23" s="195">
        <v>436</v>
      </c>
      <c r="GT23" s="195">
        <v>3783</v>
      </c>
      <c r="GU23" s="195">
        <v>2410</v>
      </c>
      <c r="GV23" s="195">
        <v>773</v>
      </c>
      <c r="GW23" s="195">
        <v>627</v>
      </c>
      <c r="GX23" s="195">
        <v>526</v>
      </c>
      <c r="GY23" s="195">
        <v>1281</v>
      </c>
      <c r="GZ23" s="195">
        <v>754</v>
      </c>
      <c r="HA23" s="195">
        <v>716</v>
      </c>
      <c r="HB23" s="195">
        <v>635</v>
      </c>
      <c r="HC23" s="195">
        <v>972</v>
      </c>
      <c r="HD23" s="195">
        <v>1132</v>
      </c>
      <c r="HE23" s="195">
        <v>409</v>
      </c>
      <c r="HF23" s="195">
        <v>1073</v>
      </c>
      <c r="HG23" s="195">
        <v>387</v>
      </c>
      <c r="HH23" s="195">
        <v>1903</v>
      </c>
      <c r="HI23" s="195">
        <v>1912</v>
      </c>
      <c r="HJ23" s="195">
        <v>1281</v>
      </c>
      <c r="HK23" s="195">
        <v>788</v>
      </c>
      <c r="HL23" s="195">
        <v>1508</v>
      </c>
      <c r="HM23" s="195">
        <v>1939</v>
      </c>
      <c r="HN23" s="195">
        <v>960</v>
      </c>
      <c r="HO23" s="195">
        <v>1014</v>
      </c>
      <c r="HP23" s="195">
        <v>491</v>
      </c>
      <c r="HQ23" s="195">
        <v>219</v>
      </c>
      <c r="HR23" s="195">
        <v>800</v>
      </c>
      <c r="HS23" s="195">
        <v>629</v>
      </c>
      <c r="HT23" s="195">
        <v>726</v>
      </c>
      <c r="HU23" s="195">
        <v>484</v>
      </c>
      <c r="HV23" s="195">
        <v>467</v>
      </c>
      <c r="HW23" s="195">
        <v>744</v>
      </c>
      <c r="HX23" s="195">
        <v>753</v>
      </c>
      <c r="HY23" s="195">
        <v>1572</v>
      </c>
      <c r="HZ23" s="195">
        <v>958</v>
      </c>
      <c r="IA23" s="195">
        <v>762</v>
      </c>
      <c r="IB23" s="195">
        <v>645</v>
      </c>
      <c r="IC23" s="195">
        <v>727</v>
      </c>
      <c r="ID23" s="195">
        <v>1605</v>
      </c>
      <c r="IE23" s="195">
        <v>272</v>
      </c>
      <c r="IF23" s="195">
        <v>272</v>
      </c>
      <c r="IG23" s="195">
        <v>498</v>
      </c>
      <c r="IH23" s="195">
        <v>331</v>
      </c>
      <c r="II23" s="195">
        <v>542</v>
      </c>
      <c r="IJ23" s="195">
        <v>470</v>
      </c>
      <c r="IK23" s="195">
        <v>391</v>
      </c>
      <c r="IL23" s="195">
        <v>246</v>
      </c>
      <c r="IM23" s="195">
        <v>227</v>
      </c>
      <c r="IN23" s="195">
        <v>433</v>
      </c>
      <c r="IO23" s="195">
        <v>610</v>
      </c>
      <c r="IP23" s="195">
        <v>4444</v>
      </c>
      <c r="IQ23" s="195">
        <v>1714</v>
      </c>
      <c r="IR23" s="195">
        <v>1131</v>
      </c>
      <c r="IS23" s="195">
        <v>460</v>
      </c>
      <c r="IT23" s="195">
        <v>950</v>
      </c>
      <c r="IU23" s="195">
        <v>706</v>
      </c>
      <c r="IV23" s="195">
        <v>548</v>
      </c>
      <c r="IW23" s="195">
        <v>1010</v>
      </c>
      <c r="IX23" s="195">
        <v>1578</v>
      </c>
      <c r="IY23" s="195">
        <v>3741</v>
      </c>
      <c r="IZ23" s="195">
        <v>646</v>
      </c>
      <c r="JA23" s="195">
        <v>786</v>
      </c>
      <c r="JB23" s="195">
        <v>1180</v>
      </c>
      <c r="JC23" s="195">
        <v>1013</v>
      </c>
      <c r="JD23" s="195">
        <v>1796</v>
      </c>
      <c r="JE23" s="195">
        <v>583</v>
      </c>
      <c r="JF23" s="195">
        <v>262</v>
      </c>
      <c r="JG23" s="195">
        <v>394</v>
      </c>
      <c r="JH23" s="195">
        <v>616</v>
      </c>
      <c r="JI23" s="195">
        <v>599</v>
      </c>
    </row>
    <row r="24" spans="1:269" ht="23.25" customHeight="1">
      <c r="A24" s="183"/>
      <c r="B24" s="61" t="s">
        <v>2</v>
      </c>
      <c r="C24" s="195">
        <v>792658</v>
      </c>
      <c r="D24" s="195">
        <v>355638</v>
      </c>
      <c r="E24" s="195">
        <v>140153</v>
      </c>
      <c r="F24" s="195">
        <v>132810</v>
      </c>
      <c r="G24" s="195">
        <v>164057</v>
      </c>
      <c r="H24" s="233"/>
      <c r="I24" s="195">
        <v>43900</v>
      </c>
      <c r="J24" s="195">
        <v>20500</v>
      </c>
      <c r="K24" s="195">
        <v>26700</v>
      </c>
      <c r="L24" s="195">
        <v>21400</v>
      </c>
      <c r="M24" s="195">
        <v>12700</v>
      </c>
      <c r="N24" s="195">
        <v>10000</v>
      </c>
      <c r="O24" s="195">
        <v>10400</v>
      </c>
      <c r="P24" s="195">
        <v>11100</v>
      </c>
      <c r="Q24" s="195">
        <v>7040</v>
      </c>
      <c r="R24" s="195">
        <v>8140</v>
      </c>
      <c r="S24" s="195">
        <v>5310</v>
      </c>
      <c r="T24" s="195">
        <v>4810</v>
      </c>
      <c r="U24" s="195">
        <v>4050</v>
      </c>
      <c r="V24" s="195">
        <v>3460</v>
      </c>
      <c r="W24" s="195">
        <v>4690</v>
      </c>
      <c r="X24" s="195">
        <v>4320</v>
      </c>
      <c r="Y24" s="195">
        <v>5010</v>
      </c>
      <c r="Z24" s="195">
        <v>4430</v>
      </c>
      <c r="AA24" s="195">
        <v>3570</v>
      </c>
      <c r="AB24" s="195">
        <v>4240</v>
      </c>
      <c r="AC24" s="195">
        <v>2480</v>
      </c>
      <c r="AD24" s="195">
        <v>4160</v>
      </c>
      <c r="AE24" s="195">
        <v>2830</v>
      </c>
      <c r="AF24" s="195">
        <v>2880</v>
      </c>
      <c r="AG24" s="195">
        <v>2210</v>
      </c>
      <c r="AH24" s="195">
        <v>2210</v>
      </c>
      <c r="AI24" s="195">
        <v>1330</v>
      </c>
      <c r="AJ24" s="195">
        <v>1690</v>
      </c>
      <c r="AK24" s="195">
        <v>6470</v>
      </c>
      <c r="AL24" s="195">
        <v>4780</v>
      </c>
      <c r="AM24" s="195">
        <v>4890</v>
      </c>
      <c r="AN24" s="195">
        <v>1140</v>
      </c>
      <c r="AO24" s="195">
        <v>858</v>
      </c>
      <c r="AP24" s="195">
        <v>3390</v>
      </c>
      <c r="AQ24" s="195">
        <v>1780</v>
      </c>
      <c r="AR24" s="195">
        <v>3850</v>
      </c>
      <c r="AS24" s="195">
        <v>7830</v>
      </c>
      <c r="AT24" s="195">
        <v>5460</v>
      </c>
      <c r="AU24" s="195">
        <v>2620</v>
      </c>
      <c r="AV24" s="195">
        <v>1810</v>
      </c>
      <c r="AW24" s="195">
        <v>6250</v>
      </c>
      <c r="AX24" s="195">
        <v>4140</v>
      </c>
      <c r="AY24" s="195">
        <v>3270</v>
      </c>
      <c r="AZ24" s="195">
        <v>2030</v>
      </c>
      <c r="BA24" s="195">
        <v>2320</v>
      </c>
      <c r="BB24" s="195">
        <v>2240</v>
      </c>
      <c r="BC24" s="195">
        <v>2280</v>
      </c>
      <c r="BD24" s="195">
        <v>18300</v>
      </c>
      <c r="BE24" s="195">
        <v>12100</v>
      </c>
      <c r="BF24" s="195">
        <v>6100</v>
      </c>
      <c r="BG24" s="195">
        <v>3450</v>
      </c>
      <c r="BH24" s="195">
        <v>4000</v>
      </c>
      <c r="BI24" s="195">
        <v>2280</v>
      </c>
      <c r="BJ24" s="195">
        <v>4210</v>
      </c>
      <c r="BK24" s="195">
        <v>2230</v>
      </c>
      <c r="BL24" s="195">
        <v>16600</v>
      </c>
      <c r="BM24" s="195">
        <v>13640</v>
      </c>
      <c r="BN24" s="195">
        <v>10407</v>
      </c>
      <c r="BO24" s="195">
        <v>6080</v>
      </c>
      <c r="BP24" s="195">
        <v>4260</v>
      </c>
      <c r="BQ24" s="195">
        <v>3990</v>
      </c>
      <c r="BR24" s="195">
        <v>3440</v>
      </c>
      <c r="BS24" s="195">
        <v>3080</v>
      </c>
      <c r="BT24" s="195">
        <v>2730</v>
      </c>
      <c r="BU24" s="195">
        <v>2600</v>
      </c>
      <c r="BV24" s="195">
        <v>2490</v>
      </c>
      <c r="BW24" s="195">
        <v>1700</v>
      </c>
      <c r="BX24" s="195">
        <v>1560</v>
      </c>
      <c r="BY24" s="195">
        <v>1000</v>
      </c>
      <c r="BZ24" s="195">
        <v>2740</v>
      </c>
      <c r="CA24" s="195">
        <v>1760</v>
      </c>
      <c r="CB24" s="195">
        <v>1570</v>
      </c>
      <c r="CC24" s="195">
        <v>1240</v>
      </c>
      <c r="CD24" s="195">
        <v>950</v>
      </c>
      <c r="CE24" s="195">
        <v>850</v>
      </c>
      <c r="CF24" s="195">
        <v>800</v>
      </c>
      <c r="CG24" s="195">
        <v>800</v>
      </c>
      <c r="CH24" s="195">
        <v>770</v>
      </c>
      <c r="CI24" s="195">
        <v>740</v>
      </c>
      <c r="CJ24" s="195">
        <v>600</v>
      </c>
      <c r="CK24" s="195">
        <v>450</v>
      </c>
      <c r="CL24" s="195">
        <v>370</v>
      </c>
      <c r="CM24" s="195">
        <v>350</v>
      </c>
      <c r="CN24" s="195">
        <v>200</v>
      </c>
      <c r="CO24" s="195">
        <v>160</v>
      </c>
      <c r="CP24" s="195">
        <v>5310</v>
      </c>
      <c r="CQ24" s="195">
        <v>2080</v>
      </c>
      <c r="CR24" s="195">
        <v>15500</v>
      </c>
      <c r="CS24" s="195">
        <v>8930</v>
      </c>
      <c r="CT24" s="195">
        <v>6640</v>
      </c>
      <c r="CU24" s="195">
        <v>4406</v>
      </c>
      <c r="CV24" s="195">
        <v>3020</v>
      </c>
      <c r="CW24" s="195">
        <v>4700</v>
      </c>
      <c r="CX24" s="195">
        <v>1640</v>
      </c>
      <c r="CY24" s="195">
        <v>17400</v>
      </c>
      <c r="CZ24" s="195">
        <v>15710</v>
      </c>
      <c r="DA24" s="195">
        <v>13700</v>
      </c>
      <c r="DB24" s="195">
        <v>11410</v>
      </c>
      <c r="DC24" s="195">
        <v>10600</v>
      </c>
      <c r="DD24" s="195">
        <v>8700</v>
      </c>
      <c r="DE24" s="195">
        <v>8250</v>
      </c>
      <c r="DF24" s="195">
        <v>7340</v>
      </c>
      <c r="DG24" s="195">
        <v>4660</v>
      </c>
      <c r="DH24" s="195">
        <v>4590</v>
      </c>
      <c r="DI24" s="195">
        <v>3810</v>
      </c>
      <c r="DJ24" s="195">
        <v>3750</v>
      </c>
      <c r="DK24" s="195">
        <v>2830</v>
      </c>
      <c r="DL24" s="195">
        <v>2690</v>
      </c>
      <c r="DM24" s="195">
        <v>10790</v>
      </c>
      <c r="DN24" s="195">
        <v>3430</v>
      </c>
      <c r="DO24" s="195">
        <v>2170</v>
      </c>
      <c r="DP24" s="195">
        <v>650</v>
      </c>
      <c r="DQ24" s="195">
        <v>330</v>
      </c>
      <c r="DR24" s="195">
        <v>3400</v>
      </c>
      <c r="DS24" s="195">
        <v>989</v>
      </c>
      <c r="DT24" s="195">
        <v>713</v>
      </c>
      <c r="DU24" s="195">
        <v>750</v>
      </c>
      <c r="DV24" s="195">
        <v>746</v>
      </c>
      <c r="DW24" s="195">
        <v>939</v>
      </c>
      <c r="DX24" s="195">
        <v>2280</v>
      </c>
      <c r="DY24" s="195">
        <v>1590</v>
      </c>
      <c r="DZ24" s="195">
        <v>1110</v>
      </c>
      <c r="EA24" s="195">
        <v>947</v>
      </c>
      <c r="EB24" s="195">
        <v>1190</v>
      </c>
      <c r="EC24" s="195">
        <v>1160</v>
      </c>
      <c r="ED24" s="195">
        <v>3320</v>
      </c>
      <c r="EE24" s="195">
        <v>623</v>
      </c>
      <c r="EF24" s="195">
        <v>928</v>
      </c>
      <c r="EG24" s="195">
        <v>652</v>
      </c>
      <c r="EH24" s="195">
        <v>1030</v>
      </c>
      <c r="EI24" s="195">
        <v>1470</v>
      </c>
      <c r="EJ24" s="195">
        <v>1920</v>
      </c>
      <c r="EK24" s="195">
        <v>2090</v>
      </c>
      <c r="EL24" s="195">
        <v>2710</v>
      </c>
      <c r="EM24" s="195">
        <v>1650</v>
      </c>
      <c r="EN24" s="195">
        <v>1100</v>
      </c>
      <c r="EO24" s="195">
        <v>938</v>
      </c>
      <c r="EP24" s="195">
        <v>972</v>
      </c>
      <c r="EQ24" s="195">
        <v>1830</v>
      </c>
      <c r="ER24" s="195">
        <v>469</v>
      </c>
      <c r="ES24" s="195">
        <v>359</v>
      </c>
      <c r="ET24" s="195">
        <v>1140</v>
      </c>
      <c r="EU24" s="195">
        <v>1090</v>
      </c>
      <c r="EV24" s="195">
        <v>679</v>
      </c>
      <c r="EW24" s="195">
        <v>2040</v>
      </c>
      <c r="EX24" s="195">
        <v>1260</v>
      </c>
      <c r="EY24" s="195">
        <v>1410</v>
      </c>
      <c r="EZ24" s="195">
        <v>775</v>
      </c>
      <c r="FA24" s="195">
        <v>474</v>
      </c>
      <c r="FB24" s="195">
        <v>414</v>
      </c>
      <c r="FC24" s="195">
        <v>2970</v>
      </c>
      <c r="FD24" s="195">
        <v>1310</v>
      </c>
      <c r="FE24" s="195">
        <v>1080</v>
      </c>
      <c r="FF24" s="195">
        <v>2850</v>
      </c>
      <c r="FG24" s="195">
        <v>2570</v>
      </c>
      <c r="FH24" s="195">
        <v>2100</v>
      </c>
      <c r="FI24" s="195">
        <v>4220</v>
      </c>
      <c r="FJ24" s="195">
        <v>1550</v>
      </c>
      <c r="FK24" s="195">
        <v>557</v>
      </c>
      <c r="FL24" s="195">
        <v>866</v>
      </c>
      <c r="FM24" s="195">
        <v>1490</v>
      </c>
      <c r="FN24" s="195">
        <v>338</v>
      </c>
      <c r="FO24" s="195">
        <v>1090</v>
      </c>
      <c r="FP24" s="195">
        <v>885</v>
      </c>
      <c r="FQ24" s="195">
        <v>430</v>
      </c>
      <c r="FR24" s="195">
        <v>421</v>
      </c>
      <c r="FS24" s="195">
        <v>594</v>
      </c>
      <c r="FT24" s="195">
        <v>1430</v>
      </c>
      <c r="FU24" s="195">
        <v>2900</v>
      </c>
      <c r="FV24" s="195">
        <v>718</v>
      </c>
      <c r="FW24" s="195">
        <v>717</v>
      </c>
      <c r="FX24" s="195">
        <v>483</v>
      </c>
      <c r="FY24" s="195">
        <v>724</v>
      </c>
      <c r="FZ24" s="195">
        <v>667</v>
      </c>
      <c r="GA24" s="195">
        <v>549</v>
      </c>
      <c r="GB24" s="195">
        <v>338</v>
      </c>
      <c r="GC24" s="195">
        <v>597</v>
      </c>
      <c r="GD24" s="195">
        <v>746</v>
      </c>
      <c r="GE24" s="195">
        <v>1390</v>
      </c>
      <c r="GF24" s="195">
        <v>494</v>
      </c>
      <c r="GG24" s="195">
        <v>1860</v>
      </c>
      <c r="GH24" s="195">
        <v>1040</v>
      </c>
      <c r="GI24" s="195">
        <v>951</v>
      </c>
      <c r="GJ24" s="195">
        <v>905</v>
      </c>
      <c r="GK24" s="195">
        <v>774</v>
      </c>
      <c r="GL24" s="195">
        <v>1720</v>
      </c>
      <c r="GM24" s="195">
        <v>489</v>
      </c>
      <c r="GN24" s="195">
        <v>498</v>
      </c>
      <c r="GO24" s="195">
        <v>1060</v>
      </c>
      <c r="GP24" s="195">
        <v>414</v>
      </c>
      <c r="GQ24" s="195">
        <v>1790</v>
      </c>
      <c r="GR24" s="195">
        <v>730</v>
      </c>
      <c r="GS24" s="195">
        <v>437</v>
      </c>
      <c r="GT24" s="195">
        <v>3800</v>
      </c>
      <c r="GU24" s="195">
        <v>2420</v>
      </c>
      <c r="GV24" s="195">
        <v>779</v>
      </c>
      <c r="GW24" s="195">
        <v>632</v>
      </c>
      <c r="GX24" s="195">
        <v>528</v>
      </c>
      <c r="GY24" s="195">
        <v>1290</v>
      </c>
      <c r="GZ24" s="195">
        <v>758</v>
      </c>
      <c r="HA24" s="195">
        <v>722</v>
      </c>
      <c r="HB24" s="195">
        <v>640</v>
      </c>
      <c r="HC24" s="195">
        <v>981</v>
      </c>
      <c r="HD24" s="195">
        <v>1140</v>
      </c>
      <c r="HE24" s="195">
        <v>409</v>
      </c>
      <c r="HF24" s="195">
        <v>1080</v>
      </c>
      <c r="HG24" s="195">
        <v>384</v>
      </c>
      <c r="HH24" s="195">
        <v>1910</v>
      </c>
      <c r="HI24" s="195">
        <v>1910</v>
      </c>
      <c r="HJ24" s="195">
        <v>1280</v>
      </c>
      <c r="HK24" s="195">
        <v>791</v>
      </c>
      <c r="HL24" s="195">
        <v>1520</v>
      </c>
      <c r="HM24" s="195">
        <v>1940</v>
      </c>
      <c r="HN24" s="195">
        <v>962</v>
      </c>
      <c r="HO24" s="195">
        <v>1020</v>
      </c>
      <c r="HP24" s="195">
        <v>493</v>
      </c>
      <c r="HQ24" s="195">
        <v>227</v>
      </c>
      <c r="HR24" s="195">
        <v>804</v>
      </c>
      <c r="HS24" s="195">
        <v>633</v>
      </c>
      <c r="HT24" s="195">
        <v>730</v>
      </c>
      <c r="HU24" s="195">
        <v>488</v>
      </c>
      <c r="HV24" s="195">
        <v>469</v>
      </c>
      <c r="HW24" s="195">
        <v>747</v>
      </c>
      <c r="HX24" s="195">
        <v>761</v>
      </c>
      <c r="HY24" s="195">
        <v>1580</v>
      </c>
      <c r="HZ24" s="195">
        <v>920</v>
      </c>
      <c r="IA24" s="195">
        <v>720</v>
      </c>
      <c r="IB24" s="195">
        <v>652</v>
      </c>
      <c r="IC24" s="195">
        <v>735</v>
      </c>
      <c r="ID24" s="195">
        <v>1620</v>
      </c>
      <c r="IE24" s="195">
        <v>273</v>
      </c>
      <c r="IF24" s="195">
        <v>274</v>
      </c>
      <c r="IG24" s="195">
        <v>502</v>
      </c>
      <c r="IH24" s="195">
        <v>334</v>
      </c>
      <c r="II24" s="195">
        <v>547</v>
      </c>
      <c r="IJ24" s="195">
        <v>475</v>
      </c>
      <c r="IK24" s="195">
        <v>394</v>
      </c>
      <c r="IL24" s="195">
        <v>249</v>
      </c>
      <c r="IM24" s="195">
        <v>229</v>
      </c>
      <c r="IN24" s="195">
        <v>437</v>
      </c>
      <c r="IO24" s="195">
        <v>616</v>
      </c>
      <c r="IP24" s="195">
        <v>4480</v>
      </c>
      <c r="IQ24" s="195">
        <v>1730</v>
      </c>
      <c r="IR24" s="195">
        <v>1140</v>
      </c>
      <c r="IS24" s="195">
        <v>466</v>
      </c>
      <c r="IT24" s="195">
        <v>949</v>
      </c>
      <c r="IU24" s="195">
        <v>712</v>
      </c>
      <c r="IV24" s="195">
        <v>553</v>
      </c>
      <c r="IW24" s="195">
        <v>1020</v>
      </c>
      <c r="IX24" s="195">
        <v>1590</v>
      </c>
      <c r="IY24" s="195">
        <v>3770</v>
      </c>
      <c r="IZ24" s="195">
        <v>652</v>
      </c>
      <c r="JA24" s="195">
        <v>794</v>
      </c>
      <c r="JB24" s="195">
        <v>1190</v>
      </c>
      <c r="JC24" s="195">
        <v>1020</v>
      </c>
      <c r="JD24" s="195">
        <v>1810</v>
      </c>
      <c r="JE24" s="195">
        <v>588</v>
      </c>
      <c r="JF24" s="195">
        <v>265</v>
      </c>
      <c r="JG24" s="195">
        <v>398</v>
      </c>
      <c r="JH24" s="195">
        <v>622</v>
      </c>
      <c r="JI24" s="195">
        <v>604</v>
      </c>
    </row>
    <row r="25" spans="1:269" ht="17.100000000000001" customHeight="1">
      <c r="A25" s="16"/>
      <c r="B25" s="16" t="s">
        <v>65</v>
      </c>
      <c r="C25" s="17"/>
      <c r="D25" s="17"/>
      <c r="E25" s="17"/>
      <c r="F25" s="17"/>
      <c r="G25" s="17"/>
      <c r="H25" s="17"/>
      <c r="I25" s="17"/>
      <c r="J25" s="18"/>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8"/>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8"/>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8"/>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row>
    <row r="26" spans="1:269" ht="15.6" customHeight="1">
      <c r="A26" s="16"/>
      <c r="B26" s="16"/>
      <c r="C26" s="17"/>
      <c r="D26" s="17"/>
      <c r="E26" s="17"/>
      <c r="F26" s="17"/>
      <c r="G26" s="17"/>
      <c r="H26" s="17"/>
      <c r="I26" s="17"/>
      <c r="J26" s="18"/>
      <c r="K26" s="20"/>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8"/>
      <c r="BM26" s="20"/>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8"/>
      <c r="DO26" s="20"/>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8"/>
      <c r="FQ26" s="20"/>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pageSetUpPr fitToPage="1"/>
  </sheetPr>
  <dimension ref="A1:JQ26"/>
  <sheetViews>
    <sheetView showGridLines="0" zoomScale="85" zoomScaleNormal="85" workbookViewId="0">
      <pane xSplit="2" topLeftCell="C1" activePane="topRight" state="frozen"/>
      <selection pane="topRight" activeCell="I8" sqref="I8"/>
    </sheetView>
  </sheetViews>
  <sheetFormatPr defaultColWidth="9" defaultRowHeight="23.25" customHeight="1"/>
  <cols>
    <col min="1" max="1" width="3.5" style="9" customWidth="1"/>
    <col min="2" max="2" width="24.125" style="9" bestFit="1" customWidth="1"/>
    <col min="3" max="3" width="16" style="8" customWidth="1"/>
    <col min="4" max="7" width="16" style="227" customWidth="1"/>
    <col min="8" max="8" width="17.875" style="227" customWidth="1"/>
    <col min="9" max="9" width="16" style="8" customWidth="1"/>
    <col min="10" max="269" width="16" style="9" customWidth="1"/>
    <col min="270" max="277" width="16.875" style="9" customWidth="1"/>
    <col min="278" max="16384" width="9" style="9"/>
  </cols>
  <sheetData>
    <row r="1" spans="1:277" s="285" customFormat="1" ht="23.25" customHeight="1">
      <c r="B1" s="286" t="s">
        <v>978</v>
      </c>
      <c r="C1" s="227"/>
      <c r="D1" s="227"/>
      <c r="E1" s="227"/>
      <c r="F1" s="227"/>
      <c r="G1" s="227"/>
      <c r="H1" s="287"/>
      <c r="I1" s="227"/>
      <c r="J1" s="227"/>
    </row>
    <row r="2" spans="1:277" s="285" customFormat="1" ht="23.25" customHeight="1">
      <c r="A2" s="288"/>
      <c r="B2" s="288" t="s">
        <v>799</v>
      </c>
      <c r="C2" s="228"/>
      <c r="D2" s="228"/>
      <c r="E2" s="228"/>
      <c r="F2" s="228"/>
      <c r="G2" s="228"/>
      <c r="H2" s="289"/>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228"/>
      <c r="GD2" s="228"/>
      <c r="GE2" s="228"/>
      <c r="GF2" s="228"/>
      <c r="GG2" s="228"/>
      <c r="GH2" s="228"/>
      <c r="GI2" s="228"/>
      <c r="GJ2" s="228"/>
      <c r="GK2" s="228"/>
      <c r="GL2" s="228"/>
      <c r="GM2" s="228"/>
      <c r="GN2" s="228"/>
      <c r="GO2" s="228"/>
      <c r="GP2" s="228"/>
      <c r="GQ2" s="228"/>
      <c r="GR2" s="228"/>
      <c r="GS2" s="228"/>
      <c r="GT2" s="228"/>
      <c r="GU2" s="228"/>
      <c r="GV2" s="228"/>
      <c r="GW2" s="228"/>
      <c r="GX2" s="228"/>
      <c r="GY2" s="228"/>
      <c r="GZ2" s="228"/>
      <c r="HA2" s="228"/>
      <c r="HB2" s="228"/>
      <c r="HC2" s="228"/>
      <c r="HD2" s="228"/>
      <c r="HE2" s="228"/>
      <c r="HF2" s="228"/>
      <c r="HG2" s="228"/>
      <c r="HH2" s="228"/>
      <c r="HI2" s="228"/>
      <c r="HJ2" s="228"/>
      <c r="HK2" s="228"/>
      <c r="HL2" s="228"/>
      <c r="HM2" s="228"/>
      <c r="HN2" s="228"/>
      <c r="HO2" s="228"/>
      <c r="HP2" s="228"/>
      <c r="HQ2" s="228"/>
      <c r="HR2" s="228"/>
      <c r="HS2" s="228"/>
      <c r="HT2" s="228"/>
      <c r="HU2" s="228"/>
      <c r="HV2" s="228"/>
      <c r="HW2" s="228"/>
      <c r="HX2" s="228"/>
      <c r="HY2" s="228"/>
      <c r="HZ2" s="228"/>
      <c r="IA2" s="228"/>
      <c r="IB2" s="228"/>
      <c r="IC2" s="228"/>
      <c r="ID2" s="228"/>
      <c r="IE2" s="228"/>
      <c r="IF2" s="228"/>
      <c r="IG2" s="228"/>
      <c r="IH2" s="228"/>
      <c r="II2" s="228"/>
      <c r="IJ2" s="228"/>
      <c r="IK2" s="228"/>
      <c r="IL2" s="228"/>
      <c r="IM2" s="228"/>
      <c r="IN2" s="228"/>
      <c r="IO2" s="228"/>
      <c r="IP2" s="228"/>
      <c r="IQ2" s="228"/>
      <c r="IR2" s="228"/>
      <c r="IS2" s="228"/>
      <c r="IT2" s="228"/>
      <c r="IU2" s="228"/>
      <c r="IV2" s="228"/>
      <c r="IW2" s="228"/>
      <c r="IX2" s="228"/>
      <c r="IY2" s="228"/>
      <c r="IZ2" s="228"/>
      <c r="JA2" s="228"/>
      <c r="JB2" s="228"/>
      <c r="JC2" s="228"/>
      <c r="JD2" s="228"/>
      <c r="JE2" s="228"/>
      <c r="JF2" s="228"/>
      <c r="JG2" s="228"/>
      <c r="JH2" s="228"/>
      <c r="JI2" s="228"/>
      <c r="JJ2" s="228"/>
      <c r="JK2" s="228"/>
      <c r="JL2" s="228"/>
      <c r="JM2" s="228"/>
      <c r="JN2" s="228"/>
      <c r="JO2" s="228"/>
      <c r="JP2" s="228"/>
      <c r="JQ2" s="228"/>
    </row>
    <row r="3" spans="1:277" s="285" customFormat="1" ht="23.25" customHeight="1">
      <c r="A3" s="183"/>
      <c r="B3" s="290" t="s">
        <v>67</v>
      </c>
      <c r="C3" s="291" t="s">
        <v>262</v>
      </c>
      <c r="D3" s="291" t="s">
        <v>262</v>
      </c>
      <c r="E3" s="291" t="s">
        <v>262</v>
      </c>
      <c r="F3" s="291" t="s">
        <v>262</v>
      </c>
      <c r="G3" s="291" t="s">
        <v>262</v>
      </c>
      <c r="H3" s="291" t="s">
        <v>262</v>
      </c>
      <c r="I3" s="292"/>
      <c r="J3" s="291" t="s">
        <v>74</v>
      </c>
      <c r="K3" s="291" t="s">
        <v>68</v>
      </c>
      <c r="L3" s="291" t="s">
        <v>75</v>
      </c>
      <c r="M3" s="291" t="s">
        <v>69</v>
      </c>
      <c r="N3" s="291" t="s">
        <v>76</v>
      </c>
      <c r="O3" s="291" t="s">
        <v>70</v>
      </c>
      <c r="P3" s="291" t="s">
        <v>77</v>
      </c>
      <c r="Q3" s="291" t="s">
        <v>78</v>
      </c>
      <c r="R3" s="291" t="s">
        <v>79</v>
      </c>
      <c r="S3" s="291" t="s">
        <v>80</v>
      </c>
      <c r="T3" s="291" t="s">
        <v>81</v>
      </c>
      <c r="U3" s="291" t="s">
        <v>82</v>
      </c>
      <c r="V3" s="291" t="s">
        <v>83</v>
      </c>
      <c r="W3" s="291" t="s">
        <v>84</v>
      </c>
      <c r="X3" s="291" t="s">
        <v>85</v>
      </c>
      <c r="Y3" s="291" t="s">
        <v>86</v>
      </c>
      <c r="Z3" s="291" t="s">
        <v>87</v>
      </c>
      <c r="AA3" s="291" t="s">
        <v>88</v>
      </c>
      <c r="AB3" s="291" t="s">
        <v>89</v>
      </c>
      <c r="AC3" s="291" t="s">
        <v>90</v>
      </c>
      <c r="AD3" s="291" t="s">
        <v>91</v>
      </c>
      <c r="AE3" s="291" t="s">
        <v>92</v>
      </c>
      <c r="AF3" s="291" t="s">
        <v>93</v>
      </c>
      <c r="AG3" s="291" t="s">
        <v>94</v>
      </c>
      <c r="AH3" s="291" t="s">
        <v>95</v>
      </c>
      <c r="AI3" s="291" t="s">
        <v>96</v>
      </c>
      <c r="AJ3" s="291" t="s">
        <v>97</v>
      </c>
      <c r="AK3" s="291" t="s">
        <v>98</v>
      </c>
      <c r="AL3" s="291" t="s">
        <v>99</v>
      </c>
      <c r="AM3" s="291" t="s">
        <v>100</v>
      </c>
      <c r="AN3" s="291" t="s">
        <v>101</v>
      </c>
      <c r="AO3" s="291" t="s">
        <v>102</v>
      </c>
      <c r="AP3" s="291" t="s">
        <v>103</v>
      </c>
      <c r="AQ3" s="291" t="s">
        <v>104</v>
      </c>
      <c r="AR3" s="291" t="s">
        <v>105</v>
      </c>
      <c r="AS3" s="291" t="s">
        <v>106</v>
      </c>
      <c r="AT3" s="291" t="s">
        <v>107</v>
      </c>
      <c r="AU3" s="291" t="s">
        <v>108</v>
      </c>
      <c r="AV3" s="291" t="s">
        <v>109</v>
      </c>
      <c r="AW3" s="291" t="s">
        <v>110</v>
      </c>
      <c r="AX3" s="291" t="s">
        <v>890</v>
      </c>
      <c r="AY3" s="291" t="s">
        <v>893</v>
      </c>
      <c r="AZ3" s="291" t="s">
        <v>895</v>
      </c>
      <c r="BA3" s="291" t="s">
        <v>111</v>
      </c>
      <c r="BB3" s="291" t="s">
        <v>112</v>
      </c>
      <c r="BC3" s="291" t="s">
        <v>113</v>
      </c>
      <c r="BD3" s="291" t="s">
        <v>114</v>
      </c>
      <c r="BE3" s="291" t="s">
        <v>115</v>
      </c>
      <c r="BF3" s="291" t="s">
        <v>116</v>
      </c>
      <c r="BG3" s="291" t="s">
        <v>117</v>
      </c>
      <c r="BH3" s="291" t="s">
        <v>118</v>
      </c>
      <c r="BI3" s="291" t="s">
        <v>119</v>
      </c>
      <c r="BJ3" s="291" t="s">
        <v>120</v>
      </c>
      <c r="BK3" s="291" t="s">
        <v>121</v>
      </c>
      <c r="BL3" s="291" t="s">
        <v>122</v>
      </c>
      <c r="BM3" s="291" t="s">
        <v>123</v>
      </c>
      <c r="BN3" s="291" t="s">
        <v>124</v>
      </c>
      <c r="BO3" s="291" t="s">
        <v>125</v>
      </c>
      <c r="BP3" s="291" t="s">
        <v>184</v>
      </c>
      <c r="BQ3" s="291" t="s">
        <v>185</v>
      </c>
      <c r="BR3" s="291" t="s">
        <v>186</v>
      </c>
      <c r="BS3" s="291" t="s">
        <v>187</v>
      </c>
      <c r="BT3" s="291" t="s">
        <v>188</v>
      </c>
      <c r="BU3" s="291" t="s">
        <v>189</v>
      </c>
      <c r="BV3" s="291" t="s">
        <v>190</v>
      </c>
      <c r="BW3" s="291" t="s">
        <v>191</v>
      </c>
      <c r="BX3" s="291" t="s">
        <v>192</v>
      </c>
      <c r="BY3" s="291" t="s">
        <v>193</v>
      </c>
      <c r="BZ3" s="291" t="s">
        <v>194</v>
      </c>
      <c r="CA3" s="291" t="s">
        <v>195</v>
      </c>
      <c r="CB3" s="291" t="s">
        <v>196</v>
      </c>
      <c r="CC3" s="291" t="s">
        <v>197</v>
      </c>
      <c r="CD3" s="291" t="s">
        <v>198</v>
      </c>
      <c r="CE3" s="291" t="s">
        <v>199</v>
      </c>
      <c r="CF3" s="291" t="s">
        <v>200</v>
      </c>
      <c r="CG3" s="291" t="s">
        <v>201</v>
      </c>
      <c r="CH3" s="291" t="s">
        <v>202</v>
      </c>
      <c r="CI3" s="291" t="s">
        <v>203</v>
      </c>
      <c r="CJ3" s="291" t="s">
        <v>204</v>
      </c>
      <c r="CK3" s="291" t="s">
        <v>205</v>
      </c>
      <c r="CL3" s="291" t="s">
        <v>206</v>
      </c>
      <c r="CM3" s="291" t="s">
        <v>207</v>
      </c>
      <c r="CN3" s="291" t="s">
        <v>208</v>
      </c>
      <c r="CO3" s="291" t="s">
        <v>209</v>
      </c>
      <c r="CP3" s="291" t="s">
        <v>210</v>
      </c>
      <c r="CQ3" s="291" t="s">
        <v>211</v>
      </c>
      <c r="CR3" s="291" t="s">
        <v>212</v>
      </c>
      <c r="CS3" s="291" t="s">
        <v>213</v>
      </c>
      <c r="CT3" s="291" t="s">
        <v>214</v>
      </c>
      <c r="CU3" s="291" t="s">
        <v>215</v>
      </c>
      <c r="CV3" s="291" t="s">
        <v>216</v>
      </c>
      <c r="CW3" s="291" t="s">
        <v>217</v>
      </c>
      <c r="CX3" s="291" t="s">
        <v>218</v>
      </c>
      <c r="CY3" s="291" t="s">
        <v>219</v>
      </c>
      <c r="CZ3" s="291" t="s">
        <v>220</v>
      </c>
      <c r="DA3" s="291" t="s">
        <v>221</v>
      </c>
      <c r="DB3" s="291" t="s">
        <v>222</v>
      </c>
      <c r="DC3" s="291" t="s">
        <v>263</v>
      </c>
      <c r="DD3" s="291" t="s">
        <v>264</v>
      </c>
      <c r="DE3" s="291" t="s">
        <v>265</v>
      </c>
      <c r="DF3" s="291" t="s">
        <v>266</v>
      </c>
      <c r="DG3" s="291" t="s">
        <v>267</v>
      </c>
      <c r="DH3" s="291" t="s">
        <v>268</v>
      </c>
      <c r="DI3" s="291" t="s">
        <v>269</v>
      </c>
      <c r="DJ3" s="291" t="s">
        <v>270</v>
      </c>
      <c r="DK3" s="291" t="s">
        <v>271</v>
      </c>
      <c r="DL3" s="291" t="s">
        <v>272</v>
      </c>
      <c r="DM3" s="291" t="s">
        <v>273</v>
      </c>
      <c r="DN3" s="291" t="s">
        <v>274</v>
      </c>
      <c r="DO3" s="291" t="s">
        <v>275</v>
      </c>
      <c r="DP3" s="291" t="s">
        <v>276</v>
      </c>
      <c r="DQ3" s="291" t="s">
        <v>277</v>
      </c>
      <c r="DR3" s="291" t="s">
        <v>278</v>
      </c>
      <c r="DS3" s="291" t="s">
        <v>279</v>
      </c>
      <c r="DT3" s="291" t="s">
        <v>280</v>
      </c>
      <c r="DU3" s="291" t="s">
        <v>281</v>
      </c>
      <c r="DV3" s="291" t="s">
        <v>976</v>
      </c>
      <c r="DW3" s="291" t="s">
        <v>301</v>
      </c>
      <c r="DX3" s="291" t="s">
        <v>302</v>
      </c>
      <c r="DY3" s="291" t="s">
        <v>303</v>
      </c>
      <c r="DZ3" s="291" t="s">
        <v>304</v>
      </c>
      <c r="EA3" s="291" t="s">
        <v>305</v>
      </c>
      <c r="EB3" s="291" t="s">
        <v>306</v>
      </c>
      <c r="EC3" s="291" t="s">
        <v>307</v>
      </c>
      <c r="ED3" s="291" t="s">
        <v>308</v>
      </c>
      <c r="EE3" s="291" t="s">
        <v>309</v>
      </c>
      <c r="EF3" s="291" t="s">
        <v>310</v>
      </c>
      <c r="EG3" s="291" t="s">
        <v>311</v>
      </c>
      <c r="EH3" s="291" t="s">
        <v>312</v>
      </c>
      <c r="EI3" s="291" t="s">
        <v>313</v>
      </c>
      <c r="EJ3" s="291" t="s">
        <v>314</v>
      </c>
      <c r="EK3" s="291" t="s">
        <v>315</v>
      </c>
      <c r="EL3" s="291" t="s">
        <v>316</v>
      </c>
      <c r="EM3" s="291" t="s">
        <v>317</v>
      </c>
      <c r="EN3" s="291" t="s">
        <v>318</v>
      </c>
      <c r="EO3" s="291" t="s">
        <v>319</v>
      </c>
      <c r="EP3" s="291" t="s">
        <v>320</v>
      </c>
      <c r="EQ3" s="291" t="s">
        <v>321</v>
      </c>
      <c r="ER3" s="291" t="s">
        <v>322</v>
      </c>
      <c r="ES3" s="291" t="s">
        <v>323</v>
      </c>
      <c r="ET3" s="291" t="s">
        <v>324</v>
      </c>
      <c r="EU3" s="291" t="s">
        <v>325</v>
      </c>
      <c r="EV3" s="291" t="s">
        <v>326</v>
      </c>
      <c r="EW3" s="291" t="s">
        <v>327</v>
      </c>
      <c r="EX3" s="291" t="s">
        <v>328</v>
      </c>
      <c r="EY3" s="291" t="s">
        <v>329</v>
      </c>
      <c r="EZ3" s="291" t="s">
        <v>330</v>
      </c>
      <c r="FA3" s="291" t="s">
        <v>331</v>
      </c>
      <c r="FB3" s="291" t="s">
        <v>332</v>
      </c>
      <c r="FC3" s="291" t="s">
        <v>333</v>
      </c>
      <c r="FD3" s="291" t="s">
        <v>334</v>
      </c>
      <c r="FE3" s="291" t="s">
        <v>335</v>
      </c>
      <c r="FF3" s="291" t="s">
        <v>336</v>
      </c>
      <c r="FG3" s="291" t="s">
        <v>337</v>
      </c>
      <c r="FH3" s="291" t="s">
        <v>338</v>
      </c>
      <c r="FI3" s="291" t="s">
        <v>339</v>
      </c>
      <c r="FJ3" s="291" t="s">
        <v>340</v>
      </c>
      <c r="FK3" s="291" t="s">
        <v>341</v>
      </c>
      <c r="FL3" s="291" t="s">
        <v>342</v>
      </c>
      <c r="FM3" s="291" t="s">
        <v>343</v>
      </c>
      <c r="FN3" s="291" t="s">
        <v>344</v>
      </c>
      <c r="FO3" s="291" t="s">
        <v>345</v>
      </c>
      <c r="FP3" s="291" t="s">
        <v>346</v>
      </c>
      <c r="FQ3" s="291" t="s">
        <v>347</v>
      </c>
      <c r="FR3" s="291" t="s">
        <v>348</v>
      </c>
      <c r="FS3" s="291" t="s">
        <v>349</v>
      </c>
      <c r="FT3" s="291" t="s">
        <v>350</v>
      </c>
      <c r="FU3" s="291" t="s">
        <v>351</v>
      </c>
      <c r="FV3" s="291" t="s">
        <v>352</v>
      </c>
      <c r="FW3" s="291" t="s">
        <v>353</v>
      </c>
      <c r="FX3" s="291" t="s">
        <v>354</v>
      </c>
      <c r="FY3" s="291" t="s">
        <v>355</v>
      </c>
      <c r="FZ3" s="291" t="s">
        <v>356</v>
      </c>
      <c r="GA3" s="291" t="s">
        <v>357</v>
      </c>
      <c r="GB3" s="291" t="s">
        <v>358</v>
      </c>
      <c r="GC3" s="291" t="s">
        <v>359</v>
      </c>
      <c r="GD3" s="291" t="s">
        <v>360</v>
      </c>
      <c r="GE3" s="291" t="s">
        <v>361</v>
      </c>
      <c r="GF3" s="291" t="s">
        <v>362</v>
      </c>
      <c r="GG3" s="291" t="s">
        <v>363</v>
      </c>
      <c r="GH3" s="291" t="s">
        <v>364</v>
      </c>
      <c r="GI3" s="291" t="s">
        <v>365</v>
      </c>
      <c r="GJ3" s="291" t="s">
        <v>366</v>
      </c>
      <c r="GK3" s="291" t="s">
        <v>367</v>
      </c>
      <c r="GL3" s="291" t="s">
        <v>368</v>
      </c>
      <c r="GM3" s="291" t="s">
        <v>369</v>
      </c>
      <c r="GN3" s="291" t="s">
        <v>370</v>
      </c>
      <c r="GO3" s="291" t="s">
        <v>371</v>
      </c>
      <c r="GP3" s="291" t="s">
        <v>372</v>
      </c>
      <c r="GQ3" s="291" t="s">
        <v>373</v>
      </c>
      <c r="GR3" s="291" t="s">
        <v>374</v>
      </c>
      <c r="GS3" s="291" t="s">
        <v>375</v>
      </c>
      <c r="GT3" s="291" t="s">
        <v>376</v>
      </c>
      <c r="GU3" s="291" t="s">
        <v>377</v>
      </c>
      <c r="GV3" s="291" t="s">
        <v>378</v>
      </c>
      <c r="GW3" s="291" t="s">
        <v>379</v>
      </c>
      <c r="GX3" s="291" t="s">
        <v>380</v>
      </c>
      <c r="GY3" s="291" t="s">
        <v>381</v>
      </c>
      <c r="GZ3" s="291" t="s">
        <v>382</v>
      </c>
      <c r="HA3" s="291" t="s">
        <v>383</v>
      </c>
      <c r="HB3" s="291" t="s">
        <v>384</v>
      </c>
      <c r="HC3" s="291" t="s">
        <v>385</v>
      </c>
      <c r="HD3" s="291" t="s">
        <v>386</v>
      </c>
      <c r="HE3" s="291" t="s">
        <v>387</v>
      </c>
      <c r="HF3" s="291" t="s">
        <v>388</v>
      </c>
      <c r="HG3" s="291" t="s">
        <v>389</v>
      </c>
      <c r="HH3" s="291" t="s">
        <v>390</v>
      </c>
      <c r="HI3" s="291" t="s">
        <v>391</v>
      </c>
      <c r="HJ3" s="291" t="s">
        <v>392</v>
      </c>
      <c r="HK3" s="291" t="s">
        <v>393</v>
      </c>
      <c r="HL3" s="291" t="s">
        <v>394</v>
      </c>
      <c r="HM3" s="291" t="s">
        <v>395</v>
      </c>
      <c r="HN3" s="291" t="s">
        <v>396</v>
      </c>
      <c r="HO3" s="291" t="s">
        <v>397</v>
      </c>
      <c r="HP3" s="291" t="s">
        <v>398</v>
      </c>
      <c r="HQ3" s="291" t="s">
        <v>399</v>
      </c>
      <c r="HR3" s="291" t="s">
        <v>400</v>
      </c>
      <c r="HS3" s="291" t="s">
        <v>401</v>
      </c>
      <c r="HT3" s="291" t="s">
        <v>402</v>
      </c>
      <c r="HU3" s="291" t="s">
        <v>403</v>
      </c>
      <c r="HV3" s="291" t="s">
        <v>404</v>
      </c>
      <c r="HW3" s="291" t="s">
        <v>405</v>
      </c>
      <c r="HX3" s="291" t="s">
        <v>406</v>
      </c>
      <c r="HY3" s="291" t="s">
        <v>407</v>
      </c>
      <c r="HZ3" s="291" t="s">
        <v>408</v>
      </c>
      <c r="IA3" s="291" t="s">
        <v>409</v>
      </c>
      <c r="IB3" s="291" t="s">
        <v>410</v>
      </c>
      <c r="IC3" s="291" t="s">
        <v>411</v>
      </c>
      <c r="ID3" s="291" t="s">
        <v>412</v>
      </c>
      <c r="IE3" s="291" t="s">
        <v>413</v>
      </c>
      <c r="IF3" s="291" t="s">
        <v>414</v>
      </c>
      <c r="IG3" s="291" t="s">
        <v>920</v>
      </c>
      <c r="IH3" s="291" t="s">
        <v>415</v>
      </c>
      <c r="II3" s="291" t="s">
        <v>416</v>
      </c>
      <c r="IJ3" s="291" t="s">
        <v>417</v>
      </c>
      <c r="IK3" s="291" t="s">
        <v>418</v>
      </c>
      <c r="IL3" s="291" t="s">
        <v>419</v>
      </c>
      <c r="IM3" s="291" t="s">
        <v>420</v>
      </c>
      <c r="IN3" s="291" t="s">
        <v>421</v>
      </c>
      <c r="IO3" s="291" t="s">
        <v>422</v>
      </c>
      <c r="IP3" s="291" t="s">
        <v>423</v>
      </c>
      <c r="IQ3" s="291" t="s">
        <v>424</v>
      </c>
      <c r="IR3" s="291" t="s">
        <v>425</v>
      </c>
      <c r="IS3" s="291" t="s">
        <v>426</v>
      </c>
      <c r="IT3" s="291" t="s">
        <v>427</v>
      </c>
      <c r="IU3" s="291" t="s">
        <v>428</v>
      </c>
      <c r="IV3" s="291" t="s">
        <v>429</v>
      </c>
      <c r="IW3" s="291" t="s">
        <v>430</v>
      </c>
      <c r="IX3" s="291" t="s">
        <v>431</v>
      </c>
      <c r="IY3" s="291" t="s">
        <v>432</v>
      </c>
      <c r="IZ3" s="291" t="s">
        <v>433</v>
      </c>
      <c r="JA3" s="291" t="s">
        <v>434</v>
      </c>
      <c r="JB3" s="291" t="s">
        <v>435</v>
      </c>
      <c r="JC3" s="291" t="s">
        <v>436</v>
      </c>
      <c r="JD3" s="291" t="s">
        <v>437</v>
      </c>
      <c r="JE3" s="291" t="s">
        <v>438</v>
      </c>
      <c r="JF3" s="291" t="s">
        <v>439</v>
      </c>
      <c r="JG3" s="291" t="s">
        <v>440</v>
      </c>
      <c r="JH3" s="291" t="s">
        <v>441</v>
      </c>
      <c r="JI3" s="291" t="s">
        <v>442</v>
      </c>
      <c r="JJ3" s="291" t="s">
        <v>443</v>
      </c>
      <c r="JK3" s="291" t="s">
        <v>444</v>
      </c>
      <c r="JL3" s="291" t="s">
        <v>445</v>
      </c>
      <c r="JM3" s="291" t="s">
        <v>446</v>
      </c>
      <c r="JN3" s="291" t="s">
        <v>447</v>
      </c>
      <c r="JO3" s="291" t="s">
        <v>448</v>
      </c>
      <c r="JP3" s="291" t="s">
        <v>933</v>
      </c>
      <c r="JQ3" s="291" t="s">
        <v>977</v>
      </c>
    </row>
    <row r="4" spans="1:277" s="296" customFormat="1" ht="30" customHeight="1">
      <c r="A4" s="184"/>
      <c r="B4" s="50" t="s">
        <v>0</v>
      </c>
      <c r="C4" s="293" t="s">
        <v>979</v>
      </c>
      <c r="D4" s="293" t="s">
        <v>980</v>
      </c>
      <c r="E4" s="293" t="s">
        <v>981</v>
      </c>
      <c r="F4" s="293" t="s">
        <v>982</v>
      </c>
      <c r="G4" s="293" t="s">
        <v>983</v>
      </c>
      <c r="H4" s="293" t="s">
        <v>984</v>
      </c>
      <c r="I4" s="294"/>
      <c r="J4" s="293" t="s">
        <v>985</v>
      </c>
      <c r="K4" s="293" t="s">
        <v>986</v>
      </c>
      <c r="L4" s="293" t="s">
        <v>987</v>
      </c>
      <c r="M4" s="293" t="s">
        <v>1368</v>
      </c>
      <c r="N4" s="293" t="s">
        <v>988</v>
      </c>
      <c r="O4" s="293" t="s">
        <v>989</v>
      </c>
      <c r="P4" s="293" t="s">
        <v>990</v>
      </c>
      <c r="Q4" s="293" t="s">
        <v>133</v>
      </c>
      <c r="R4" s="293" t="s">
        <v>991</v>
      </c>
      <c r="S4" s="293" t="s">
        <v>992</v>
      </c>
      <c r="T4" s="293" t="s">
        <v>993</v>
      </c>
      <c r="U4" s="293" t="s">
        <v>994</v>
      </c>
      <c r="V4" s="293" t="s">
        <v>995</v>
      </c>
      <c r="W4" s="293" t="s">
        <v>882</v>
      </c>
      <c r="X4" s="293" t="s">
        <v>996</v>
      </c>
      <c r="Y4" s="293" t="s">
        <v>141</v>
      </c>
      <c r="Z4" s="293" t="s">
        <v>997</v>
      </c>
      <c r="AA4" s="293" t="s">
        <v>998</v>
      </c>
      <c r="AB4" s="293" t="s">
        <v>144</v>
      </c>
      <c r="AC4" s="293" t="s">
        <v>999</v>
      </c>
      <c r="AD4" s="293" t="s">
        <v>1000</v>
      </c>
      <c r="AE4" s="293" t="s">
        <v>1001</v>
      </c>
      <c r="AF4" s="293" t="s">
        <v>1002</v>
      </c>
      <c r="AG4" s="293" t="s">
        <v>1003</v>
      </c>
      <c r="AH4" s="293" t="s">
        <v>883</v>
      </c>
      <c r="AI4" s="293" t="s">
        <v>1004</v>
      </c>
      <c r="AJ4" s="293" t="s">
        <v>884</v>
      </c>
      <c r="AK4" s="293" t="s">
        <v>1005</v>
      </c>
      <c r="AL4" s="293" t="s">
        <v>154</v>
      </c>
      <c r="AM4" s="293" t="s">
        <v>155</v>
      </c>
      <c r="AN4" s="293" t="s">
        <v>1006</v>
      </c>
      <c r="AO4" s="293" t="s">
        <v>885</v>
      </c>
      <c r="AP4" s="293" t="s">
        <v>886</v>
      </c>
      <c r="AQ4" s="293" t="s">
        <v>159</v>
      </c>
      <c r="AR4" s="293" t="s">
        <v>1007</v>
      </c>
      <c r="AS4" s="293" t="s">
        <v>1008</v>
      </c>
      <c r="AT4" s="293" t="s">
        <v>1009</v>
      </c>
      <c r="AU4" s="293" t="s">
        <v>1010</v>
      </c>
      <c r="AV4" s="293" t="s">
        <v>164</v>
      </c>
      <c r="AW4" s="293" t="s">
        <v>887</v>
      </c>
      <c r="AX4" s="293" t="s">
        <v>1011</v>
      </c>
      <c r="AY4" s="293" t="s">
        <v>1012</v>
      </c>
      <c r="AZ4" s="293" t="s">
        <v>1013</v>
      </c>
      <c r="BA4" s="293" t="s">
        <v>1014</v>
      </c>
      <c r="BB4" s="293" t="s">
        <v>167</v>
      </c>
      <c r="BC4" s="293" t="s">
        <v>888</v>
      </c>
      <c r="BD4" s="293" t="s">
        <v>1015</v>
      </c>
      <c r="BE4" s="293" t="s">
        <v>1016</v>
      </c>
      <c r="BF4" s="293" t="s">
        <v>1017</v>
      </c>
      <c r="BG4" s="293" t="s">
        <v>1018</v>
      </c>
      <c r="BH4" s="293" t="s">
        <v>1019</v>
      </c>
      <c r="BI4" s="293" t="s">
        <v>1020</v>
      </c>
      <c r="BJ4" s="293" t="s">
        <v>1021</v>
      </c>
      <c r="BK4" s="293" t="s">
        <v>1022</v>
      </c>
      <c r="BL4" s="293" t="s">
        <v>1023</v>
      </c>
      <c r="BM4" s="293" t="s">
        <v>1024</v>
      </c>
      <c r="BN4" s="293" t="s">
        <v>1025</v>
      </c>
      <c r="BO4" s="293" t="s">
        <v>180</v>
      </c>
      <c r="BP4" s="293" t="s">
        <v>615</v>
      </c>
      <c r="BQ4" s="293" t="s">
        <v>29</v>
      </c>
      <c r="BR4" s="293" t="s">
        <v>616</v>
      </c>
      <c r="BS4" s="293" t="s">
        <v>31</v>
      </c>
      <c r="BT4" s="293" t="s">
        <v>30</v>
      </c>
      <c r="BU4" s="293" t="s">
        <v>32</v>
      </c>
      <c r="BV4" s="293" t="s">
        <v>33</v>
      </c>
      <c r="BW4" s="293" t="s">
        <v>34</v>
      </c>
      <c r="BX4" s="293" t="s">
        <v>35</v>
      </c>
      <c r="BY4" s="293" t="s">
        <v>617</v>
      </c>
      <c r="BZ4" s="293" t="s">
        <v>36</v>
      </c>
      <c r="CA4" s="293" t="s">
        <v>37</v>
      </c>
      <c r="CB4" s="293" t="s">
        <v>38</v>
      </c>
      <c r="CC4" s="293" t="s">
        <v>39</v>
      </c>
      <c r="CD4" s="293" t="s">
        <v>60</v>
      </c>
      <c r="CE4" s="293" t="s">
        <v>44</v>
      </c>
      <c r="CF4" s="293" t="s">
        <v>45</v>
      </c>
      <c r="CG4" s="293" t="s">
        <v>46</v>
      </c>
      <c r="CH4" s="293" t="s">
        <v>47</v>
      </c>
      <c r="CI4" s="293" t="s">
        <v>48</v>
      </c>
      <c r="CJ4" s="293" t="s">
        <v>49</v>
      </c>
      <c r="CK4" s="293" t="s">
        <v>50</v>
      </c>
      <c r="CL4" s="293" t="s">
        <v>51</v>
      </c>
      <c r="CM4" s="293" t="s">
        <v>52</v>
      </c>
      <c r="CN4" s="293" t="s">
        <v>53</v>
      </c>
      <c r="CO4" s="293" t="s">
        <v>54</v>
      </c>
      <c r="CP4" s="293" t="s">
        <v>55</v>
      </c>
      <c r="CQ4" s="293" t="s">
        <v>56</v>
      </c>
      <c r="CR4" s="293" t="s">
        <v>57</v>
      </c>
      <c r="CS4" s="293" t="s">
        <v>58</v>
      </c>
      <c r="CT4" s="293" t="s">
        <v>618</v>
      </c>
      <c r="CU4" s="293" t="s">
        <v>619</v>
      </c>
      <c r="CV4" s="293" t="s">
        <v>1026</v>
      </c>
      <c r="CW4" s="293" t="s">
        <v>40</v>
      </c>
      <c r="CX4" s="293" t="s">
        <v>620</v>
      </c>
      <c r="CY4" s="293" t="s">
        <v>41</v>
      </c>
      <c r="CZ4" s="293" t="s">
        <v>42</v>
      </c>
      <c r="DA4" s="293" t="s">
        <v>621</v>
      </c>
      <c r="DB4" s="293" t="s">
        <v>43</v>
      </c>
      <c r="DC4" s="293" t="s">
        <v>622</v>
      </c>
      <c r="DD4" s="293" t="s">
        <v>623</v>
      </c>
      <c r="DE4" s="293" t="s">
        <v>624</v>
      </c>
      <c r="DF4" s="293" t="s">
        <v>625</v>
      </c>
      <c r="DG4" s="293" t="s">
        <v>626</v>
      </c>
      <c r="DH4" s="293" t="s">
        <v>1027</v>
      </c>
      <c r="DI4" s="293" t="s">
        <v>627</v>
      </c>
      <c r="DJ4" s="293" t="s">
        <v>628</v>
      </c>
      <c r="DK4" s="293" t="s">
        <v>629</v>
      </c>
      <c r="DL4" s="293" t="s">
        <v>630</v>
      </c>
      <c r="DM4" s="293" t="s">
        <v>631</v>
      </c>
      <c r="DN4" s="293" t="s">
        <v>632</v>
      </c>
      <c r="DO4" s="293" t="s">
        <v>633</v>
      </c>
      <c r="DP4" s="293" t="s">
        <v>634</v>
      </c>
      <c r="DQ4" s="293" t="s">
        <v>635</v>
      </c>
      <c r="DR4" s="293" t="s">
        <v>636</v>
      </c>
      <c r="DS4" s="293" t="s">
        <v>637</v>
      </c>
      <c r="DT4" s="293" t="s">
        <v>638</v>
      </c>
      <c r="DU4" s="293" t="s">
        <v>639</v>
      </c>
      <c r="DV4" s="293" t="s">
        <v>1028</v>
      </c>
      <c r="DW4" s="293" t="s">
        <v>640</v>
      </c>
      <c r="DX4" s="293" t="s">
        <v>641</v>
      </c>
      <c r="DY4" s="293" t="s">
        <v>642</v>
      </c>
      <c r="DZ4" s="293" t="s">
        <v>643</v>
      </c>
      <c r="EA4" s="293" t="s">
        <v>644</v>
      </c>
      <c r="EB4" s="293" t="s">
        <v>645</v>
      </c>
      <c r="EC4" s="293" t="s">
        <v>646</v>
      </c>
      <c r="ED4" s="293" t="s">
        <v>647</v>
      </c>
      <c r="EE4" s="293" t="s">
        <v>648</v>
      </c>
      <c r="EF4" s="293" t="s">
        <v>649</v>
      </c>
      <c r="EG4" s="293" t="s">
        <v>650</v>
      </c>
      <c r="EH4" s="293" t="s">
        <v>651</v>
      </c>
      <c r="EI4" s="293" t="s">
        <v>652</v>
      </c>
      <c r="EJ4" s="293" t="s">
        <v>653</v>
      </c>
      <c r="EK4" s="293" t="s">
        <v>654</v>
      </c>
      <c r="EL4" s="293" t="s">
        <v>655</v>
      </c>
      <c r="EM4" s="293" t="s">
        <v>656</v>
      </c>
      <c r="EN4" s="293" t="s">
        <v>657</v>
      </c>
      <c r="EO4" s="293" t="s">
        <v>658</v>
      </c>
      <c r="EP4" s="293" t="s">
        <v>659</v>
      </c>
      <c r="EQ4" s="293" t="s">
        <v>660</v>
      </c>
      <c r="ER4" s="293" t="s">
        <v>661</v>
      </c>
      <c r="ES4" s="293" t="s">
        <v>662</v>
      </c>
      <c r="ET4" s="293" t="s">
        <v>663</v>
      </c>
      <c r="EU4" s="293" t="s">
        <v>664</v>
      </c>
      <c r="EV4" s="293" t="s">
        <v>665</v>
      </c>
      <c r="EW4" s="293" t="s">
        <v>666</v>
      </c>
      <c r="EX4" s="293" t="s">
        <v>667</v>
      </c>
      <c r="EY4" s="293" t="s">
        <v>668</v>
      </c>
      <c r="EZ4" s="293" t="s">
        <v>669</v>
      </c>
      <c r="FA4" s="293" t="s">
        <v>670</v>
      </c>
      <c r="FB4" s="293" t="s">
        <v>671</v>
      </c>
      <c r="FC4" s="293" t="s">
        <v>672</v>
      </c>
      <c r="FD4" s="293" t="s">
        <v>673</v>
      </c>
      <c r="FE4" s="293" t="s">
        <v>674</v>
      </c>
      <c r="FF4" s="293" t="s">
        <v>675</v>
      </c>
      <c r="FG4" s="293" t="s">
        <v>676</v>
      </c>
      <c r="FH4" s="293" t="s">
        <v>677</v>
      </c>
      <c r="FI4" s="293" t="s">
        <v>678</v>
      </c>
      <c r="FJ4" s="293" t="s">
        <v>679</v>
      </c>
      <c r="FK4" s="293" t="s">
        <v>680</v>
      </c>
      <c r="FL4" s="293" t="s">
        <v>681</v>
      </c>
      <c r="FM4" s="293" t="s">
        <v>682</v>
      </c>
      <c r="FN4" s="293" t="s">
        <v>683</v>
      </c>
      <c r="FO4" s="293" t="s">
        <v>684</v>
      </c>
      <c r="FP4" s="293" t="s">
        <v>685</v>
      </c>
      <c r="FQ4" s="293" t="s">
        <v>686</v>
      </c>
      <c r="FR4" s="293" t="s">
        <v>687</v>
      </c>
      <c r="FS4" s="293" t="s">
        <v>688</v>
      </c>
      <c r="FT4" s="293" t="s">
        <v>689</v>
      </c>
      <c r="FU4" s="293" t="s">
        <v>690</v>
      </c>
      <c r="FV4" s="293" t="s">
        <v>691</v>
      </c>
      <c r="FW4" s="293" t="s">
        <v>692</v>
      </c>
      <c r="FX4" s="293" t="s">
        <v>693</v>
      </c>
      <c r="FY4" s="293" t="s">
        <v>694</v>
      </c>
      <c r="FZ4" s="293" t="s">
        <v>695</v>
      </c>
      <c r="GA4" s="293" t="s">
        <v>696</v>
      </c>
      <c r="GB4" s="293" t="s">
        <v>697</v>
      </c>
      <c r="GC4" s="293" t="s">
        <v>698</v>
      </c>
      <c r="GD4" s="293" t="s">
        <v>699</v>
      </c>
      <c r="GE4" s="293" t="s">
        <v>700</v>
      </c>
      <c r="GF4" s="293" t="s">
        <v>701</v>
      </c>
      <c r="GG4" s="293" t="s">
        <v>702</v>
      </c>
      <c r="GH4" s="293" t="s">
        <v>703</v>
      </c>
      <c r="GI4" s="293" t="s">
        <v>704</v>
      </c>
      <c r="GJ4" s="293" t="s">
        <v>705</v>
      </c>
      <c r="GK4" s="293" t="s">
        <v>706</v>
      </c>
      <c r="GL4" s="293" t="s">
        <v>707</v>
      </c>
      <c r="GM4" s="293" t="s">
        <v>708</v>
      </c>
      <c r="GN4" s="293" t="s">
        <v>709</v>
      </c>
      <c r="GO4" s="293" t="s">
        <v>710</v>
      </c>
      <c r="GP4" s="293" t="s">
        <v>711</v>
      </c>
      <c r="GQ4" s="293" t="s">
        <v>1029</v>
      </c>
      <c r="GR4" s="295" t="s">
        <v>712</v>
      </c>
      <c r="GS4" s="293" t="s">
        <v>713</v>
      </c>
      <c r="GT4" s="293" t="s">
        <v>714</v>
      </c>
      <c r="GU4" s="293" t="s">
        <v>715</v>
      </c>
      <c r="GV4" s="293" t="s">
        <v>716</v>
      </c>
      <c r="GW4" s="293" t="s">
        <v>717</v>
      </c>
      <c r="GX4" s="293" t="s">
        <v>718</v>
      </c>
      <c r="GY4" s="293" t="s">
        <v>719</v>
      </c>
      <c r="GZ4" s="293" t="s">
        <v>720</v>
      </c>
      <c r="HA4" s="293" t="s">
        <v>721</v>
      </c>
      <c r="HB4" s="293" t="s">
        <v>722</v>
      </c>
      <c r="HC4" s="293" t="s">
        <v>723</v>
      </c>
      <c r="HD4" s="293" t="s">
        <v>724</v>
      </c>
      <c r="HE4" s="293" t="s">
        <v>725</v>
      </c>
      <c r="HF4" s="293" t="s">
        <v>726</v>
      </c>
      <c r="HG4" s="293" t="s">
        <v>727</v>
      </c>
      <c r="HH4" s="293" t="s">
        <v>728</v>
      </c>
      <c r="HI4" s="293" t="s">
        <v>729</v>
      </c>
      <c r="HJ4" s="293" t="s">
        <v>730</v>
      </c>
      <c r="HK4" s="293" t="s">
        <v>731</v>
      </c>
      <c r="HL4" s="293" t="s">
        <v>732</v>
      </c>
      <c r="HM4" s="293" t="s">
        <v>733</v>
      </c>
      <c r="HN4" s="293" t="s">
        <v>734</v>
      </c>
      <c r="HO4" s="293" t="s">
        <v>735</v>
      </c>
      <c r="HP4" s="293" t="s">
        <v>736</v>
      </c>
      <c r="HQ4" s="293" t="s">
        <v>737</v>
      </c>
      <c r="HR4" s="293" t="s">
        <v>738</v>
      </c>
      <c r="HS4" s="293" t="s">
        <v>739</v>
      </c>
      <c r="HT4" s="293" t="s">
        <v>740</v>
      </c>
      <c r="HU4" s="293" t="s">
        <v>741</v>
      </c>
      <c r="HV4" s="293" t="s">
        <v>742</v>
      </c>
      <c r="HW4" s="293" t="s">
        <v>743</v>
      </c>
      <c r="HX4" s="293" t="s">
        <v>744</v>
      </c>
      <c r="HY4" s="293" t="s">
        <v>745</v>
      </c>
      <c r="HZ4" s="293" t="s">
        <v>746</v>
      </c>
      <c r="IA4" s="293" t="s">
        <v>747</v>
      </c>
      <c r="IB4" s="293" t="s">
        <v>748</v>
      </c>
      <c r="IC4" s="293" t="s">
        <v>749</v>
      </c>
      <c r="ID4" s="293" t="s">
        <v>750</v>
      </c>
      <c r="IE4" s="293" t="s">
        <v>751</v>
      </c>
      <c r="IF4" s="293" t="s">
        <v>752</v>
      </c>
      <c r="IG4" s="293" t="s">
        <v>1030</v>
      </c>
      <c r="IH4" s="293" t="s">
        <v>753</v>
      </c>
      <c r="II4" s="293" t="s">
        <v>754</v>
      </c>
      <c r="IJ4" s="293" t="s">
        <v>755</v>
      </c>
      <c r="IK4" s="293" t="s">
        <v>756</v>
      </c>
      <c r="IL4" s="293" t="s">
        <v>757</v>
      </c>
      <c r="IM4" s="293" t="s">
        <v>758</v>
      </c>
      <c r="IN4" s="293" t="s">
        <v>759</v>
      </c>
      <c r="IO4" s="293" t="s">
        <v>760</v>
      </c>
      <c r="IP4" s="293" t="s">
        <v>761</v>
      </c>
      <c r="IQ4" s="293" t="s">
        <v>762</v>
      </c>
      <c r="IR4" s="293" t="s">
        <v>763</v>
      </c>
      <c r="IS4" s="293" t="s">
        <v>764</v>
      </c>
      <c r="IT4" s="293" t="s">
        <v>765</v>
      </c>
      <c r="IU4" s="293" t="s">
        <v>766</v>
      </c>
      <c r="IV4" s="293" t="s">
        <v>767</v>
      </c>
      <c r="IW4" s="293" t="s">
        <v>768</v>
      </c>
      <c r="IX4" s="293" t="s">
        <v>769</v>
      </c>
      <c r="IY4" s="293" t="s">
        <v>770</v>
      </c>
      <c r="IZ4" s="293" t="s">
        <v>771</v>
      </c>
      <c r="JA4" s="293" t="s">
        <v>772</v>
      </c>
      <c r="JB4" s="293" t="s">
        <v>773</v>
      </c>
      <c r="JC4" s="293" t="s">
        <v>774</v>
      </c>
      <c r="JD4" s="293" t="s">
        <v>775</v>
      </c>
      <c r="JE4" s="293" t="s">
        <v>776</v>
      </c>
      <c r="JF4" s="293" t="s">
        <v>777</v>
      </c>
      <c r="JG4" s="293" t="s">
        <v>778</v>
      </c>
      <c r="JH4" s="293" t="s">
        <v>779</v>
      </c>
      <c r="JI4" s="293" t="s">
        <v>780</v>
      </c>
      <c r="JJ4" s="293" t="s">
        <v>781</v>
      </c>
      <c r="JK4" s="293" t="s">
        <v>782</v>
      </c>
      <c r="JL4" s="293" t="s">
        <v>783</v>
      </c>
      <c r="JM4" s="293" t="s">
        <v>784</v>
      </c>
      <c r="JN4" s="293" t="s">
        <v>785</v>
      </c>
      <c r="JO4" s="293" t="s">
        <v>786</v>
      </c>
      <c r="JP4" s="293" t="s">
        <v>1031</v>
      </c>
      <c r="JQ4" s="293" t="s">
        <v>1032</v>
      </c>
    </row>
    <row r="5" spans="1:277" s="285" customFormat="1" ht="23.25" customHeight="1" thickBot="1">
      <c r="A5" s="183"/>
      <c r="B5" s="51" t="s">
        <v>1234</v>
      </c>
      <c r="C5" s="297" t="s">
        <v>262</v>
      </c>
      <c r="D5" s="297" t="s">
        <v>262</v>
      </c>
      <c r="E5" s="297" t="s">
        <v>262</v>
      </c>
      <c r="F5" s="297" t="s">
        <v>262</v>
      </c>
      <c r="G5" s="297" t="s">
        <v>262</v>
      </c>
      <c r="H5" s="297" t="s">
        <v>262</v>
      </c>
      <c r="I5" s="298"/>
      <c r="J5" s="299">
        <v>184</v>
      </c>
      <c r="K5" s="299">
        <v>184</v>
      </c>
      <c r="L5" s="299">
        <v>184</v>
      </c>
      <c r="M5" s="299">
        <v>184</v>
      </c>
      <c r="N5" s="299">
        <v>184</v>
      </c>
      <c r="O5" s="299">
        <v>184</v>
      </c>
      <c r="P5" s="299">
        <v>184</v>
      </c>
      <c r="Q5" s="299">
        <v>184</v>
      </c>
      <c r="R5" s="299">
        <v>184</v>
      </c>
      <c r="S5" s="299">
        <v>184</v>
      </c>
      <c r="T5" s="299">
        <v>184</v>
      </c>
      <c r="U5" s="299">
        <v>77</v>
      </c>
      <c r="V5" s="299">
        <v>184</v>
      </c>
      <c r="W5" s="299">
        <v>77</v>
      </c>
      <c r="X5" s="299">
        <v>184</v>
      </c>
      <c r="Y5" s="299">
        <v>184</v>
      </c>
      <c r="Z5" s="299">
        <v>184</v>
      </c>
      <c r="AA5" s="299">
        <v>184</v>
      </c>
      <c r="AB5" s="299">
        <v>184</v>
      </c>
      <c r="AC5" s="299">
        <v>184</v>
      </c>
      <c r="AD5" s="299">
        <v>184</v>
      </c>
      <c r="AE5" s="299">
        <v>184</v>
      </c>
      <c r="AF5" s="299">
        <v>184</v>
      </c>
      <c r="AG5" s="299">
        <v>184</v>
      </c>
      <c r="AH5" s="299">
        <v>77</v>
      </c>
      <c r="AI5" s="299">
        <v>184</v>
      </c>
      <c r="AJ5" s="299">
        <v>42</v>
      </c>
      <c r="AK5" s="299">
        <v>184</v>
      </c>
      <c r="AL5" s="299">
        <v>184</v>
      </c>
      <c r="AM5" s="299">
        <v>184</v>
      </c>
      <c r="AN5" s="299">
        <v>184</v>
      </c>
      <c r="AO5" s="299">
        <v>42</v>
      </c>
      <c r="AP5" s="299">
        <v>42</v>
      </c>
      <c r="AQ5" s="299">
        <v>184</v>
      </c>
      <c r="AR5" s="299">
        <v>184</v>
      </c>
      <c r="AS5" s="299">
        <v>184</v>
      </c>
      <c r="AT5" s="299">
        <v>184</v>
      </c>
      <c r="AU5" s="299">
        <v>184</v>
      </c>
      <c r="AV5" s="299">
        <v>184</v>
      </c>
      <c r="AW5" s="299">
        <v>77</v>
      </c>
      <c r="AX5" s="299">
        <v>184</v>
      </c>
      <c r="AY5" s="299">
        <v>184</v>
      </c>
      <c r="AZ5" s="299">
        <v>184</v>
      </c>
      <c r="BA5" s="299">
        <v>184</v>
      </c>
      <c r="BB5" s="299">
        <v>184</v>
      </c>
      <c r="BC5" s="299">
        <v>77</v>
      </c>
      <c r="BD5" s="299">
        <v>184</v>
      </c>
      <c r="BE5" s="299">
        <v>184</v>
      </c>
      <c r="BF5" s="299">
        <v>184</v>
      </c>
      <c r="BG5" s="299">
        <v>184</v>
      </c>
      <c r="BH5" s="299">
        <v>184</v>
      </c>
      <c r="BI5" s="299">
        <v>184</v>
      </c>
      <c r="BJ5" s="299">
        <v>184</v>
      </c>
      <c r="BK5" s="299">
        <v>184</v>
      </c>
      <c r="BL5" s="299">
        <v>184</v>
      </c>
      <c r="BM5" s="299">
        <v>184</v>
      </c>
      <c r="BN5" s="299">
        <v>184</v>
      </c>
      <c r="BO5" s="299">
        <v>184</v>
      </c>
      <c r="BP5" s="299">
        <v>184</v>
      </c>
      <c r="BQ5" s="299">
        <v>184</v>
      </c>
      <c r="BR5" s="299">
        <v>184</v>
      </c>
      <c r="BS5" s="299">
        <v>184</v>
      </c>
      <c r="BT5" s="299">
        <v>184</v>
      </c>
      <c r="BU5" s="299">
        <v>184</v>
      </c>
      <c r="BV5" s="299">
        <v>184</v>
      </c>
      <c r="BW5" s="299">
        <v>184</v>
      </c>
      <c r="BX5" s="299">
        <v>184</v>
      </c>
      <c r="BY5" s="299">
        <v>184</v>
      </c>
      <c r="BZ5" s="299">
        <v>184</v>
      </c>
      <c r="CA5" s="299">
        <v>184</v>
      </c>
      <c r="CB5" s="299">
        <v>184</v>
      </c>
      <c r="CC5" s="299">
        <v>184</v>
      </c>
      <c r="CD5" s="299">
        <v>184</v>
      </c>
      <c r="CE5" s="299">
        <v>184</v>
      </c>
      <c r="CF5" s="299">
        <v>184</v>
      </c>
      <c r="CG5" s="299">
        <v>184</v>
      </c>
      <c r="CH5" s="299">
        <v>184</v>
      </c>
      <c r="CI5" s="299">
        <v>184</v>
      </c>
      <c r="CJ5" s="299">
        <v>184</v>
      </c>
      <c r="CK5" s="299">
        <v>184</v>
      </c>
      <c r="CL5" s="299">
        <v>184</v>
      </c>
      <c r="CM5" s="299">
        <v>184</v>
      </c>
      <c r="CN5" s="299">
        <v>184</v>
      </c>
      <c r="CO5" s="299">
        <v>184</v>
      </c>
      <c r="CP5" s="299">
        <v>184</v>
      </c>
      <c r="CQ5" s="299">
        <v>184</v>
      </c>
      <c r="CR5" s="299">
        <v>184</v>
      </c>
      <c r="CS5" s="299">
        <v>184</v>
      </c>
      <c r="CT5" s="299">
        <v>184</v>
      </c>
      <c r="CU5" s="299">
        <v>184</v>
      </c>
      <c r="CV5" s="299">
        <v>184</v>
      </c>
      <c r="CW5" s="299">
        <v>184</v>
      </c>
      <c r="CX5" s="299">
        <v>184</v>
      </c>
      <c r="CY5" s="299">
        <v>184</v>
      </c>
      <c r="CZ5" s="299">
        <v>184</v>
      </c>
      <c r="DA5" s="299">
        <v>184</v>
      </c>
      <c r="DB5" s="299">
        <v>184</v>
      </c>
      <c r="DC5" s="299">
        <v>184</v>
      </c>
      <c r="DD5" s="299">
        <v>184</v>
      </c>
      <c r="DE5" s="299">
        <v>184</v>
      </c>
      <c r="DF5" s="299">
        <v>184</v>
      </c>
      <c r="DG5" s="299">
        <v>184</v>
      </c>
      <c r="DH5" s="299">
        <v>184</v>
      </c>
      <c r="DI5" s="299">
        <v>184</v>
      </c>
      <c r="DJ5" s="299">
        <v>184</v>
      </c>
      <c r="DK5" s="299">
        <v>184</v>
      </c>
      <c r="DL5" s="299">
        <v>184</v>
      </c>
      <c r="DM5" s="299">
        <v>184</v>
      </c>
      <c r="DN5" s="299">
        <v>184</v>
      </c>
      <c r="DO5" s="299">
        <v>184</v>
      </c>
      <c r="DP5" s="299">
        <v>184</v>
      </c>
      <c r="DQ5" s="299">
        <v>184</v>
      </c>
      <c r="DR5" s="299">
        <v>184</v>
      </c>
      <c r="DS5" s="299">
        <v>184</v>
      </c>
      <c r="DT5" s="299">
        <v>184</v>
      </c>
      <c r="DU5" s="299">
        <v>184</v>
      </c>
      <c r="DV5" s="299">
        <v>127</v>
      </c>
      <c r="DW5" s="299">
        <v>184</v>
      </c>
      <c r="DX5" s="299">
        <v>184</v>
      </c>
      <c r="DY5" s="299">
        <v>184</v>
      </c>
      <c r="DZ5" s="299">
        <v>184</v>
      </c>
      <c r="EA5" s="299">
        <v>184</v>
      </c>
      <c r="EB5" s="299">
        <v>184</v>
      </c>
      <c r="EC5" s="299">
        <v>184</v>
      </c>
      <c r="ED5" s="299">
        <v>184</v>
      </c>
      <c r="EE5" s="299">
        <v>184</v>
      </c>
      <c r="EF5" s="299">
        <v>184</v>
      </c>
      <c r="EG5" s="299">
        <v>184</v>
      </c>
      <c r="EH5" s="299">
        <v>184</v>
      </c>
      <c r="EI5" s="299">
        <v>184</v>
      </c>
      <c r="EJ5" s="299">
        <v>184</v>
      </c>
      <c r="EK5" s="299">
        <v>184</v>
      </c>
      <c r="EL5" s="299">
        <v>184</v>
      </c>
      <c r="EM5" s="299">
        <v>184</v>
      </c>
      <c r="EN5" s="299">
        <v>184</v>
      </c>
      <c r="EO5" s="299">
        <v>184</v>
      </c>
      <c r="EP5" s="299">
        <v>184</v>
      </c>
      <c r="EQ5" s="299">
        <v>184</v>
      </c>
      <c r="ER5" s="299">
        <v>184</v>
      </c>
      <c r="ES5" s="299">
        <v>184</v>
      </c>
      <c r="ET5" s="299">
        <v>184</v>
      </c>
      <c r="EU5" s="299">
        <v>184</v>
      </c>
      <c r="EV5" s="299">
        <v>184</v>
      </c>
      <c r="EW5" s="299">
        <v>77</v>
      </c>
      <c r="EX5" s="299">
        <v>184</v>
      </c>
      <c r="EY5" s="299">
        <v>184</v>
      </c>
      <c r="EZ5" s="299">
        <v>184</v>
      </c>
      <c r="FA5" s="299">
        <v>184</v>
      </c>
      <c r="FB5" s="299">
        <v>184</v>
      </c>
      <c r="FC5" s="299">
        <v>184</v>
      </c>
      <c r="FD5" s="299">
        <v>184</v>
      </c>
      <c r="FE5" s="299">
        <v>184</v>
      </c>
      <c r="FF5" s="299">
        <v>184</v>
      </c>
      <c r="FG5" s="299">
        <v>184</v>
      </c>
      <c r="FH5" s="299">
        <v>184</v>
      </c>
      <c r="FI5" s="299">
        <v>184</v>
      </c>
      <c r="FJ5" s="299">
        <v>184</v>
      </c>
      <c r="FK5" s="299">
        <v>184</v>
      </c>
      <c r="FL5" s="299">
        <v>184</v>
      </c>
      <c r="FM5" s="299">
        <v>184</v>
      </c>
      <c r="FN5" s="299">
        <v>184</v>
      </c>
      <c r="FO5" s="299">
        <v>184</v>
      </c>
      <c r="FP5" s="299">
        <v>184</v>
      </c>
      <c r="FQ5" s="299">
        <v>184</v>
      </c>
      <c r="FR5" s="299">
        <v>184</v>
      </c>
      <c r="FS5" s="299">
        <v>42</v>
      </c>
      <c r="FT5" s="299">
        <v>184</v>
      </c>
      <c r="FU5" s="299">
        <v>184</v>
      </c>
      <c r="FV5" s="299">
        <v>184</v>
      </c>
      <c r="FW5" s="299">
        <v>184</v>
      </c>
      <c r="FX5" s="299">
        <v>184</v>
      </c>
      <c r="FY5" s="299">
        <v>184</v>
      </c>
      <c r="FZ5" s="299">
        <v>184</v>
      </c>
      <c r="GA5" s="299">
        <v>184</v>
      </c>
      <c r="GB5" s="299">
        <v>184</v>
      </c>
      <c r="GC5" s="299">
        <v>77</v>
      </c>
      <c r="GD5" s="299">
        <v>184</v>
      </c>
      <c r="GE5" s="299">
        <v>184</v>
      </c>
      <c r="GF5" s="299">
        <v>184</v>
      </c>
      <c r="GG5" s="299">
        <v>184</v>
      </c>
      <c r="GH5" s="299">
        <v>77</v>
      </c>
      <c r="GI5" s="299">
        <v>184</v>
      </c>
      <c r="GJ5" s="299">
        <v>184</v>
      </c>
      <c r="GK5" s="299">
        <v>184</v>
      </c>
      <c r="GL5" s="299">
        <v>184</v>
      </c>
      <c r="GM5" s="299">
        <v>184</v>
      </c>
      <c r="GN5" s="299">
        <v>184</v>
      </c>
      <c r="GO5" s="299">
        <v>184</v>
      </c>
      <c r="GP5" s="299">
        <v>184</v>
      </c>
      <c r="GQ5" s="299">
        <v>184</v>
      </c>
      <c r="GR5" s="299">
        <v>42</v>
      </c>
      <c r="GS5" s="299">
        <v>184</v>
      </c>
      <c r="GT5" s="299">
        <v>184</v>
      </c>
      <c r="GU5" s="299">
        <v>184</v>
      </c>
      <c r="GV5" s="299">
        <v>184</v>
      </c>
      <c r="GW5" s="299">
        <v>184</v>
      </c>
      <c r="GX5" s="299">
        <v>184</v>
      </c>
      <c r="GY5" s="299">
        <v>184</v>
      </c>
      <c r="GZ5" s="299">
        <v>184</v>
      </c>
      <c r="HA5" s="299">
        <v>184</v>
      </c>
      <c r="HB5" s="299">
        <v>184</v>
      </c>
      <c r="HC5" s="299">
        <v>184</v>
      </c>
      <c r="HD5" s="299">
        <v>184</v>
      </c>
      <c r="HE5" s="299">
        <v>184</v>
      </c>
      <c r="HF5" s="299">
        <v>184</v>
      </c>
      <c r="HG5" s="299">
        <v>184</v>
      </c>
      <c r="HH5" s="299">
        <v>184</v>
      </c>
      <c r="HI5" s="299">
        <v>184</v>
      </c>
      <c r="HJ5" s="299">
        <v>42</v>
      </c>
      <c r="HK5" s="299">
        <v>184</v>
      </c>
      <c r="HL5" s="299">
        <v>184</v>
      </c>
      <c r="HM5" s="299">
        <v>184</v>
      </c>
      <c r="HN5" s="299">
        <v>184</v>
      </c>
      <c r="HO5" s="299">
        <v>184</v>
      </c>
      <c r="HP5" s="299">
        <v>184</v>
      </c>
      <c r="HQ5" s="299">
        <v>184</v>
      </c>
      <c r="HR5" s="299">
        <v>184</v>
      </c>
      <c r="HS5" s="299">
        <v>184</v>
      </c>
      <c r="HT5" s="299">
        <v>184</v>
      </c>
      <c r="HU5" s="299">
        <v>184</v>
      </c>
      <c r="HV5" s="299">
        <v>42</v>
      </c>
      <c r="HW5" s="299">
        <v>184</v>
      </c>
      <c r="HX5" s="299">
        <v>184</v>
      </c>
      <c r="HY5" s="299">
        <v>184</v>
      </c>
      <c r="HZ5" s="299">
        <v>184</v>
      </c>
      <c r="IA5" s="299">
        <v>184</v>
      </c>
      <c r="IB5" s="299">
        <v>184</v>
      </c>
      <c r="IC5" s="299">
        <v>184</v>
      </c>
      <c r="ID5" s="299">
        <v>184</v>
      </c>
      <c r="IE5" s="299">
        <v>184</v>
      </c>
      <c r="IF5" s="299">
        <v>184</v>
      </c>
      <c r="IG5" s="299">
        <v>128</v>
      </c>
      <c r="IH5" s="299">
        <v>184</v>
      </c>
      <c r="II5" s="299">
        <v>184</v>
      </c>
      <c r="IJ5" s="299">
        <v>184</v>
      </c>
      <c r="IK5" s="299">
        <v>42</v>
      </c>
      <c r="IL5" s="299">
        <v>184</v>
      </c>
      <c r="IM5" s="299">
        <v>184</v>
      </c>
      <c r="IN5" s="299">
        <v>184</v>
      </c>
      <c r="IO5" s="299">
        <v>184</v>
      </c>
      <c r="IP5" s="299">
        <v>184</v>
      </c>
      <c r="IQ5" s="299">
        <v>184</v>
      </c>
      <c r="IR5" s="299">
        <v>184</v>
      </c>
      <c r="IS5" s="299">
        <v>184</v>
      </c>
      <c r="IT5" s="299">
        <v>184</v>
      </c>
      <c r="IU5" s="299">
        <v>184</v>
      </c>
      <c r="IV5" s="299">
        <v>184</v>
      </c>
      <c r="IW5" s="299">
        <v>184</v>
      </c>
      <c r="IX5" s="299">
        <v>184</v>
      </c>
      <c r="IY5" s="299">
        <v>184</v>
      </c>
      <c r="IZ5" s="299">
        <v>184</v>
      </c>
      <c r="JA5" s="299">
        <v>184</v>
      </c>
      <c r="JB5" s="299">
        <v>184</v>
      </c>
      <c r="JC5" s="299">
        <v>184</v>
      </c>
      <c r="JD5" s="299">
        <v>184</v>
      </c>
      <c r="JE5" s="299">
        <v>184</v>
      </c>
      <c r="JF5" s="299">
        <v>184</v>
      </c>
      <c r="JG5" s="299">
        <v>184</v>
      </c>
      <c r="JH5" s="299">
        <v>184</v>
      </c>
      <c r="JI5" s="299">
        <v>184</v>
      </c>
      <c r="JJ5" s="299">
        <v>184</v>
      </c>
      <c r="JK5" s="299">
        <v>184</v>
      </c>
      <c r="JL5" s="299">
        <v>184</v>
      </c>
      <c r="JM5" s="299">
        <v>184</v>
      </c>
      <c r="JN5" s="299">
        <v>184</v>
      </c>
      <c r="JO5" s="299">
        <v>184</v>
      </c>
      <c r="JP5" s="299">
        <v>149</v>
      </c>
      <c r="JQ5" s="299">
        <v>98</v>
      </c>
    </row>
    <row r="6" spans="1:277" s="285" customFormat="1" ht="23.25" customHeight="1" thickTop="1">
      <c r="A6" s="183"/>
      <c r="B6" s="52" t="s">
        <v>4</v>
      </c>
      <c r="C6" s="300">
        <v>26844.871999999999</v>
      </c>
      <c r="D6" s="300">
        <v>11729.101000000001</v>
      </c>
      <c r="E6" s="300">
        <v>5363.6689999999999</v>
      </c>
      <c r="F6" s="300">
        <v>4524.9260000000004</v>
      </c>
      <c r="G6" s="300">
        <v>5172.1909999999998</v>
      </c>
      <c r="H6" s="300">
        <v>54.981999999999999</v>
      </c>
      <c r="I6" s="301"/>
      <c r="J6" s="300">
        <v>1490</v>
      </c>
      <c r="K6" s="300" t="s">
        <v>787</v>
      </c>
      <c r="L6" s="300" t="s">
        <v>787</v>
      </c>
      <c r="M6" s="300">
        <v>455</v>
      </c>
      <c r="N6" s="300">
        <v>467</v>
      </c>
      <c r="O6" s="300">
        <v>278</v>
      </c>
      <c r="P6" s="300">
        <v>239</v>
      </c>
      <c r="Q6" s="300" t="s">
        <v>787</v>
      </c>
      <c r="R6" s="300">
        <v>217</v>
      </c>
      <c r="S6" s="300">
        <v>244</v>
      </c>
      <c r="T6" s="300">
        <v>137</v>
      </c>
      <c r="U6" s="300">
        <v>66</v>
      </c>
      <c r="V6" s="300">
        <v>114</v>
      </c>
      <c r="W6" s="300">
        <v>41</v>
      </c>
      <c r="X6" s="300">
        <v>140</v>
      </c>
      <c r="Y6" s="300">
        <v>109</v>
      </c>
      <c r="Z6" s="300">
        <v>133</v>
      </c>
      <c r="AA6" s="300">
        <v>214</v>
      </c>
      <c r="AB6" s="300">
        <v>111</v>
      </c>
      <c r="AC6" s="300">
        <v>117</v>
      </c>
      <c r="AD6" s="300">
        <v>79</v>
      </c>
      <c r="AE6" s="300">
        <v>114</v>
      </c>
      <c r="AF6" s="300">
        <v>78</v>
      </c>
      <c r="AG6" s="300">
        <v>76</v>
      </c>
      <c r="AH6" s="300">
        <v>31</v>
      </c>
      <c r="AI6" s="300">
        <v>68</v>
      </c>
      <c r="AJ6" s="300">
        <v>11</v>
      </c>
      <c r="AK6" s="300">
        <v>53</v>
      </c>
      <c r="AL6" s="300">
        <v>184</v>
      </c>
      <c r="AM6" s="300">
        <v>233</v>
      </c>
      <c r="AN6" s="300" t="s">
        <v>787</v>
      </c>
      <c r="AO6" s="300">
        <v>8</v>
      </c>
      <c r="AP6" s="300">
        <v>7</v>
      </c>
      <c r="AQ6" s="300">
        <v>111</v>
      </c>
      <c r="AR6" s="300">
        <v>63</v>
      </c>
      <c r="AS6" s="300">
        <v>194</v>
      </c>
      <c r="AT6" s="300">
        <v>276</v>
      </c>
      <c r="AU6" s="300">
        <v>198</v>
      </c>
      <c r="AV6" s="300">
        <v>140</v>
      </c>
      <c r="AW6" s="300">
        <v>30</v>
      </c>
      <c r="AX6" s="300">
        <v>158</v>
      </c>
      <c r="AY6" s="300">
        <v>100</v>
      </c>
      <c r="AZ6" s="300" t="s">
        <v>787</v>
      </c>
      <c r="BA6" s="300">
        <v>303</v>
      </c>
      <c r="BB6" s="300">
        <v>160</v>
      </c>
      <c r="BC6" s="300" t="s">
        <v>787</v>
      </c>
      <c r="BD6" s="300">
        <v>116</v>
      </c>
      <c r="BE6" s="300">
        <v>121</v>
      </c>
      <c r="BF6" s="300">
        <v>74</v>
      </c>
      <c r="BG6" s="300">
        <v>103</v>
      </c>
      <c r="BH6" s="300" t="s">
        <v>787</v>
      </c>
      <c r="BI6" s="300">
        <v>406</v>
      </c>
      <c r="BJ6" s="300">
        <v>347</v>
      </c>
      <c r="BK6" s="300">
        <v>148</v>
      </c>
      <c r="BL6" s="300">
        <v>226</v>
      </c>
      <c r="BM6" s="300">
        <v>157</v>
      </c>
      <c r="BN6" s="300">
        <v>169</v>
      </c>
      <c r="BO6" s="300">
        <v>71</v>
      </c>
      <c r="BP6" s="300">
        <v>837</v>
      </c>
      <c r="BQ6" s="300" t="s">
        <v>787</v>
      </c>
      <c r="BR6" s="300">
        <v>268</v>
      </c>
      <c r="BS6" s="300" t="s">
        <v>787</v>
      </c>
      <c r="BT6" s="300">
        <v>146</v>
      </c>
      <c r="BU6" s="300">
        <v>133</v>
      </c>
      <c r="BV6" s="300">
        <v>132</v>
      </c>
      <c r="BW6" s="300" t="s">
        <v>787</v>
      </c>
      <c r="BX6" s="300" t="s">
        <v>787</v>
      </c>
      <c r="BY6" s="300" t="s">
        <v>787</v>
      </c>
      <c r="BZ6" s="300">
        <v>80</v>
      </c>
      <c r="CA6" s="300" t="s">
        <v>787</v>
      </c>
      <c r="CB6" s="300">
        <v>71</v>
      </c>
      <c r="CC6" s="300" t="s">
        <v>787</v>
      </c>
      <c r="CD6" s="300" t="s">
        <v>787</v>
      </c>
      <c r="CE6" s="300" t="s">
        <v>787</v>
      </c>
      <c r="CF6" s="300" t="s">
        <v>787</v>
      </c>
      <c r="CG6" s="300" t="s">
        <v>787</v>
      </c>
      <c r="CH6" s="300" t="s">
        <v>787</v>
      </c>
      <c r="CI6" s="300" t="s">
        <v>787</v>
      </c>
      <c r="CJ6" s="300" t="s">
        <v>787</v>
      </c>
      <c r="CK6" s="300" t="s">
        <v>787</v>
      </c>
      <c r="CL6" s="300" t="s">
        <v>787</v>
      </c>
      <c r="CM6" s="300" t="s">
        <v>787</v>
      </c>
      <c r="CN6" s="300" t="s">
        <v>787</v>
      </c>
      <c r="CO6" s="300" t="s">
        <v>787</v>
      </c>
      <c r="CP6" s="300" t="s">
        <v>787</v>
      </c>
      <c r="CQ6" s="300" t="s">
        <v>787</v>
      </c>
      <c r="CR6" s="300" t="s">
        <v>787</v>
      </c>
      <c r="CS6" s="300" t="s">
        <v>787</v>
      </c>
      <c r="CT6" s="300" t="s">
        <v>787</v>
      </c>
      <c r="CU6" s="300">
        <v>59</v>
      </c>
      <c r="CV6" s="300">
        <v>578</v>
      </c>
      <c r="CW6" s="300" t="s">
        <v>787</v>
      </c>
      <c r="CX6" s="300" t="s">
        <v>787</v>
      </c>
      <c r="CY6" s="300" t="s">
        <v>787</v>
      </c>
      <c r="CZ6" s="300" t="s">
        <v>787</v>
      </c>
      <c r="DA6" s="300">
        <v>223</v>
      </c>
      <c r="DB6" s="300">
        <v>136</v>
      </c>
      <c r="DC6" s="300" t="s">
        <v>787</v>
      </c>
      <c r="DD6" s="300" t="s">
        <v>787</v>
      </c>
      <c r="DE6" s="300" t="s">
        <v>787</v>
      </c>
      <c r="DF6" s="300" t="s">
        <v>787</v>
      </c>
      <c r="DG6" s="300" t="s">
        <v>787</v>
      </c>
      <c r="DH6" s="300" t="s">
        <v>787</v>
      </c>
      <c r="DI6" s="300">
        <v>277</v>
      </c>
      <c r="DJ6" s="300" t="s">
        <v>787</v>
      </c>
      <c r="DK6" s="300" t="s">
        <v>787</v>
      </c>
      <c r="DL6" s="300" t="s">
        <v>787</v>
      </c>
      <c r="DM6" s="300" t="s">
        <v>787</v>
      </c>
      <c r="DN6" s="300" t="s">
        <v>787</v>
      </c>
      <c r="DO6" s="300" t="s">
        <v>787</v>
      </c>
      <c r="DP6" s="300" t="s">
        <v>787</v>
      </c>
      <c r="DQ6" s="300" t="s">
        <v>787</v>
      </c>
      <c r="DR6" s="300" t="s">
        <v>787</v>
      </c>
      <c r="DS6" s="300" t="s">
        <v>787</v>
      </c>
      <c r="DT6" s="300" t="s">
        <v>787</v>
      </c>
      <c r="DU6" s="300" t="s">
        <v>787</v>
      </c>
      <c r="DV6" s="300" t="s">
        <v>787</v>
      </c>
      <c r="DW6" s="300">
        <v>89</v>
      </c>
      <c r="DX6" s="300">
        <v>28</v>
      </c>
      <c r="DY6" s="300">
        <v>22</v>
      </c>
      <c r="DZ6" s="300">
        <v>20</v>
      </c>
      <c r="EA6" s="300">
        <v>23</v>
      </c>
      <c r="EB6" s="300">
        <v>25</v>
      </c>
      <c r="EC6" s="300">
        <v>70</v>
      </c>
      <c r="ED6" s="300">
        <v>46</v>
      </c>
      <c r="EE6" s="300">
        <v>33</v>
      </c>
      <c r="EF6" s="300">
        <v>27</v>
      </c>
      <c r="EG6" s="300">
        <v>32</v>
      </c>
      <c r="EH6" s="300">
        <v>35</v>
      </c>
      <c r="EI6" s="300">
        <v>97</v>
      </c>
      <c r="EJ6" s="300">
        <v>18</v>
      </c>
      <c r="EK6" s="300">
        <v>29</v>
      </c>
      <c r="EL6" s="300">
        <v>19</v>
      </c>
      <c r="EM6" s="300">
        <v>30</v>
      </c>
      <c r="EN6" s="300">
        <v>55</v>
      </c>
      <c r="EO6" s="300">
        <v>59</v>
      </c>
      <c r="EP6" s="300">
        <v>67</v>
      </c>
      <c r="EQ6" s="300">
        <v>91</v>
      </c>
      <c r="ER6" s="300">
        <v>55</v>
      </c>
      <c r="ES6" s="300">
        <v>31</v>
      </c>
      <c r="ET6" s="300">
        <v>25</v>
      </c>
      <c r="EU6" s="300">
        <v>29</v>
      </c>
      <c r="EV6" s="300">
        <v>54</v>
      </c>
      <c r="EW6" s="300">
        <v>6</v>
      </c>
      <c r="EX6" s="300">
        <v>11</v>
      </c>
      <c r="EY6" s="300">
        <v>31</v>
      </c>
      <c r="EZ6" s="300">
        <v>31</v>
      </c>
      <c r="FA6" s="300">
        <v>20</v>
      </c>
      <c r="FB6" s="300">
        <v>57</v>
      </c>
      <c r="FC6" s="300">
        <v>32</v>
      </c>
      <c r="FD6" s="300">
        <v>37</v>
      </c>
      <c r="FE6" s="300">
        <v>22</v>
      </c>
      <c r="FF6" s="300">
        <v>14</v>
      </c>
      <c r="FG6" s="300">
        <v>13</v>
      </c>
      <c r="FH6" s="300">
        <v>79</v>
      </c>
      <c r="FI6" s="300">
        <v>37</v>
      </c>
      <c r="FJ6" s="300">
        <v>29</v>
      </c>
      <c r="FK6" s="300">
        <v>72</v>
      </c>
      <c r="FL6" s="300">
        <v>87</v>
      </c>
      <c r="FM6" s="300">
        <v>65</v>
      </c>
      <c r="FN6" s="300">
        <v>121</v>
      </c>
      <c r="FO6" s="300">
        <v>44</v>
      </c>
      <c r="FP6" s="300">
        <v>16</v>
      </c>
      <c r="FQ6" s="300">
        <v>24</v>
      </c>
      <c r="FR6" s="300">
        <v>42</v>
      </c>
      <c r="FS6" s="300">
        <v>2</v>
      </c>
      <c r="FT6" s="300">
        <v>35</v>
      </c>
      <c r="FU6" s="300">
        <v>26</v>
      </c>
      <c r="FV6" s="300">
        <v>13</v>
      </c>
      <c r="FW6" s="300">
        <v>13</v>
      </c>
      <c r="FX6" s="300">
        <v>19</v>
      </c>
      <c r="FY6" s="300">
        <v>40</v>
      </c>
      <c r="FZ6" s="300">
        <v>79</v>
      </c>
      <c r="GA6" s="300">
        <v>23</v>
      </c>
      <c r="GB6" s="300">
        <v>24</v>
      </c>
      <c r="GC6" s="300">
        <v>6</v>
      </c>
      <c r="GD6" s="300">
        <v>22</v>
      </c>
      <c r="GE6" s="300">
        <v>23</v>
      </c>
      <c r="GF6" s="300">
        <v>18</v>
      </c>
      <c r="GG6" s="300">
        <v>11</v>
      </c>
      <c r="GH6" s="300">
        <v>8</v>
      </c>
      <c r="GI6" s="300">
        <v>22</v>
      </c>
      <c r="GJ6" s="300">
        <v>38</v>
      </c>
      <c r="GK6" s="300">
        <v>21</v>
      </c>
      <c r="GL6" s="300">
        <v>51</v>
      </c>
      <c r="GM6" s="300">
        <v>44</v>
      </c>
      <c r="GN6" s="300">
        <v>35</v>
      </c>
      <c r="GO6" s="300">
        <v>28</v>
      </c>
      <c r="GP6" s="300">
        <v>22</v>
      </c>
      <c r="GQ6" s="300">
        <v>45</v>
      </c>
      <c r="GR6" s="300">
        <v>3</v>
      </c>
      <c r="GS6" s="300">
        <v>17</v>
      </c>
      <c r="GT6" s="300">
        <v>38</v>
      </c>
      <c r="GU6" s="300">
        <v>12</v>
      </c>
      <c r="GV6" s="300">
        <v>47</v>
      </c>
      <c r="GW6" s="300">
        <v>22</v>
      </c>
      <c r="GX6" s="300">
        <v>17</v>
      </c>
      <c r="GY6" s="300">
        <v>105</v>
      </c>
      <c r="GZ6" s="300">
        <v>71</v>
      </c>
      <c r="HA6" s="300">
        <v>24</v>
      </c>
      <c r="HB6" s="300">
        <v>18</v>
      </c>
      <c r="HC6" s="300">
        <v>21</v>
      </c>
      <c r="HD6" s="300">
        <v>39</v>
      </c>
      <c r="HE6" s="300">
        <v>23</v>
      </c>
      <c r="HF6" s="300">
        <v>23</v>
      </c>
      <c r="HG6" s="300">
        <v>19</v>
      </c>
      <c r="HH6" s="300">
        <v>30</v>
      </c>
      <c r="HI6" s="300">
        <v>37</v>
      </c>
      <c r="HJ6" s="300">
        <v>3</v>
      </c>
      <c r="HK6" s="300">
        <v>35</v>
      </c>
      <c r="HL6" s="300">
        <v>13</v>
      </c>
      <c r="HM6" s="300">
        <v>67</v>
      </c>
      <c r="HN6" s="300">
        <v>64</v>
      </c>
      <c r="HO6" s="300">
        <v>41</v>
      </c>
      <c r="HP6" s="300">
        <v>26</v>
      </c>
      <c r="HQ6" s="300">
        <v>52</v>
      </c>
      <c r="HR6" s="300">
        <v>66</v>
      </c>
      <c r="HS6" s="300">
        <v>33</v>
      </c>
      <c r="HT6" s="300">
        <v>28</v>
      </c>
      <c r="HU6" s="300">
        <v>18</v>
      </c>
      <c r="HV6" s="300">
        <v>1</v>
      </c>
      <c r="HW6" s="300">
        <v>27</v>
      </c>
      <c r="HX6" s="300">
        <v>20</v>
      </c>
      <c r="HY6" s="300">
        <v>23</v>
      </c>
      <c r="HZ6" s="300">
        <v>16</v>
      </c>
      <c r="IA6" s="300">
        <v>19</v>
      </c>
      <c r="IB6" s="300">
        <v>31</v>
      </c>
      <c r="IC6" s="300">
        <v>25</v>
      </c>
      <c r="ID6" s="300">
        <v>53</v>
      </c>
      <c r="IE6" s="300">
        <v>26</v>
      </c>
      <c r="IF6" s="300">
        <v>22</v>
      </c>
      <c r="IG6" s="300">
        <v>17</v>
      </c>
      <c r="IH6" s="300">
        <v>28</v>
      </c>
      <c r="II6" s="300">
        <v>27</v>
      </c>
      <c r="IJ6" s="300">
        <v>53</v>
      </c>
      <c r="IK6" s="300">
        <v>2</v>
      </c>
      <c r="IL6" s="300">
        <v>12</v>
      </c>
      <c r="IM6" s="300">
        <v>17</v>
      </c>
      <c r="IN6" s="300">
        <v>11</v>
      </c>
      <c r="IO6" s="300">
        <v>22</v>
      </c>
      <c r="IP6" s="300">
        <v>20</v>
      </c>
      <c r="IQ6" s="300">
        <v>15</v>
      </c>
      <c r="IR6" s="300">
        <v>12</v>
      </c>
      <c r="IS6" s="300">
        <v>9</v>
      </c>
      <c r="IT6" s="300">
        <v>17</v>
      </c>
      <c r="IU6" s="300">
        <v>23</v>
      </c>
      <c r="IV6" s="300">
        <v>164</v>
      </c>
      <c r="IW6" s="300">
        <v>61</v>
      </c>
      <c r="IX6" s="300">
        <v>39</v>
      </c>
      <c r="IY6" s="300">
        <v>17</v>
      </c>
      <c r="IZ6" s="300">
        <v>38</v>
      </c>
      <c r="JA6" s="300">
        <v>21</v>
      </c>
      <c r="JB6" s="300">
        <v>22</v>
      </c>
      <c r="JC6" s="300">
        <v>41</v>
      </c>
      <c r="JD6" s="300">
        <v>51</v>
      </c>
      <c r="JE6" s="300">
        <v>119</v>
      </c>
      <c r="JF6" s="300">
        <v>19</v>
      </c>
      <c r="JG6" s="300">
        <v>24</v>
      </c>
      <c r="JH6" s="300">
        <v>35</v>
      </c>
      <c r="JI6" s="300">
        <v>33</v>
      </c>
      <c r="JJ6" s="300">
        <v>57</v>
      </c>
      <c r="JK6" s="300">
        <v>28</v>
      </c>
      <c r="JL6" s="300">
        <v>12</v>
      </c>
      <c r="JM6" s="300">
        <v>14</v>
      </c>
      <c r="JN6" s="300">
        <v>24</v>
      </c>
      <c r="JO6" s="300">
        <v>20</v>
      </c>
      <c r="JP6" s="300">
        <v>25</v>
      </c>
      <c r="JQ6" s="300" t="s">
        <v>787</v>
      </c>
    </row>
    <row r="7" spans="1:277" s="285" customFormat="1" ht="23.25" customHeight="1">
      <c r="A7" s="183"/>
      <c r="B7" s="53" t="s">
        <v>5</v>
      </c>
      <c r="C7" s="302">
        <v>2687.5070000000001</v>
      </c>
      <c r="D7" s="302">
        <v>1221.375</v>
      </c>
      <c r="E7" s="302">
        <v>818.02300000000002</v>
      </c>
      <c r="F7" s="302">
        <v>211.84299999999999</v>
      </c>
      <c r="G7" s="302">
        <v>436.26600000000002</v>
      </c>
      <c r="H7" s="302" t="s">
        <v>262</v>
      </c>
      <c r="I7" s="301"/>
      <c r="J7" s="302">
        <v>161</v>
      </c>
      <c r="K7" s="302" t="s">
        <v>787</v>
      </c>
      <c r="L7" s="302" t="s">
        <v>787</v>
      </c>
      <c r="M7" s="302">
        <v>20</v>
      </c>
      <c r="N7" s="302">
        <v>47</v>
      </c>
      <c r="O7" s="302">
        <v>20</v>
      </c>
      <c r="P7" s="302">
        <v>28</v>
      </c>
      <c r="Q7" s="302" t="s">
        <v>787</v>
      </c>
      <c r="R7" s="302">
        <v>24</v>
      </c>
      <c r="S7" s="302">
        <v>27</v>
      </c>
      <c r="T7" s="302">
        <v>13</v>
      </c>
      <c r="U7" s="302">
        <v>4</v>
      </c>
      <c r="V7" s="302">
        <v>13</v>
      </c>
      <c r="W7" s="302">
        <v>4</v>
      </c>
      <c r="X7" s="302">
        <v>9</v>
      </c>
      <c r="Y7" s="302">
        <v>8</v>
      </c>
      <c r="Z7" s="302">
        <v>12</v>
      </c>
      <c r="AA7" s="302">
        <v>21</v>
      </c>
      <c r="AB7" s="302">
        <v>10</v>
      </c>
      <c r="AC7" s="302">
        <v>8</v>
      </c>
      <c r="AD7" s="302">
        <v>8</v>
      </c>
      <c r="AE7" s="302">
        <v>14</v>
      </c>
      <c r="AF7" s="302">
        <v>10</v>
      </c>
      <c r="AG7" s="302">
        <v>7</v>
      </c>
      <c r="AH7" s="302">
        <v>4</v>
      </c>
      <c r="AI7" s="302">
        <v>4</v>
      </c>
      <c r="AJ7" s="302">
        <v>2</v>
      </c>
      <c r="AK7" s="302">
        <v>5</v>
      </c>
      <c r="AL7" s="302">
        <v>18</v>
      </c>
      <c r="AM7" s="302">
        <v>40</v>
      </c>
      <c r="AN7" s="302" t="s">
        <v>787</v>
      </c>
      <c r="AO7" s="302">
        <v>1</v>
      </c>
      <c r="AP7" s="302">
        <v>1</v>
      </c>
      <c r="AQ7" s="302">
        <v>11</v>
      </c>
      <c r="AR7" s="302">
        <v>5</v>
      </c>
      <c r="AS7" s="302">
        <v>19</v>
      </c>
      <c r="AT7" s="302">
        <v>39</v>
      </c>
      <c r="AU7" s="302">
        <v>26</v>
      </c>
      <c r="AV7" s="302">
        <v>14</v>
      </c>
      <c r="AW7" s="302">
        <v>3</v>
      </c>
      <c r="AX7" s="302">
        <v>11</v>
      </c>
      <c r="AY7" s="302">
        <v>3</v>
      </c>
      <c r="AZ7" s="302" t="s">
        <v>787</v>
      </c>
      <c r="BA7" s="302">
        <v>45</v>
      </c>
      <c r="BB7" s="302">
        <v>22</v>
      </c>
      <c r="BC7" s="302" t="s">
        <v>787</v>
      </c>
      <c r="BD7" s="302">
        <v>25</v>
      </c>
      <c r="BE7" s="302">
        <v>23</v>
      </c>
      <c r="BF7" s="302">
        <v>10</v>
      </c>
      <c r="BG7" s="302">
        <v>13</v>
      </c>
      <c r="BH7" s="302" t="s">
        <v>787</v>
      </c>
      <c r="BI7" s="302">
        <v>84</v>
      </c>
      <c r="BJ7" s="302">
        <v>62</v>
      </c>
      <c r="BK7" s="302">
        <v>15</v>
      </c>
      <c r="BL7" s="302">
        <v>21</v>
      </c>
      <c r="BM7" s="302">
        <v>17</v>
      </c>
      <c r="BN7" s="302">
        <v>28</v>
      </c>
      <c r="BO7" s="302">
        <v>12</v>
      </c>
      <c r="BP7" s="302">
        <v>284</v>
      </c>
      <c r="BQ7" s="302" t="s">
        <v>787</v>
      </c>
      <c r="BR7" s="302">
        <v>50</v>
      </c>
      <c r="BS7" s="302" t="s">
        <v>787</v>
      </c>
      <c r="BT7" s="302">
        <v>24</v>
      </c>
      <c r="BU7" s="302">
        <v>17</v>
      </c>
      <c r="BV7" s="302">
        <v>24</v>
      </c>
      <c r="BW7" s="302" t="s">
        <v>787</v>
      </c>
      <c r="BX7" s="302" t="s">
        <v>787</v>
      </c>
      <c r="BY7" s="302" t="s">
        <v>787</v>
      </c>
      <c r="BZ7" s="302">
        <v>16</v>
      </c>
      <c r="CA7" s="302" t="s">
        <v>787</v>
      </c>
      <c r="CB7" s="302">
        <v>7</v>
      </c>
      <c r="CC7" s="302" t="s">
        <v>787</v>
      </c>
      <c r="CD7" s="302" t="s">
        <v>787</v>
      </c>
      <c r="CE7" s="302" t="s">
        <v>787</v>
      </c>
      <c r="CF7" s="302" t="s">
        <v>787</v>
      </c>
      <c r="CG7" s="302" t="s">
        <v>787</v>
      </c>
      <c r="CH7" s="302" t="s">
        <v>787</v>
      </c>
      <c r="CI7" s="302" t="s">
        <v>787</v>
      </c>
      <c r="CJ7" s="302" t="s">
        <v>787</v>
      </c>
      <c r="CK7" s="302" t="s">
        <v>787</v>
      </c>
      <c r="CL7" s="302" t="s">
        <v>787</v>
      </c>
      <c r="CM7" s="302" t="s">
        <v>787</v>
      </c>
      <c r="CN7" s="302" t="s">
        <v>787</v>
      </c>
      <c r="CO7" s="302" t="s">
        <v>787</v>
      </c>
      <c r="CP7" s="302" t="s">
        <v>787</v>
      </c>
      <c r="CQ7" s="302" t="s">
        <v>787</v>
      </c>
      <c r="CR7" s="302" t="s">
        <v>787</v>
      </c>
      <c r="CS7" s="302" t="s">
        <v>787</v>
      </c>
      <c r="CT7" s="302" t="s">
        <v>787</v>
      </c>
      <c r="CU7" s="302">
        <v>13</v>
      </c>
      <c r="CV7" s="302">
        <v>292</v>
      </c>
      <c r="CW7" s="302" t="s">
        <v>787</v>
      </c>
      <c r="CX7" s="302" t="s">
        <v>787</v>
      </c>
      <c r="CY7" s="302" t="s">
        <v>787</v>
      </c>
      <c r="CZ7" s="302" t="s">
        <v>787</v>
      </c>
      <c r="DA7" s="302">
        <v>26</v>
      </c>
      <c r="DB7" s="302">
        <v>22</v>
      </c>
      <c r="DC7" s="302" t="s">
        <v>787</v>
      </c>
      <c r="DD7" s="302" t="s">
        <v>787</v>
      </c>
      <c r="DE7" s="302" t="s">
        <v>787</v>
      </c>
      <c r="DF7" s="302" t="s">
        <v>787</v>
      </c>
      <c r="DG7" s="302" t="s">
        <v>787</v>
      </c>
      <c r="DH7" s="302" t="s">
        <v>787</v>
      </c>
      <c r="DI7" s="302">
        <v>17</v>
      </c>
      <c r="DJ7" s="302" t="s">
        <v>787</v>
      </c>
      <c r="DK7" s="302" t="s">
        <v>787</v>
      </c>
      <c r="DL7" s="302" t="s">
        <v>787</v>
      </c>
      <c r="DM7" s="302" t="s">
        <v>787</v>
      </c>
      <c r="DN7" s="302" t="s">
        <v>787</v>
      </c>
      <c r="DO7" s="302" t="s">
        <v>787</v>
      </c>
      <c r="DP7" s="302" t="s">
        <v>787</v>
      </c>
      <c r="DQ7" s="302" t="s">
        <v>787</v>
      </c>
      <c r="DR7" s="302" t="s">
        <v>787</v>
      </c>
      <c r="DS7" s="302" t="s">
        <v>787</v>
      </c>
      <c r="DT7" s="302" t="s">
        <v>787</v>
      </c>
      <c r="DU7" s="302" t="s">
        <v>787</v>
      </c>
      <c r="DV7" s="302" t="s">
        <v>787</v>
      </c>
      <c r="DW7" s="302">
        <v>6</v>
      </c>
      <c r="DX7" s="302">
        <v>2</v>
      </c>
      <c r="DY7" s="302">
        <v>1</v>
      </c>
      <c r="DZ7" s="302">
        <v>1</v>
      </c>
      <c r="EA7" s="302">
        <v>1</v>
      </c>
      <c r="EB7" s="302">
        <v>3</v>
      </c>
      <c r="EC7" s="302">
        <v>5</v>
      </c>
      <c r="ED7" s="302">
        <v>2</v>
      </c>
      <c r="EE7" s="302">
        <v>2</v>
      </c>
      <c r="EF7" s="302">
        <v>3</v>
      </c>
      <c r="EG7" s="302">
        <v>1</v>
      </c>
      <c r="EH7" s="302">
        <v>1</v>
      </c>
      <c r="EI7" s="302">
        <v>7</v>
      </c>
      <c r="EJ7" s="302">
        <v>1</v>
      </c>
      <c r="EK7" s="302">
        <v>1</v>
      </c>
      <c r="EL7" s="302">
        <v>2</v>
      </c>
      <c r="EM7" s="302">
        <v>2</v>
      </c>
      <c r="EN7" s="302">
        <v>1</v>
      </c>
      <c r="EO7" s="302">
        <v>4</v>
      </c>
      <c r="EP7" s="302">
        <v>7</v>
      </c>
      <c r="EQ7" s="302">
        <v>3</v>
      </c>
      <c r="ER7" s="302">
        <v>8</v>
      </c>
      <c r="ES7" s="302">
        <v>1</v>
      </c>
      <c r="ET7" s="302">
        <v>1</v>
      </c>
      <c r="EU7" s="302">
        <v>2</v>
      </c>
      <c r="EV7" s="302">
        <v>4</v>
      </c>
      <c r="EW7" s="302">
        <v>0</v>
      </c>
      <c r="EX7" s="302">
        <v>0</v>
      </c>
      <c r="EY7" s="302">
        <v>1</v>
      </c>
      <c r="EZ7" s="302">
        <v>1</v>
      </c>
      <c r="FA7" s="302">
        <v>1</v>
      </c>
      <c r="FB7" s="302">
        <v>4</v>
      </c>
      <c r="FC7" s="302">
        <v>4</v>
      </c>
      <c r="FD7" s="302">
        <v>2</v>
      </c>
      <c r="FE7" s="302">
        <v>1</v>
      </c>
      <c r="FF7" s="302">
        <v>0</v>
      </c>
      <c r="FG7" s="302">
        <v>0</v>
      </c>
      <c r="FH7" s="302">
        <v>6</v>
      </c>
      <c r="FI7" s="302">
        <v>2</v>
      </c>
      <c r="FJ7" s="302">
        <v>1</v>
      </c>
      <c r="FK7" s="302">
        <v>6</v>
      </c>
      <c r="FL7" s="302">
        <v>7</v>
      </c>
      <c r="FM7" s="302">
        <v>6</v>
      </c>
      <c r="FN7" s="302">
        <v>11</v>
      </c>
      <c r="FO7" s="302">
        <v>3</v>
      </c>
      <c r="FP7" s="302">
        <v>1</v>
      </c>
      <c r="FQ7" s="302">
        <v>1</v>
      </c>
      <c r="FR7" s="302">
        <v>3</v>
      </c>
      <c r="FS7" s="302">
        <v>0</v>
      </c>
      <c r="FT7" s="302">
        <v>3</v>
      </c>
      <c r="FU7" s="302">
        <v>1</v>
      </c>
      <c r="FV7" s="302">
        <v>0</v>
      </c>
      <c r="FW7" s="302">
        <v>0</v>
      </c>
      <c r="FX7" s="302">
        <v>1</v>
      </c>
      <c r="FY7" s="302">
        <v>1</v>
      </c>
      <c r="FZ7" s="302">
        <v>2</v>
      </c>
      <c r="GA7" s="302">
        <v>2</v>
      </c>
      <c r="GB7" s="302">
        <v>3</v>
      </c>
      <c r="GC7" s="302">
        <v>0</v>
      </c>
      <c r="GD7" s="302">
        <v>1</v>
      </c>
      <c r="GE7" s="302">
        <v>1</v>
      </c>
      <c r="GF7" s="302">
        <v>0</v>
      </c>
      <c r="GG7" s="302">
        <v>0</v>
      </c>
      <c r="GH7" s="302">
        <v>0</v>
      </c>
      <c r="GI7" s="302">
        <v>0</v>
      </c>
      <c r="GJ7" s="302">
        <v>2</v>
      </c>
      <c r="GK7" s="302">
        <v>0</v>
      </c>
      <c r="GL7" s="302">
        <v>6</v>
      </c>
      <c r="GM7" s="302">
        <v>4</v>
      </c>
      <c r="GN7" s="302">
        <v>1</v>
      </c>
      <c r="GO7" s="302">
        <v>1</v>
      </c>
      <c r="GP7" s="302">
        <v>1</v>
      </c>
      <c r="GQ7" s="302">
        <v>3</v>
      </c>
      <c r="GR7" s="302">
        <v>1</v>
      </c>
      <c r="GS7" s="302">
        <v>1</v>
      </c>
      <c r="GT7" s="302">
        <v>2</v>
      </c>
      <c r="GU7" s="302">
        <v>0</v>
      </c>
      <c r="GV7" s="302">
        <v>2</v>
      </c>
      <c r="GW7" s="302">
        <v>1</v>
      </c>
      <c r="GX7" s="302">
        <v>1</v>
      </c>
      <c r="GY7" s="302">
        <v>6</v>
      </c>
      <c r="GZ7" s="302">
        <v>7</v>
      </c>
      <c r="HA7" s="302">
        <v>2</v>
      </c>
      <c r="HB7" s="302">
        <v>1</v>
      </c>
      <c r="HC7" s="302">
        <v>0</v>
      </c>
      <c r="HD7" s="302">
        <v>2</v>
      </c>
      <c r="HE7" s="302">
        <v>0</v>
      </c>
      <c r="HF7" s="302">
        <v>1</v>
      </c>
      <c r="HG7" s="302">
        <v>2</v>
      </c>
      <c r="HH7" s="302">
        <v>2</v>
      </c>
      <c r="HI7" s="302">
        <v>1</v>
      </c>
      <c r="HJ7" s="302">
        <v>0</v>
      </c>
      <c r="HK7" s="302">
        <v>2</v>
      </c>
      <c r="HL7" s="302">
        <v>1</v>
      </c>
      <c r="HM7" s="302">
        <v>5</v>
      </c>
      <c r="HN7" s="302">
        <v>9</v>
      </c>
      <c r="HO7" s="302">
        <v>5</v>
      </c>
      <c r="HP7" s="302">
        <v>1</v>
      </c>
      <c r="HQ7" s="302">
        <v>5</v>
      </c>
      <c r="HR7" s="302">
        <v>6</v>
      </c>
      <c r="HS7" s="302">
        <v>3</v>
      </c>
      <c r="HT7" s="302">
        <v>3</v>
      </c>
      <c r="HU7" s="302">
        <v>2</v>
      </c>
      <c r="HV7" s="302">
        <v>0</v>
      </c>
      <c r="HW7" s="302">
        <v>1</v>
      </c>
      <c r="HX7" s="302">
        <v>2</v>
      </c>
      <c r="HY7" s="302">
        <v>4</v>
      </c>
      <c r="HZ7" s="302">
        <v>1</v>
      </c>
      <c r="IA7" s="302">
        <v>2</v>
      </c>
      <c r="IB7" s="302">
        <v>2</v>
      </c>
      <c r="IC7" s="302">
        <v>2</v>
      </c>
      <c r="ID7" s="302">
        <v>5</v>
      </c>
      <c r="IE7" s="302">
        <v>1</v>
      </c>
      <c r="IF7" s="302">
        <v>1</v>
      </c>
      <c r="IG7" s="302">
        <v>0</v>
      </c>
      <c r="IH7" s="302">
        <v>2</v>
      </c>
      <c r="II7" s="302">
        <v>3</v>
      </c>
      <c r="IJ7" s="302">
        <v>7</v>
      </c>
      <c r="IK7" s="302">
        <v>0</v>
      </c>
      <c r="IL7" s="302">
        <v>0</v>
      </c>
      <c r="IM7" s="302">
        <v>0</v>
      </c>
      <c r="IN7" s="302">
        <v>0</v>
      </c>
      <c r="IO7" s="302">
        <v>2</v>
      </c>
      <c r="IP7" s="302">
        <v>2</v>
      </c>
      <c r="IQ7" s="302">
        <v>2</v>
      </c>
      <c r="IR7" s="302">
        <v>1</v>
      </c>
      <c r="IS7" s="302">
        <v>1</v>
      </c>
      <c r="IT7" s="302">
        <v>2</v>
      </c>
      <c r="IU7" s="302">
        <v>3</v>
      </c>
      <c r="IV7" s="302">
        <v>20</v>
      </c>
      <c r="IW7" s="302">
        <v>7</v>
      </c>
      <c r="IX7" s="302">
        <v>3</v>
      </c>
      <c r="IY7" s="302">
        <v>12</v>
      </c>
      <c r="IZ7" s="302">
        <v>5</v>
      </c>
      <c r="JA7" s="302">
        <v>2</v>
      </c>
      <c r="JB7" s="302">
        <v>1</v>
      </c>
      <c r="JC7" s="302">
        <v>2</v>
      </c>
      <c r="JD7" s="302">
        <v>3</v>
      </c>
      <c r="JE7" s="302">
        <v>5</v>
      </c>
      <c r="JF7" s="302">
        <v>1</v>
      </c>
      <c r="JG7" s="302">
        <v>2</v>
      </c>
      <c r="JH7" s="302">
        <v>4</v>
      </c>
      <c r="JI7" s="302">
        <v>1</v>
      </c>
      <c r="JJ7" s="302">
        <v>2</v>
      </c>
      <c r="JK7" s="302">
        <v>1</v>
      </c>
      <c r="JL7" s="302">
        <v>1</v>
      </c>
      <c r="JM7" s="302">
        <v>1</v>
      </c>
      <c r="JN7" s="302">
        <v>1</v>
      </c>
      <c r="JO7" s="302">
        <v>2</v>
      </c>
      <c r="JP7" s="302">
        <v>0</v>
      </c>
      <c r="JQ7" s="302" t="s">
        <v>787</v>
      </c>
    </row>
    <row r="8" spans="1:277" s="285" customFormat="1" ht="23.25" customHeight="1">
      <c r="A8" s="183"/>
      <c r="B8" s="54" t="s">
        <v>14</v>
      </c>
      <c r="C8" s="303">
        <v>29532.379000000001</v>
      </c>
      <c r="D8" s="303">
        <v>12950.477000000001</v>
      </c>
      <c r="E8" s="303">
        <v>6181.6930000000002</v>
      </c>
      <c r="F8" s="303">
        <v>4736.7690000000002</v>
      </c>
      <c r="G8" s="303">
        <v>5608.4570000000003</v>
      </c>
      <c r="H8" s="303">
        <v>54.981999999999999</v>
      </c>
      <c r="I8" s="301"/>
      <c r="J8" s="492">
        <v>1651</v>
      </c>
      <c r="K8" s="493" t="s">
        <v>1367</v>
      </c>
      <c r="L8" s="493" t="s">
        <v>1367</v>
      </c>
      <c r="M8" s="492">
        <v>475</v>
      </c>
      <c r="N8" s="492">
        <v>514</v>
      </c>
      <c r="O8" s="492">
        <v>299</v>
      </c>
      <c r="P8" s="492">
        <v>267</v>
      </c>
      <c r="Q8" s="493" t="s">
        <v>1367</v>
      </c>
      <c r="R8" s="492">
        <v>242</v>
      </c>
      <c r="S8" s="492">
        <v>271</v>
      </c>
      <c r="T8" s="492">
        <v>150</v>
      </c>
      <c r="U8" s="492">
        <v>70</v>
      </c>
      <c r="V8" s="492">
        <v>127</v>
      </c>
      <c r="W8" s="492">
        <v>46</v>
      </c>
      <c r="X8" s="492">
        <v>150</v>
      </c>
      <c r="Y8" s="492">
        <v>118</v>
      </c>
      <c r="Z8" s="492">
        <v>145</v>
      </c>
      <c r="AA8" s="492">
        <v>236</v>
      </c>
      <c r="AB8" s="492">
        <v>122</v>
      </c>
      <c r="AC8" s="492">
        <v>126</v>
      </c>
      <c r="AD8" s="492">
        <v>88</v>
      </c>
      <c r="AE8" s="492">
        <v>128</v>
      </c>
      <c r="AF8" s="492">
        <v>89</v>
      </c>
      <c r="AG8" s="492">
        <v>83</v>
      </c>
      <c r="AH8" s="492">
        <v>35</v>
      </c>
      <c r="AI8" s="492">
        <v>73</v>
      </c>
      <c r="AJ8" s="492">
        <v>13</v>
      </c>
      <c r="AK8" s="492">
        <v>59</v>
      </c>
      <c r="AL8" s="492">
        <v>202</v>
      </c>
      <c r="AM8" s="492">
        <v>273</v>
      </c>
      <c r="AN8" s="493" t="s">
        <v>1367</v>
      </c>
      <c r="AO8" s="492">
        <v>10</v>
      </c>
      <c r="AP8" s="492">
        <v>8</v>
      </c>
      <c r="AQ8" s="492">
        <v>123</v>
      </c>
      <c r="AR8" s="492">
        <v>69</v>
      </c>
      <c r="AS8" s="492">
        <v>214</v>
      </c>
      <c r="AT8" s="492">
        <v>315</v>
      </c>
      <c r="AU8" s="492">
        <v>224</v>
      </c>
      <c r="AV8" s="492">
        <v>154</v>
      </c>
      <c r="AW8" s="492">
        <v>34</v>
      </c>
      <c r="AX8" s="492">
        <v>169</v>
      </c>
      <c r="AY8" s="492">
        <v>103</v>
      </c>
      <c r="AZ8" s="493" t="s">
        <v>1367</v>
      </c>
      <c r="BA8" s="492">
        <v>349</v>
      </c>
      <c r="BB8" s="492">
        <v>182</v>
      </c>
      <c r="BC8" s="493" t="s">
        <v>1367</v>
      </c>
      <c r="BD8" s="492">
        <v>141</v>
      </c>
      <c r="BE8" s="492">
        <v>145</v>
      </c>
      <c r="BF8" s="492">
        <v>85</v>
      </c>
      <c r="BG8" s="492">
        <v>116</v>
      </c>
      <c r="BH8" s="493" t="s">
        <v>1367</v>
      </c>
      <c r="BI8" s="492">
        <v>491</v>
      </c>
      <c r="BJ8" s="492">
        <v>409</v>
      </c>
      <c r="BK8" s="492">
        <v>163</v>
      </c>
      <c r="BL8" s="492">
        <v>248</v>
      </c>
      <c r="BM8" s="492">
        <v>174</v>
      </c>
      <c r="BN8" s="492">
        <v>198</v>
      </c>
      <c r="BO8" s="492">
        <v>84</v>
      </c>
      <c r="BP8" s="492">
        <v>1122</v>
      </c>
      <c r="BQ8" s="493" t="s">
        <v>1367</v>
      </c>
      <c r="BR8" s="492">
        <v>319</v>
      </c>
      <c r="BS8" s="493" t="s">
        <v>1367</v>
      </c>
      <c r="BT8" s="492">
        <v>171</v>
      </c>
      <c r="BU8" s="492">
        <v>150</v>
      </c>
      <c r="BV8" s="492">
        <v>156</v>
      </c>
      <c r="BW8" s="493" t="s">
        <v>1367</v>
      </c>
      <c r="BX8" s="493" t="s">
        <v>1367</v>
      </c>
      <c r="BY8" s="493" t="s">
        <v>1367</v>
      </c>
      <c r="BZ8" s="492">
        <v>96</v>
      </c>
      <c r="CA8" s="493" t="s">
        <v>1367</v>
      </c>
      <c r="CB8" s="492">
        <v>79</v>
      </c>
      <c r="CC8" s="493" t="s">
        <v>1367</v>
      </c>
      <c r="CD8" s="493" t="s">
        <v>1367</v>
      </c>
      <c r="CE8" s="493" t="s">
        <v>1367</v>
      </c>
      <c r="CF8" s="493" t="s">
        <v>1367</v>
      </c>
      <c r="CG8" s="493" t="s">
        <v>1367</v>
      </c>
      <c r="CH8" s="493" t="s">
        <v>1367</v>
      </c>
      <c r="CI8" s="493" t="s">
        <v>1367</v>
      </c>
      <c r="CJ8" s="493" t="s">
        <v>1367</v>
      </c>
      <c r="CK8" s="493" t="s">
        <v>1367</v>
      </c>
      <c r="CL8" s="493" t="s">
        <v>1367</v>
      </c>
      <c r="CM8" s="493" t="s">
        <v>1367</v>
      </c>
      <c r="CN8" s="493" t="s">
        <v>1367</v>
      </c>
      <c r="CO8" s="493" t="s">
        <v>1367</v>
      </c>
      <c r="CP8" s="493" t="s">
        <v>1367</v>
      </c>
      <c r="CQ8" s="493" t="s">
        <v>1367</v>
      </c>
      <c r="CR8" s="493" t="s">
        <v>1367</v>
      </c>
      <c r="CS8" s="493" t="s">
        <v>1367</v>
      </c>
      <c r="CT8" s="493" t="s">
        <v>1367</v>
      </c>
      <c r="CU8" s="492">
        <v>72</v>
      </c>
      <c r="CV8" s="492">
        <v>870</v>
      </c>
      <c r="CW8" s="493" t="s">
        <v>1367</v>
      </c>
      <c r="CX8" s="493" t="s">
        <v>1367</v>
      </c>
      <c r="CY8" s="493" t="s">
        <v>1367</v>
      </c>
      <c r="CZ8" s="493" t="s">
        <v>1367</v>
      </c>
      <c r="DA8" s="492">
        <v>249</v>
      </c>
      <c r="DB8" s="492">
        <v>158</v>
      </c>
      <c r="DC8" s="493" t="s">
        <v>1367</v>
      </c>
      <c r="DD8" s="493" t="s">
        <v>1367</v>
      </c>
      <c r="DE8" s="493" t="s">
        <v>1367</v>
      </c>
      <c r="DF8" s="493" t="s">
        <v>1367</v>
      </c>
      <c r="DG8" s="493" t="s">
        <v>1367</v>
      </c>
      <c r="DH8" s="493" t="s">
        <v>1367</v>
      </c>
      <c r="DI8" s="492">
        <v>294</v>
      </c>
      <c r="DJ8" s="493" t="s">
        <v>1367</v>
      </c>
      <c r="DK8" s="493" t="s">
        <v>1367</v>
      </c>
      <c r="DL8" s="493" t="s">
        <v>1367</v>
      </c>
      <c r="DM8" s="493" t="s">
        <v>1367</v>
      </c>
      <c r="DN8" s="493" t="s">
        <v>1367</v>
      </c>
      <c r="DO8" s="493" t="s">
        <v>1367</v>
      </c>
      <c r="DP8" s="493" t="s">
        <v>1367</v>
      </c>
      <c r="DQ8" s="493" t="s">
        <v>1367</v>
      </c>
      <c r="DR8" s="493" t="s">
        <v>1367</v>
      </c>
      <c r="DS8" s="493" t="s">
        <v>1367</v>
      </c>
      <c r="DT8" s="493" t="s">
        <v>1367</v>
      </c>
      <c r="DU8" s="493" t="s">
        <v>1367</v>
      </c>
      <c r="DV8" s="493" t="s">
        <v>1367</v>
      </c>
      <c r="DW8" s="492">
        <v>95</v>
      </c>
      <c r="DX8" s="492">
        <v>31</v>
      </c>
      <c r="DY8" s="492">
        <v>23</v>
      </c>
      <c r="DZ8" s="492">
        <v>22</v>
      </c>
      <c r="EA8" s="492">
        <v>25</v>
      </c>
      <c r="EB8" s="492">
        <v>28</v>
      </c>
      <c r="EC8" s="492">
        <v>76</v>
      </c>
      <c r="ED8" s="492">
        <v>49</v>
      </c>
      <c r="EE8" s="492">
        <v>35</v>
      </c>
      <c r="EF8" s="492">
        <v>31</v>
      </c>
      <c r="EG8" s="492">
        <v>34</v>
      </c>
      <c r="EH8" s="492">
        <v>37</v>
      </c>
      <c r="EI8" s="492">
        <v>105</v>
      </c>
      <c r="EJ8" s="492">
        <v>20</v>
      </c>
      <c r="EK8" s="492">
        <v>30</v>
      </c>
      <c r="EL8" s="492">
        <v>22</v>
      </c>
      <c r="EM8" s="492">
        <v>33</v>
      </c>
      <c r="EN8" s="492">
        <v>57</v>
      </c>
      <c r="EO8" s="492">
        <v>63</v>
      </c>
      <c r="EP8" s="492">
        <v>74</v>
      </c>
      <c r="EQ8" s="492">
        <v>94</v>
      </c>
      <c r="ER8" s="492">
        <v>63</v>
      </c>
      <c r="ES8" s="492">
        <v>32</v>
      </c>
      <c r="ET8" s="492">
        <v>27</v>
      </c>
      <c r="EU8" s="492">
        <v>31</v>
      </c>
      <c r="EV8" s="492">
        <v>59</v>
      </c>
      <c r="EW8" s="492">
        <v>6</v>
      </c>
      <c r="EX8" s="492">
        <v>11</v>
      </c>
      <c r="EY8" s="492">
        <v>33</v>
      </c>
      <c r="EZ8" s="492">
        <v>32</v>
      </c>
      <c r="FA8" s="492">
        <v>21</v>
      </c>
      <c r="FB8" s="492">
        <v>62</v>
      </c>
      <c r="FC8" s="492">
        <v>36</v>
      </c>
      <c r="FD8" s="492">
        <v>40</v>
      </c>
      <c r="FE8" s="492">
        <v>23</v>
      </c>
      <c r="FF8" s="492">
        <v>15</v>
      </c>
      <c r="FG8" s="492">
        <v>14</v>
      </c>
      <c r="FH8" s="492">
        <v>85</v>
      </c>
      <c r="FI8" s="492">
        <v>39</v>
      </c>
      <c r="FJ8" s="492">
        <v>31</v>
      </c>
      <c r="FK8" s="492">
        <v>78</v>
      </c>
      <c r="FL8" s="492">
        <v>94</v>
      </c>
      <c r="FM8" s="492">
        <v>72</v>
      </c>
      <c r="FN8" s="492">
        <v>132</v>
      </c>
      <c r="FO8" s="492">
        <v>48</v>
      </c>
      <c r="FP8" s="492">
        <v>18</v>
      </c>
      <c r="FQ8" s="492">
        <v>26</v>
      </c>
      <c r="FR8" s="492">
        <v>45</v>
      </c>
      <c r="FS8" s="492">
        <v>2</v>
      </c>
      <c r="FT8" s="492">
        <v>38</v>
      </c>
      <c r="FU8" s="492">
        <v>27</v>
      </c>
      <c r="FV8" s="492">
        <v>13</v>
      </c>
      <c r="FW8" s="492">
        <v>13</v>
      </c>
      <c r="FX8" s="492">
        <v>21</v>
      </c>
      <c r="FY8" s="492">
        <v>41</v>
      </c>
      <c r="FZ8" s="492">
        <v>82</v>
      </c>
      <c r="GA8" s="492">
        <v>26</v>
      </c>
      <c r="GB8" s="492">
        <v>27</v>
      </c>
      <c r="GC8" s="492">
        <v>7</v>
      </c>
      <c r="GD8" s="492">
        <v>24</v>
      </c>
      <c r="GE8" s="492">
        <v>24</v>
      </c>
      <c r="GF8" s="492">
        <v>19</v>
      </c>
      <c r="GG8" s="492">
        <v>12</v>
      </c>
      <c r="GH8" s="492">
        <v>8</v>
      </c>
      <c r="GI8" s="492">
        <v>22</v>
      </c>
      <c r="GJ8" s="492">
        <v>40</v>
      </c>
      <c r="GK8" s="492">
        <v>22</v>
      </c>
      <c r="GL8" s="492">
        <v>58</v>
      </c>
      <c r="GM8" s="492">
        <v>49</v>
      </c>
      <c r="GN8" s="492">
        <v>36</v>
      </c>
      <c r="GO8" s="492">
        <v>30</v>
      </c>
      <c r="GP8" s="492">
        <v>23</v>
      </c>
      <c r="GQ8" s="492">
        <v>48</v>
      </c>
      <c r="GR8" s="492">
        <v>5</v>
      </c>
      <c r="GS8" s="492">
        <v>19</v>
      </c>
      <c r="GT8" s="492">
        <v>40</v>
      </c>
      <c r="GU8" s="492">
        <v>13</v>
      </c>
      <c r="GV8" s="492">
        <v>50</v>
      </c>
      <c r="GW8" s="492">
        <v>24</v>
      </c>
      <c r="GX8" s="492">
        <v>18</v>
      </c>
      <c r="GY8" s="492">
        <v>112</v>
      </c>
      <c r="GZ8" s="492">
        <v>79</v>
      </c>
      <c r="HA8" s="492">
        <v>26</v>
      </c>
      <c r="HB8" s="492">
        <v>19</v>
      </c>
      <c r="HC8" s="492">
        <v>22</v>
      </c>
      <c r="HD8" s="492">
        <v>41</v>
      </c>
      <c r="HE8" s="492">
        <v>23</v>
      </c>
      <c r="HF8" s="492">
        <v>24</v>
      </c>
      <c r="HG8" s="492">
        <v>22</v>
      </c>
      <c r="HH8" s="492">
        <v>33</v>
      </c>
      <c r="HI8" s="492">
        <v>38</v>
      </c>
      <c r="HJ8" s="492">
        <v>3</v>
      </c>
      <c r="HK8" s="492">
        <v>38</v>
      </c>
      <c r="HL8" s="492">
        <v>14</v>
      </c>
      <c r="HM8" s="492">
        <v>73</v>
      </c>
      <c r="HN8" s="492">
        <v>73</v>
      </c>
      <c r="HO8" s="492">
        <v>47</v>
      </c>
      <c r="HP8" s="492">
        <v>28</v>
      </c>
      <c r="HQ8" s="492">
        <v>57</v>
      </c>
      <c r="HR8" s="492">
        <v>73</v>
      </c>
      <c r="HS8" s="492">
        <v>36</v>
      </c>
      <c r="HT8" s="492">
        <v>32</v>
      </c>
      <c r="HU8" s="492">
        <v>20</v>
      </c>
      <c r="HV8" s="492">
        <v>2</v>
      </c>
      <c r="HW8" s="492">
        <v>28</v>
      </c>
      <c r="HX8" s="492">
        <v>23</v>
      </c>
      <c r="HY8" s="492">
        <v>28</v>
      </c>
      <c r="HZ8" s="492">
        <v>17</v>
      </c>
      <c r="IA8" s="492">
        <v>22</v>
      </c>
      <c r="IB8" s="492">
        <v>33</v>
      </c>
      <c r="IC8" s="492">
        <v>27</v>
      </c>
      <c r="ID8" s="492">
        <v>59</v>
      </c>
      <c r="IE8" s="492">
        <v>28</v>
      </c>
      <c r="IF8" s="492">
        <v>23</v>
      </c>
      <c r="IG8" s="492">
        <v>17</v>
      </c>
      <c r="IH8" s="492">
        <v>31</v>
      </c>
      <c r="II8" s="492">
        <v>30</v>
      </c>
      <c r="IJ8" s="492">
        <v>60</v>
      </c>
      <c r="IK8" s="492">
        <v>2</v>
      </c>
      <c r="IL8" s="492">
        <v>13</v>
      </c>
      <c r="IM8" s="492">
        <v>17</v>
      </c>
      <c r="IN8" s="492">
        <v>11</v>
      </c>
      <c r="IO8" s="492">
        <v>25</v>
      </c>
      <c r="IP8" s="492">
        <v>23</v>
      </c>
      <c r="IQ8" s="492">
        <v>18</v>
      </c>
      <c r="IR8" s="492">
        <v>13</v>
      </c>
      <c r="IS8" s="492">
        <v>10</v>
      </c>
      <c r="IT8" s="492">
        <v>20</v>
      </c>
      <c r="IU8" s="492">
        <v>26</v>
      </c>
      <c r="IV8" s="492">
        <v>184</v>
      </c>
      <c r="IW8" s="492">
        <v>68</v>
      </c>
      <c r="IX8" s="492">
        <v>43</v>
      </c>
      <c r="IY8" s="492">
        <v>29</v>
      </c>
      <c r="IZ8" s="492">
        <v>43</v>
      </c>
      <c r="JA8" s="492">
        <v>24</v>
      </c>
      <c r="JB8" s="492">
        <v>24</v>
      </c>
      <c r="JC8" s="492">
        <v>43</v>
      </c>
      <c r="JD8" s="492">
        <v>55</v>
      </c>
      <c r="JE8" s="492">
        <v>124</v>
      </c>
      <c r="JF8" s="492">
        <v>21</v>
      </c>
      <c r="JG8" s="492">
        <v>27</v>
      </c>
      <c r="JH8" s="492">
        <v>40</v>
      </c>
      <c r="JI8" s="492">
        <v>34</v>
      </c>
      <c r="JJ8" s="492">
        <v>60</v>
      </c>
      <c r="JK8" s="492">
        <v>29</v>
      </c>
      <c r="JL8" s="492">
        <v>13</v>
      </c>
      <c r="JM8" s="492">
        <v>15</v>
      </c>
      <c r="JN8" s="492">
        <v>25</v>
      </c>
      <c r="JO8" s="492">
        <v>23</v>
      </c>
      <c r="JP8" s="492">
        <v>25</v>
      </c>
      <c r="JQ8" s="493" t="s">
        <v>1367</v>
      </c>
    </row>
    <row r="9" spans="1:277" s="285" customFormat="1" ht="23.25" customHeight="1">
      <c r="A9" s="183"/>
      <c r="B9" s="55" t="s">
        <v>6</v>
      </c>
      <c r="C9" s="304">
        <v>1614.327</v>
      </c>
      <c r="D9" s="304">
        <v>1000.199</v>
      </c>
      <c r="E9" s="304">
        <v>287.416</v>
      </c>
      <c r="F9" s="304">
        <v>125.4</v>
      </c>
      <c r="G9" s="304">
        <v>201.31200000000001</v>
      </c>
      <c r="H9" s="304" t="s">
        <v>262</v>
      </c>
      <c r="I9" s="301"/>
      <c r="J9" s="304">
        <v>184</v>
      </c>
      <c r="K9" s="304" t="s">
        <v>787</v>
      </c>
      <c r="L9" s="304" t="s">
        <v>787</v>
      </c>
      <c r="M9" s="304">
        <v>37</v>
      </c>
      <c r="N9" s="304">
        <v>8</v>
      </c>
      <c r="O9" s="304">
        <v>10</v>
      </c>
      <c r="P9" s="304">
        <v>8</v>
      </c>
      <c r="Q9" s="304" t="s">
        <v>787</v>
      </c>
      <c r="R9" s="304">
        <v>14</v>
      </c>
      <c r="S9" s="304">
        <v>1</v>
      </c>
      <c r="T9" s="304">
        <v>7</v>
      </c>
      <c r="U9" s="304">
        <v>4</v>
      </c>
      <c r="V9" s="304">
        <v>8</v>
      </c>
      <c r="W9" s="304">
        <v>6</v>
      </c>
      <c r="X9" s="304">
        <v>9</v>
      </c>
      <c r="Y9" s="304">
        <v>5</v>
      </c>
      <c r="Z9" s="304">
        <v>7</v>
      </c>
      <c r="AA9" s="304">
        <v>16</v>
      </c>
      <c r="AB9" s="304">
        <v>14</v>
      </c>
      <c r="AC9" s="304">
        <v>5</v>
      </c>
      <c r="AD9" s="304">
        <v>1</v>
      </c>
      <c r="AE9" s="304">
        <v>4</v>
      </c>
      <c r="AF9" s="304">
        <v>8</v>
      </c>
      <c r="AG9" s="304">
        <v>5</v>
      </c>
      <c r="AH9" s="304">
        <v>2</v>
      </c>
      <c r="AI9" s="304">
        <v>4</v>
      </c>
      <c r="AJ9" s="304">
        <v>1</v>
      </c>
      <c r="AK9" s="304">
        <v>4</v>
      </c>
      <c r="AL9" s="304">
        <v>15</v>
      </c>
      <c r="AM9" s="304">
        <v>46</v>
      </c>
      <c r="AN9" s="304" t="s">
        <v>787</v>
      </c>
      <c r="AO9" s="304">
        <v>1</v>
      </c>
      <c r="AP9" s="304">
        <v>0</v>
      </c>
      <c r="AQ9" s="304">
        <v>0</v>
      </c>
      <c r="AR9" s="304">
        <v>3</v>
      </c>
      <c r="AS9" s="304">
        <v>0</v>
      </c>
      <c r="AT9" s="304">
        <v>20</v>
      </c>
      <c r="AU9" s="304">
        <v>16</v>
      </c>
      <c r="AV9" s="304">
        <v>15</v>
      </c>
      <c r="AW9" s="304">
        <v>4</v>
      </c>
      <c r="AX9" s="304">
        <v>8</v>
      </c>
      <c r="AY9" s="304">
        <v>4</v>
      </c>
      <c r="AZ9" s="304" t="s">
        <v>787</v>
      </c>
      <c r="BA9" s="304">
        <v>34</v>
      </c>
      <c r="BB9" s="304">
        <v>12</v>
      </c>
      <c r="BC9" s="304" t="s">
        <v>787</v>
      </c>
      <c r="BD9" s="304">
        <v>16</v>
      </c>
      <c r="BE9" s="304">
        <v>17</v>
      </c>
      <c r="BF9" s="304">
        <v>6</v>
      </c>
      <c r="BG9" s="304">
        <v>8</v>
      </c>
      <c r="BH9" s="304" t="s">
        <v>787</v>
      </c>
      <c r="BI9" s="304">
        <v>59</v>
      </c>
      <c r="BJ9" s="304">
        <v>49</v>
      </c>
      <c r="BK9" s="304">
        <v>11</v>
      </c>
      <c r="BL9" s="304">
        <v>36</v>
      </c>
      <c r="BM9" s="304">
        <v>20</v>
      </c>
      <c r="BN9" s="304">
        <v>15</v>
      </c>
      <c r="BO9" s="304">
        <v>7</v>
      </c>
      <c r="BP9" s="304">
        <v>146</v>
      </c>
      <c r="BQ9" s="304" t="s">
        <v>787</v>
      </c>
      <c r="BR9" s="304">
        <v>26</v>
      </c>
      <c r="BS9" s="304" t="s">
        <v>787</v>
      </c>
      <c r="BT9" s="304">
        <v>10</v>
      </c>
      <c r="BU9" s="304">
        <v>4</v>
      </c>
      <c r="BV9" s="304">
        <v>12</v>
      </c>
      <c r="BW9" s="304" t="s">
        <v>787</v>
      </c>
      <c r="BX9" s="304" t="s">
        <v>787</v>
      </c>
      <c r="BY9" s="304" t="s">
        <v>787</v>
      </c>
      <c r="BZ9" s="304">
        <v>4</v>
      </c>
      <c r="CA9" s="304" t="s">
        <v>787</v>
      </c>
      <c r="CB9" s="304">
        <v>6</v>
      </c>
      <c r="CC9" s="304" t="s">
        <v>787</v>
      </c>
      <c r="CD9" s="304" t="s">
        <v>787</v>
      </c>
      <c r="CE9" s="304" t="s">
        <v>787</v>
      </c>
      <c r="CF9" s="304" t="s">
        <v>787</v>
      </c>
      <c r="CG9" s="304" t="s">
        <v>787</v>
      </c>
      <c r="CH9" s="304" t="s">
        <v>787</v>
      </c>
      <c r="CI9" s="304" t="s">
        <v>787</v>
      </c>
      <c r="CJ9" s="304" t="s">
        <v>787</v>
      </c>
      <c r="CK9" s="304" t="s">
        <v>787</v>
      </c>
      <c r="CL9" s="304" t="s">
        <v>787</v>
      </c>
      <c r="CM9" s="304" t="s">
        <v>787</v>
      </c>
      <c r="CN9" s="304" t="s">
        <v>787</v>
      </c>
      <c r="CO9" s="304" t="s">
        <v>787</v>
      </c>
      <c r="CP9" s="304" t="s">
        <v>787</v>
      </c>
      <c r="CQ9" s="304" t="s">
        <v>787</v>
      </c>
      <c r="CR9" s="304" t="s">
        <v>787</v>
      </c>
      <c r="CS9" s="304" t="s">
        <v>787</v>
      </c>
      <c r="CT9" s="304" t="s">
        <v>787</v>
      </c>
      <c r="CU9" s="304">
        <v>4</v>
      </c>
      <c r="CV9" s="304">
        <v>44</v>
      </c>
      <c r="CW9" s="304" t="s">
        <v>787</v>
      </c>
      <c r="CX9" s="304" t="s">
        <v>787</v>
      </c>
      <c r="CY9" s="304" t="s">
        <v>787</v>
      </c>
      <c r="CZ9" s="304" t="s">
        <v>787</v>
      </c>
      <c r="DA9" s="304">
        <v>6</v>
      </c>
      <c r="DB9" s="304">
        <v>8</v>
      </c>
      <c r="DC9" s="304" t="s">
        <v>787</v>
      </c>
      <c r="DD9" s="304" t="s">
        <v>787</v>
      </c>
      <c r="DE9" s="304" t="s">
        <v>787</v>
      </c>
      <c r="DF9" s="304" t="s">
        <v>787</v>
      </c>
      <c r="DG9" s="304" t="s">
        <v>787</v>
      </c>
      <c r="DH9" s="304" t="s">
        <v>787</v>
      </c>
      <c r="DI9" s="304">
        <v>10</v>
      </c>
      <c r="DJ9" s="304" t="s">
        <v>787</v>
      </c>
      <c r="DK9" s="304" t="s">
        <v>787</v>
      </c>
      <c r="DL9" s="304" t="s">
        <v>787</v>
      </c>
      <c r="DM9" s="304" t="s">
        <v>787</v>
      </c>
      <c r="DN9" s="304" t="s">
        <v>787</v>
      </c>
      <c r="DO9" s="304" t="s">
        <v>787</v>
      </c>
      <c r="DP9" s="304" t="s">
        <v>787</v>
      </c>
      <c r="DQ9" s="304" t="s">
        <v>787</v>
      </c>
      <c r="DR9" s="304" t="s">
        <v>787</v>
      </c>
      <c r="DS9" s="304" t="s">
        <v>787</v>
      </c>
      <c r="DT9" s="304" t="s">
        <v>787</v>
      </c>
      <c r="DU9" s="304" t="s">
        <v>787</v>
      </c>
      <c r="DV9" s="304" t="s">
        <v>787</v>
      </c>
      <c r="DW9" s="304">
        <v>2</v>
      </c>
      <c r="DX9" s="304">
        <v>0</v>
      </c>
      <c r="DY9" s="304">
        <v>0</v>
      </c>
      <c r="DZ9" s="304">
        <v>1</v>
      </c>
      <c r="EA9" s="304">
        <v>0</v>
      </c>
      <c r="EB9" s="304">
        <v>1</v>
      </c>
      <c r="EC9" s="304">
        <v>3</v>
      </c>
      <c r="ED9" s="304">
        <v>1</v>
      </c>
      <c r="EE9" s="304">
        <v>1</v>
      </c>
      <c r="EF9" s="304">
        <v>1</v>
      </c>
      <c r="EG9" s="304">
        <v>0</v>
      </c>
      <c r="EH9" s="304">
        <v>1</v>
      </c>
      <c r="EI9" s="304">
        <v>2</v>
      </c>
      <c r="EJ9" s="304">
        <v>1</v>
      </c>
      <c r="EK9" s="304">
        <v>2</v>
      </c>
      <c r="EL9" s="304">
        <v>1</v>
      </c>
      <c r="EM9" s="304">
        <v>2</v>
      </c>
      <c r="EN9" s="304">
        <v>2</v>
      </c>
      <c r="EO9" s="304">
        <v>2</v>
      </c>
      <c r="EP9" s="304">
        <v>2</v>
      </c>
      <c r="EQ9" s="304">
        <v>3</v>
      </c>
      <c r="ER9" s="304">
        <v>3</v>
      </c>
      <c r="ES9" s="304">
        <v>1</v>
      </c>
      <c r="ET9" s="304">
        <v>0</v>
      </c>
      <c r="EU9" s="304">
        <v>0</v>
      </c>
      <c r="EV9" s="304">
        <v>2</v>
      </c>
      <c r="EW9" s="304">
        <v>0</v>
      </c>
      <c r="EX9" s="304">
        <v>0</v>
      </c>
      <c r="EY9" s="304">
        <v>1</v>
      </c>
      <c r="EZ9" s="304">
        <v>1</v>
      </c>
      <c r="FA9" s="304">
        <v>0</v>
      </c>
      <c r="FB9" s="304">
        <v>1</v>
      </c>
      <c r="FC9" s="304">
        <v>1</v>
      </c>
      <c r="FD9" s="304">
        <v>0</v>
      </c>
      <c r="FE9" s="304">
        <v>0</v>
      </c>
      <c r="FF9" s="304">
        <v>0</v>
      </c>
      <c r="FG9" s="304">
        <v>0</v>
      </c>
      <c r="FH9" s="304">
        <v>1</v>
      </c>
      <c r="FI9" s="304">
        <v>0</v>
      </c>
      <c r="FJ9" s="304">
        <v>0</v>
      </c>
      <c r="FK9" s="304">
        <v>1</v>
      </c>
      <c r="FL9" s="304">
        <v>2</v>
      </c>
      <c r="FM9" s="304">
        <v>4</v>
      </c>
      <c r="FN9" s="304">
        <v>5</v>
      </c>
      <c r="FO9" s="304">
        <v>0</v>
      </c>
      <c r="FP9" s="304">
        <v>0</v>
      </c>
      <c r="FQ9" s="304">
        <v>0</v>
      </c>
      <c r="FR9" s="304">
        <v>1</v>
      </c>
      <c r="FS9" s="304">
        <v>0</v>
      </c>
      <c r="FT9" s="304">
        <v>1</v>
      </c>
      <c r="FU9" s="304">
        <v>1</v>
      </c>
      <c r="FV9" s="304">
        <v>0</v>
      </c>
      <c r="FW9" s="304">
        <v>0</v>
      </c>
      <c r="FX9" s="304">
        <v>0</v>
      </c>
      <c r="FY9" s="304">
        <v>1</v>
      </c>
      <c r="FZ9" s="304">
        <v>2</v>
      </c>
      <c r="GA9" s="304">
        <v>0</v>
      </c>
      <c r="GB9" s="304">
        <v>0</v>
      </c>
      <c r="GC9" s="304">
        <v>0</v>
      </c>
      <c r="GD9" s="304">
        <v>0</v>
      </c>
      <c r="GE9" s="304">
        <v>0</v>
      </c>
      <c r="GF9" s="304">
        <v>0</v>
      </c>
      <c r="GG9" s="304">
        <v>0</v>
      </c>
      <c r="GH9" s="304">
        <v>0</v>
      </c>
      <c r="GI9" s="304">
        <v>0</v>
      </c>
      <c r="GJ9" s="304">
        <v>1</v>
      </c>
      <c r="GK9" s="304">
        <v>1</v>
      </c>
      <c r="GL9" s="304">
        <v>2</v>
      </c>
      <c r="GM9" s="304">
        <v>2</v>
      </c>
      <c r="GN9" s="304">
        <v>1</v>
      </c>
      <c r="GO9" s="304">
        <v>1</v>
      </c>
      <c r="GP9" s="304">
        <v>1</v>
      </c>
      <c r="GQ9" s="304">
        <v>1</v>
      </c>
      <c r="GR9" s="304">
        <v>0</v>
      </c>
      <c r="GS9" s="304">
        <v>1</v>
      </c>
      <c r="GT9" s="304">
        <v>1</v>
      </c>
      <c r="GU9" s="304">
        <v>0</v>
      </c>
      <c r="GV9" s="304">
        <v>1</v>
      </c>
      <c r="GW9" s="304">
        <v>0</v>
      </c>
      <c r="GX9" s="304">
        <v>0</v>
      </c>
      <c r="GY9" s="304">
        <v>2</v>
      </c>
      <c r="GZ9" s="304">
        <v>2</v>
      </c>
      <c r="HA9" s="304">
        <v>0</v>
      </c>
      <c r="HB9" s="304">
        <v>0</v>
      </c>
      <c r="HC9" s="304">
        <v>1</v>
      </c>
      <c r="HD9" s="304">
        <v>1</v>
      </c>
      <c r="HE9" s="304">
        <v>0</v>
      </c>
      <c r="HF9" s="304">
        <v>0</v>
      </c>
      <c r="HG9" s="304">
        <v>0</v>
      </c>
      <c r="HH9" s="304">
        <v>0</v>
      </c>
      <c r="HI9" s="304">
        <v>1</v>
      </c>
      <c r="HJ9" s="304">
        <v>0</v>
      </c>
      <c r="HK9" s="304">
        <v>1</v>
      </c>
      <c r="HL9" s="304">
        <v>0</v>
      </c>
      <c r="HM9" s="304">
        <v>1</v>
      </c>
      <c r="HN9" s="304">
        <v>2</v>
      </c>
      <c r="HO9" s="304">
        <v>1</v>
      </c>
      <c r="HP9" s="304">
        <v>0</v>
      </c>
      <c r="HQ9" s="304">
        <v>1</v>
      </c>
      <c r="HR9" s="304">
        <v>0</v>
      </c>
      <c r="HS9" s="304">
        <v>2</v>
      </c>
      <c r="HT9" s="304">
        <v>1</v>
      </c>
      <c r="HU9" s="304">
        <v>1</v>
      </c>
      <c r="HV9" s="304">
        <v>0</v>
      </c>
      <c r="HW9" s="304">
        <v>0</v>
      </c>
      <c r="HX9" s="304">
        <v>1</v>
      </c>
      <c r="HY9" s="304">
        <v>0</v>
      </c>
      <c r="HZ9" s="304">
        <v>0</v>
      </c>
      <c r="IA9" s="304">
        <v>0</v>
      </c>
      <c r="IB9" s="304">
        <v>1</v>
      </c>
      <c r="IC9" s="304">
        <v>0</v>
      </c>
      <c r="ID9" s="304">
        <v>2</v>
      </c>
      <c r="IE9" s="304">
        <v>0</v>
      </c>
      <c r="IF9" s="304">
        <v>0</v>
      </c>
      <c r="IG9" s="304">
        <v>0</v>
      </c>
      <c r="IH9" s="304">
        <v>1</v>
      </c>
      <c r="II9" s="304">
        <v>1</v>
      </c>
      <c r="IJ9" s="304">
        <v>1</v>
      </c>
      <c r="IK9" s="304">
        <v>0</v>
      </c>
      <c r="IL9" s="304">
        <v>1</v>
      </c>
      <c r="IM9" s="304" t="s">
        <v>262</v>
      </c>
      <c r="IN9" s="304" t="s">
        <v>262</v>
      </c>
      <c r="IO9" s="304">
        <v>0</v>
      </c>
      <c r="IP9" s="304">
        <v>0</v>
      </c>
      <c r="IQ9" s="304">
        <v>0</v>
      </c>
      <c r="IR9" s="304">
        <v>0</v>
      </c>
      <c r="IS9" s="304">
        <v>0</v>
      </c>
      <c r="IT9" s="304">
        <v>0</v>
      </c>
      <c r="IU9" s="304">
        <v>0</v>
      </c>
      <c r="IV9" s="304">
        <v>9</v>
      </c>
      <c r="IW9" s="304">
        <v>1</v>
      </c>
      <c r="IX9" s="304">
        <v>0</v>
      </c>
      <c r="IY9" s="304">
        <v>0</v>
      </c>
      <c r="IZ9" s="304">
        <v>2</v>
      </c>
      <c r="JA9" s="304">
        <v>1</v>
      </c>
      <c r="JB9" s="304">
        <v>1</v>
      </c>
      <c r="JC9" s="304">
        <v>1</v>
      </c>
      <c r="JD9" s="304">
        <v>1</v>
      </c>
      <c r="JE9" s="304">
        <v>3</v>
      </c>
      <c r="JF9" s="304">
        <v>0</v>
      </c>
      <c r="JG9" s="304">
        <v>0</v>
      </c>
      <c r="JH9" s="304">
        <v>1</v>
      </c>
      <c r="JI9" s="304">
        <v>1</v>
      </c>
      <c r="JJ9" s="304">
        <v>1</v>
      </c>
      <c r="JK9" s="304">
        <v>1</v>
      </c>
      <c r="JL9" s="304">
        <v>0</v>
      </c>
      <c r="JM9" s="304">
        <v>0</v>
      </c>
      <c r="JN9" s="304">
        <v>1</v>
      </c>
      <c r="JO9" s="304">
        <v>0</v>
      </c>
      <c r="JP9" s="304">
        <v>0</v>
      </c>
      <c r="JQ9" s="304" t="s">
        <v>787</v>
      </c>
    </row>
    <row r="10" spans="1:277" s="285" customFormat="1" ht="23.25" customHeight="1">
      <c r="A10" s="183"/>
      <c r="B10" s="56" t="s">
        <v>1033</v>
      </c>
      <c r="C10" s="305">
        <v>874.71600000000001</v>
      </c>
      <c r="D10" s="305">
        <v>286.26499999999999</v>
      </c>
      <c r="E10" s="305">
        <v>170.221</v>
      </c>
      <c r="F10" s="305">
        <v>105.56100000000001</v>
      </c>
      <c r="G10" s="305">
        <v>312.53899999999999</v>
      </c>
      <c r="H10" s="305">
        <v>0.127</v>
      </c>
      <c r="I10" s="301"/>
      <c r="J10" s="305">
        <v>42</v>
      </c>
      <c r="K10" s="305" t="s">
        <v>787</v>
      </c>
      <c r="L10" s="305" t="s">
        <v>787</v>
      </c>
      <c r="M10" s="305">
        <v>9</v>
      </c>
      <c r="N10" s="305">
        <v>14</v>
      </c>
      <c r="O10" s="305">
        <v>4</v>
      </c>
      <c r="P10" s="305">
        <v>4</v>
      </c>
      <c r="Q10" s="305" t="s">
        <v>787</v>
      </c>
      <c r="R10" s="305">
        <v>6</v>
      </c>
      <c r="S10" s="305">
        <v>6</v>
      </c>
      <c r="T10" s="305">
        <v>3</v>
      </c>
      <c r="U10" s="305">
        <v>1</v>
      </c>
      <c r="V10" s="305">
        <v>2</v>
      </c>
      <c r="W10" s="305">
        <v>1</v>
      </c>
      <c r="X10" s="305">
        <v>5</v>
      </c>
      <c r="Y10" s="305">
        <v>3</v>
      </c>
      <c r="Z10" s="305">
        <v>3</v>
      </c>
      <c r="AA10" s="305">
        <v>4</v>
      </c>
      <c r="AB10" s="305">
        <v>2</v>
      </c>
      <c r="AC10" s="305">
        <v>3</v>
      </c>
      <c r="AD10" s="305">
        <v>3</v>
      </c>
      <c r="AE10" s="305">
        <v>2</v>
      </c>
      <c r="AF10" s="305">
        <v>1</v>
      </c>
      <c r="AG10" s="305">
        <v>2</v>
      </c>
      <c r="AH10" s="305">
        <v>0</v>
      </c>
      <c r="AI10" s="305">
        <v>2</v>
      </c>
      <c r="AJ10" s="305">
        <v>0</v>
      </c>
      <c r="AK10" s="305">
        <v>1</v>
      </c>
      <c r="AL10" s="305">
        <v>4</v>
      </c>
      <c r="AM10" s="305">
        <v>9</v>
      </c>
      <c r="AN10" s="305" t="s">
        <v>787</v>
      </c>
      <c r="AO10" s="305">
        <v>0</v>
      </c>
      <c r="AP10" s="305">
        <v>0</v>
      </c>
      <c r="AQ10" s="305">
        <v>2</v>
      </c>
      <c r="AR10" s="305">
        <v>2</v>
      </c>
      <c r="AS10" s="305">
        <v>4</v>
      </c>
      <c r="AT10" s="305">
        <v>8</v>
      </c>
      <c r="AU10" s="305">
        <v>6</v>
      </c>
      <c r="AV10" s="305">
        <v>3</v>
      </c>
      <c r="AW10" s="305">
        <v>0</v>
      </c>
      <c r="AX10" s="305">
        <v>4</v>
      </c>
      <c r="AY10" s="305">
        <v>2</v>
      </c>
      <c r="AZ10" s="305" t="s">
        <v>787</v>
      </c>
      <c r="BA10" s="305">
        <v>8</v>
      </c>
      <c r="BB10" s="305">
        <v>3</v>
      </c>
      <c r="BC10" s="305" t="s">
        <v>787</v>
      </c>
      <c r="BD10" s="305">
        <v>3</v>
      </c>
      <c r="BE10" s="305">
        <v>4</v>
      </c>
      <c r="BF10" s="305">
        <v>1</v>
      </c>
      <c r="BG10" s="305">
        <v>2</v>
      </c>
      <c r="BH10" s="305" t="s">
        <v>787</v>
      </c>
      <c r="BI10" s="305">
        <v>7</v>
      </c>
      <c r="BJ10" s="305">
        <v>10</v>
      </c>
      <c r="BK10" s="305">
        <v>4</v>
      </c>
      <c r="BL10" s="305">
        <v>7</v>
      </c>
      <c r="BM10" s="305">
        <v>3</v>
      </c>
      <c r="BN10" s="305">
        <v>3</v>
      </c>
      <c r="BO10" s="305">
        <v>1</v>
      </c>
      <c r="BP10" s="305">
        <v>68</v>
      </c>
      <c r="BQ10" s="305" t="s">
        <v>787</v>
      </c>
      <c r="BR10" s="305">
        <v>9</v>
      </c>
      <c r="BS10" s="305" t="s">
        <v>787</v>
      </c>
      <c r="BT10" s="305">
        <v>3</v>
      </c>
      <c r="BU10" s="305">
        <v>2</v>
      </c>
      <c r="BV10" s="305">
        <v>2</v>
      </c>
      <c r="BW10" s="305" t="s">
        <v>787</v>
      </c>
      <c r="BX10" s="305" t="s">
        <v>787</v>
      </c>
      <c r="BY10" s="305" t="s">
        <v>787</v>
      </c>
      <c r="BZ10" s="305">
        <v>2</v>
      </c>
      <c r="CA10" s="305" t="s">
        <v>787</v>
      </c>
      <c r="CB10" s="305">
        <v>1</v>
      </c>
      <c r="CC10" s="305" t="s">
        <v>787</v>
      </c>
      <c r="CD10" s="305" t="s">
        <v>787</v>
      </c>
      <c r="CE10" s="305" t="s">
        <v>787</v>
      </c>
      <c r="CF10" s="305" t="s">
        <v>787</v>
      </c>
      <c r="CG10" s="305" t="s">
        <v>787</v>
      </c>
      <c r="CH10" s="305" t="s">
        <v>787</v>
      </c>
      <c r="CI10" s="305" t="s">
        <v>787</v>
      </c>
      <c r="CJ10" s="305" t="s">
        <v>787</v>
      </c>
      <c r="CK10" s="305" t="s">
        <v>787</v>
      </c>
      <c r="CL10" s="305" t="s">
        <v>787</v>
      </c>
      <c r="CM10" s="305" t="s">
        <v>787</v>
      </c>
      <c r="CN10" s="305" t="s">
        <v>787</v>
      </c>
      <c r="CO10" s="305" t="s">
        <v>787</v>
      </c>
      <c r="CP10" s="305" t="s">
        <v>787</v>
      </c>
      <c r="CQ10" s="305" t="s">
        <v>787</v>
      </c>
      <c r="CR10" s="305" t="s">
        <v>787</v>
      </c>
      <c r="CS10" s="305" t="s">
        <v>787</v>
      </c>
      <c r="CT10" s="305" t="s">
        <v>787</v>
      </c>
      <c r="CU10" s="305">
        <v>3</v>
      </c>
      <c r="CV10" s="305">
        <v>50</v>
      </c>
      <c r="CW10" s="305" t="s">
        <v>787</v>
      </c>
      <c r="CX10" s="305" t="s">
        <v>787</v>
      </c>
      <c r="CY10" s="305" t="s">
        <v>787</v>
      </c>
      <c r="CZ10" s="305" t="s">
        <v>787</v>
      </c>
      <c r="DA10" s="305">
        <v>4</v>
      </c>
      <c r="DB10" s="305">
        <v>2</v>
      </c>
      <c r="DC10" s="305" t="s">
        <v>787</v>
      </c>
      <c r="DD10" s="305" t="s">
        <v>787</v>
      </c>
      <c r="DE10" s="305" t="s">
        <v>787</v>
      </c>
      <c r="DF10" s="305" t="s">
        <v>787</v>
      </c>
      <c r="DG10" s="305" t="s">
        <v>787</v>
      </c>
      <c r="DH10" s="305" t="s">
        <v>787</v>
      </c>
      <c r="DI10" s="305">
        <v>7</v>
      </c>
      <c r="DJ10" s="305" t="s">
        <v>787</v>
      </c>
      <c r="DK10" s="305" t="s">
        <v>787</v>
      </c>
      <c r="DL10" s="305" t="s">
        <v>787</v>
      </c>
      <c r="DM10" s="305" t="s">
        <v>787</v>
      </c>
      <c r="DN10" s="305" t="s">
        <v>787</v>
      </c>
      <c r="DO10" s="305" t="s">
        <v>787</v>
      </c>
      <c r="DP10" s="305" t="s">
        <v>787</v>
      </c>
      <c r="DQ10" s="305" t="s">
        <v>787</v>
      </c>
      <c r="DR10" s="305" t="s">
        <v>787</v>
      </c>
      <c r="DS10" s="305" t="s">
        <v>787</v>
      </c>
      <c r="DT10" s="305" t="s">
        <v>787</v>
      </c>
      <c r="DU10" s="305" t="s">
        <v>787</v>
      </c>
      <c r="DV10" s="305" t="s">
        <v>787</v>
      </c>
      <c r="DW10" s="305">
        <v>5</v>
      </c>
      <c r="DX10" s="305">
        <v>2</v>
      </c>
      <c r="DY10" s="305">
        <v>1</v>
      </c>
      <c r="DZ10" s="305">
        <v>1</v>
      </c>
      <c r="EA10" s="305">
        <v>1</v>
      </c>
      <c r="EB10" s="305">
        <v>1</v>
      </c>
      <c r="EC10" s="305">
        <v>5</v>
      </c>
      <c r="ED10" s="305">
        <v>1</v>
      </c>
      <c r="EE10" s="305">
        <v>2</v>
      </c>
      <c r="EF10" s="305">
        <v>2</v>
      </c>
      <c r="EG10" s="305">
        <v>2</v>
      </c>
      <c r="EH10" s="305">
        <v>2</v>
      </c>
      <c r="EI10" s="305">
        <v>6</v>
      </c>
      <c r="EJ10" s="305">
        <v>1</v>
      </c>
      <c r="EK10" s="305">
        <v>0</v>
      </c>
      <c r="EL10" s="305">
        <v>1</v>
      </c>
      <c r="EM10" s="305">
        <v>2</v>
      </c>
      <c r="EN10" s="305">
        <v>1</v>
      </c>
      <c r="EO10" s="305">
        <v>3</v>
      </c>
      <c r="EP10" s="305">
        <v>4</v>
      </c>
      <c r="EQ10" s="305">
        <v>1</v>
      </c>
      <c r="ER10" s="305">
        <v>2</v>
      </c>
      <c r="ES10" s="305">
        <v>2</v>
      </c>
      <c r="ET10" s="305">
        <v>1</v>
      </c>
      <c r="EU10" s="305">
        <v>2</v>
      </c>
      <c r="EV10" s="305">
        <v>3</v>
      </c>
      <c r="EW10" s="305">
        <v>0</v>
      </c>
      <c r="EX10" s="305">
        <v>0</v>
      </c>
      <c r="EY10" s="305">
        <v>2</v>
      </c>
      <c r="EZ10" s="305">
        <v>2</v>
      </c>
      <c r="FA10" s="305">
        <v>1</v>
      </c>
      <c r="FB10" s="305">
        <v>4</v>
      </c>
      <c r="FC10" s="305">
        <v>1</v>
      </c>
      <c r="FD10" s="305">
        <v>2</v>
      </c>
      <c r="FE10" s="305">
        <v>1</v>
      </c>
      <c r="FF10" s="305">
        <v>0</v>
      </c>
      <c r="FG10" s="305">
        <v>0</v>
      </c>
      <c r="FH10" s="305">
        <v>5</v>
      </c>
      <c r="FI10" s="305">
        <v>1</v>
      </c>
      <c r="FJ10" s="305">
        <v>1</v>
      </c>
      <c r="FK10" s="305">
        <v>4</v>
      </c>
      <c r="FL10" s="305">
        <v>6</v>
      </c>
      <c r="FM10" s="305">
        <v>2</v>
      </c>
      <c r="FN10" s="305">
        <v>6</v>
      </c>
      <c r="FO10" s="305">
        <v>3</v>
      </c>
      <c r="FP10" s="305">
        <v>0</v>
      </c>
      <c r="FQ10" s="305">
        <v>1</v>
      </c>
      <c r="FR10" s="305">
        <v>3</v>
      </c>
      <c r="FS10" s="305">
        <v>0</v>
      </c>
      <c r="FT10" s="305">
        <v>2</v>
      </c>
      <c r="FU10" s="305">
        <v>1</v>
      </c>
      <c r="FV10" s="305">
        <v>0</v>
      </c>
      <c r="FW10" s="305">
        <v>0</v>
      </c>
      <c r="FX10" s="305">
        <v>1</v>
      </c>
      <c r="FY10" s="305">
        <v>2</v>
      </c>
      <c r="FZ10" s="305">
        <v>4</v>
      </c>
      <c r="GA10" s="305">
        <v>1</v>
      </c>
      <c r="GB10" s="305">
        <v>1</v>
      </c>
      <c r="GC10" s="305">
        <v>0</v>
      </c>
      <c r="GD10" s="305">
        <v>1</v>
      </c>
      <c r="GE10" s="305">
        <v>1</v>
      </c>
      <c r="GF10" s="305">
        <v>1</v>
      </c>
      <c r="GG10" s="305">
        <v>0</v>
      </c>
      <c r="GH10" s="305">
        <v>0</v>
      </c>
      <c r="GI10" s="305">
        <v>1</v>
      </c>
      <c r="GJ10" s="305">
        <v>2</v>
      </c>
      <c r="GK10" s="305">
        <v>1</v>
      </c>
      <c r="GL10" s="305">
        <v>5</v>
      </c>
      <c r="GM10" s="305">
        <v>2</v>
      </c>
      <c r="GN10" s="305">
        <v>2</v>
      </c>
      <c r="GO10" s="305">
        <v>1</v>
      </c>
      <c r="GP10" s="305">
        <v>1</v>
      </c>
      <c r="GQ10" s="305">
        <v>4</v>
      </c>
      <c r="GR10" s="305">
        <v>0</v>
      </c>
      <c r="GS10" s="305">
        <v>1</v>
      </c>
      <c r="GT10" s="305">
        <v>2</v>
      </c>
      <c r="GU10" s="305">
        <v>0</v>
      </c>
      <c r="GV10" s="305">
        <v>3</v>
      </c>
      <c r="GW10" s="305">
        <v>1</v>
      </c>
      <c r="GX10" s="305">
        <v>0</v>
      </c>
      <c r="GY10" s="305">
        <v>5</v>
      </c>
      <c r="GZ10" s="305">
        <v>5</v>
      </c>
      <c r="HA10" s="305">
        <v>1</v>
      </c>
      <c r="HB10" s="305">
        <v>0</v>
      </c>
      <c r="HC10" s="305">
        <v>1</v>
      </c>
      <c r="HD10" s="305">
        <v>2</v>
      </c>
      <c r="HE10" s="305">
        <v>0</v>
      </c>
      <c r="HF10" s="305">
        <v>1</v>
      </c>
      <c r="HG10" s="305">
        <v>1</v>
      </c>
      <c r="HH10" s="305">
        <v>1</v>
      </c>
      <c r="HI10" s="305">
        <v>1</v>
      </c>
      <c r="HJ10" s="305">
        <v>0</v>
      </c>
      <c r="HK10" s="305">
        <v>2</v>
      </c>
      <c r="HL10" s="305">
        <v>1</v>
      </c>
      <c r="HM10" s="305">
        <v>4</v>
      </c>
      <c r="HN10" s="305">
        <v>5</v>
      </c>
      <c r="HO10" s="305">
        <v>2</v>
      </c>
      <c r="HP10" s="305">
        <v>1</v>
      </c>
      <c r="HQ10" s="305">
        <v>2</v>
      </c>
      <c r="HR10" s="305">
        <v>3</v>
      </c>
      <c r="HS10" s="305">
        <v>1</v>
      </c>
      <c r="HT10" s="305">
        <v>3</v>
      </c>
      <c r="HU10" s="305">
        <v>1</v>
      </c>
      <c r="HV10" s="305">
        <v>0</v>
      </c>
      <c r="HW10" s="305">
        <v>1</v>
      </c>
      <c r="HX10" s="305">
        <v>1</v>
      </c>
      <c r="HY10" s="305">
        <v>2</v>
      </c>
      <c r="HZ10" s="305">
        <v>1</v>
      </c>
      <c r="IA10" s="305">
        <v>2</v>
      </c>
      <c r="IB10" s="305">
        <v>1</v>
      </c>
      <c r="IC10" s="305">
        <v>2</v>
      </c>
      <c r="ID10" s="305">
        <v>3</v>
      </c>
      <c r="IE10" s="305">
        <v>1</v>
      </c>
      <c r="IF10" s="305">
        <v>0</v>
      </c>
      <c r="IG10" s="305">
        <v>1</v>
      </c>
      <c r="IH10" s="305">
        <v>1</v>
      </c>
      <c r="II10" s="305">
        <v>2</v>
      </c>
      <c r="IJ10" s="305">
        <v>3</v>
      </c>
      <c r="IK10" s="305" t="s">
        <v>262</v>
      </c>
      <c r="IL10" s="305">
        <v>0</v>
      </c>
      <c r="IM10" s="305" t="s">
        <v>262</v>
      </c>
      <c r="IN10" s="305" t="s">
        <v>262</v>
      </c>
      <c r="IO10" s="305">
        <v>1</v>
      </c>
      <c r="IP10" s="305">
        <v>1</v>
      </c>
      <c r="IQ10" s="305">
        <v>0</v>
      </c>
      <c r="IR10" s="305">
        <v>0</v>
      </c>
      <c r="IS10" s="305">
        <v>0</v>
      </c>
      <c r="IT10" s="305">
        <v>0</v>
      </c>
      <c r="IU10" s="305">
        <v>1</v>
      </c>
      <c r="IV10" s="305">
        <v>7</v>
      </c>
      <c r="IW10" s="305">
        <v>3</v>
      </c>
      <c r="IX10" s="305">
        <v>2</v>
      </c>
      <c r="IY10" s="305">
        <v>1</v>
      </c>
      <c r="IZ10" s="305">
        <v>2</v>
      </c>
      <c r="JA10" s="305">
        <v>1</v>
      </c>
      <c r="JB10" s="305">
        <v>1</v>
      </c>
      <c r="JC10" s="305">
        <v>2</v>
      </c>
      <c r="JD10" s="305">
        <v>2</v>
      </c>
      <c r="JE10" s="305">
        <v>5</v>
      </c>
      <c r="JF10" s="305">
        <v>1</v>
      </c>
      <c r="JG10" s="305">
        <v>1</v>
      </c>
      <c r="JH10" s="305">
        <v>2</v>
      </c>
      <c r="JI10" s="305">
        <v>1</v>
      </c>
      <c r="JJ10" s="305">
        <v>3</v>
      </c>
      <c r="JK10" s="305">
        <v>1</v>
      </c>
      <c r="JL10" s="305">
        <v>1</v>
      </c>
      <c r="JM10" s="305">
        <v>1</v>
      </c>
      <c r="JN10" s="305">
        <v>1</v>
      </c>
      <c r="JO10" s="305">
        <v>1</v>
      </c>
      <c r="JP10" s="305">
        <v>1</v>
      </c>
      <c r="JQ10" s="305" t="s">
        <v>787</v>
      </c>
    </row>
    <row r="11" spans="1:277" s="285" customFormat="1" ht="23.25" customHeight="1">
      <c r="A11" s="183"/>
      <c r="B11" s="56" t="s">
        <v>788</v>
      </c>
      <c r="C11" s="305">
        <v>2315.5169999999998</v>
      </c>
      <c r="D11" s="305">
        <v>1220.3309999999999</v>
      </c>
      <c r="E11" s="305">
        <v>397.28300000000002</v>
      </c>
      <c r="F11" s="305">
        <v>400.86900000000003</v>
      </c>
      <c r="G11" s="305">
        <v>297.00099999999998</v>
      </c>
      <c r="H11" s="305">
        <v>0.03</v>
      </c>
      <c r="I11" s="301"/>
      <c r="J11" s="305">
        <v>180</v>
      </c>
      <c r="K11" s="305" t="s">
        <v>787</v>
      </c>
      <c r="L11" s="305" t="s">
        <v>787</v>
      </c>
      <c r="M11" s="305">
        <v>37</v>
      </c>
      <c r="N11" s="305">
        <v>51</v>
      </c>
      <c r="O11" s="305">
        <v>23</v>
      </c>
      <c r="P11" s="305">
        <v>27</v>
      </c>
      <c r="Q11" s="305" t="s">
        <v>787</v>
      </c>
      <c r="R11" s="305">
        <v>22</v>
      </c>
      <c r="S11" s="305">
        <v>33</v>
      </c>
      <c r="T11" s="305">
        <v>14</v>
      </c>
      <c r="U11" s="305">
        <v>13</v>
      </c>
      <c r="V11" s="305">
        <v>11</v>
      </c>
      <c r="W11" s="305">
        <v>11</v>
      </c>
      <c r="X11" s="305">
        <v>13</v>
      </c>
      <c r="Y11" s="305">
        <v>6</v>
      </c>
      <c r="Z11" s="305">
        <v>11</v>
      </c>
      <c r="AA11" s="305">
        <v>7</v>
      </c>
      <c r="AB11" s="305">
        <v>9</v>
      </c>
      <c r="AC11" s="305">
        <v>7</v>
      </c>
      <c r="AD11" s="305">
        <v>7</v>
      </c>
      <c r="AE11" s="305">
        <v>8</v>
      </c>
      <c r="AF11" s="305">
        <v>7</v>
      </c>
      <c r="AG11" s="305">
        <v>6</v>
      </c>
      <c r="AH11" s="305">
        <v>7</v>
      </c>
      <c r="AI11" s="305">
        <v>6</v>
      </c>
      <c r="AJ11" s="305">
        <v>2</v>
      </c>
      <c r="AK11" s="305">
        <v>4</v>
      </c>
      <c r="AL11" s="305">
        <v>14</v>
      </c>
      <c r="AM11" s="305">
        <v>34</v>
      </c>
      <c r="AN11" s="305" t="s">
        <v>787</v>
      </c>
      <c r="AO11" s="305">
        <v>3</v>
      </c>
      <c r="AP11" s="305">
        <v>1</v>
      </c>
      <c r="AQ11" s="305">
        <v>9</v>
      </c>
      <c r="AR11" s="305">
        <v>5</v>
      </c>
      <c r="AS11" s="305">
        <v>16</v>
      </c>
      <c r="AT11" s="305">
        <v>21</v>
      </c>
      <c r="AU11" s="305">
        <v>21</v>
      </c>
      <c r="AV11" s="305">
        <v>16</v>
      </c>
      <c r="AW11" s="305">
        <v>5</v>
      </c>
      <c r="AX11" s="305">
        <v>0</v>
      </c>
      <c r="AY11" s="305">
        <v>0</v>
      </c>
      <c r="AZ11" s="305" t="s">
        <v>787</v>
      </c>
      <c r="BA11" s="305">
        <v>31</v>
      </c>
      <c r="BB11" s="305">
        <v>15</v>
      </c>
      <c r="BC11" s="305" t="s">
        <v>787</v>
      </c>
      <c r="BD11" s="305">
        <v>17</v>
      </c>
      <c r="BE11" s="305">
        <v>11</v>
      </c>
      <c r="BF11" s="305">
        <v>8</v>
      </c>
      <c r="BG11" s="305">
        <v>13</v>
      </c>
      <c r="BH11" s="305" t="s">
        <v>787</v>
      </c>
      <c r="BI11" s="305">
        <v>59</v>
      </c>
      <c r="BJ11" s="305">
        <v>38</v>
      </c>
      <c r="BK11" s="305">
        <v>16</v>
      </c>
      <c r="BL11" s="305">
        <v>26</v>
      </c>
      <c r="BM11" s="305">
        <v>18</v>
      </c>
      <c r="BN11" s="305">
        <v>15</v>
      </c>
      <c r="BO11" s="305">
        <v>8</v>
      </c>
      <c r="BP11" s="305">
        <v>64</v>
      </c>
      <c r="BQ11" s="305" t="s">
        <v>787</v>
      </c>
      <c r="BR11" s="305">
        <v>15</v>
      </c>
      <c r="BS11" s="305" t="s">
        <v>787</v>
      </c>
      <c r="BT11" s="305">
        <v>17</v>
      </c>
      <c r="BU11" s="305">
        <v>8</v>
      </c>
      <c r="BV11" s="305">
        <v>9</v>
      </c>
      <c r="BW11" s="305" t="s">
        <v>787</v>
      </c>
      <c r="BX11" s="305" t="s">
        <v>787</v>
      </c>
      <c r="BY11" s="305" t="s">
        <v>787</v>
      </c>
      <c r="BZ11" s="305">
        <v>5</v>
      </c>
      <c r="CA11" s="305" t="s">
        <v>787</v>
      </c>
      <c r="CB11" s="305">
        <v>4</v>
      </c>
      <c r="CC11" s="305" t="s">
        <v>787</v>
      </c>
      <c r="CD11" s="305" t="s">
        <v>787</v>
      </c>
      <c r="CE11" s="305" t="s">
        <v>787</v>
      </c>
      <c r="CF11" s="305" t="s">
        <v>787</v>
      </c>
      <c r="CG11" s="305" t="s">
        <v>787</v>
      </c>
      <c r="CH11" s="305" t="s">
        <v>787</v>
      </c>
      <c r="CI11" s="305" t="s">
        <v>787</v>
      </c>
      <c r="CJ11" s="305" t="s">
        <v>787</v>
      </c>
      <c r="CK11" s="305" t="s">
        <v>787</v>
      </c>
      <c r="CL11" s="305" t="s">
        <v>787</v>
      </c>
      <c r="CM11" s="305" t="s">
        <v>787</v>
      </c>
      <c r="CN11" s="305" t="s">
        <v>787</v>
      </c>
      <c r="CO11" s="305" t="s">
        <v>787</v>
      </c>
      <c r="CP11" s="305" t="s">
        <v>787</v>
      </c>
      <c r="CQ11" s="305" t="s">
        <v>787</v>
      </c>
      <c r="CR11" s="305" t="s">
        <v>787</v>
      </c>
      <c r="CS11" s="305" t="s">
        <v>787</v>
      </c>
      <c r="CT11" s="305" t="s">
        <v>787</v>
      </c>
      <c r="CU11" s="305">
        <v>4</v>
      </c>
      <c r="CV11" s="305">
        <v>22</v>
      </c>
      <c r="CW11" s="305" t="s">
        <v>787</v>
      </c>
      <c r="CX11" s="305" t="s">
        <v>787</v>
      </c>
      <c r="CY11" s="305" t="s">
        <v>787</v>
      </c>
      <c r="CZ11" s="305" t="s">
        <v>787</v>
      </c>
      <c r="DA11" s="305">
        <v>13</v>
      </c>
      <c r="DB11" s="305">
        <v>5</v>
      </c>
      <c r="DC11" s="305" t="s">
        <v>787</v>
      </c>
      <c r="DD11" s="305" t="s">
        <v>787</v>
      </c>
      <c r="DE11" s="305" t="s">
        <v>787</v>
      </c>
      <c r="DF11" s="305" t="s">
        <v>787</v>
      </c>
      <c r="DG11" s="305" t="s">
        <v>787</v>
      </c>
      <c r="DH11" s="305" t="s">
        <v>787</v>
      </c>
      <c r="DI11" s="305">
        <v>25</v>
      </c>
      <c r="DJ11" s="305" t="s">
        <v>787</v>
      </c>
      <c r="DK11" s="305" t="s">
        <v>787</v>
      </c>
      <c r="DL11" s="305" t="s">
        <v>787</v>
      </c>
      <c r="DM11" s="305" t="s">
        <v>787</v>
      </c>
      <c r="DN11" s="305" t="s">
        <v>787</v>
      </c>
      <c r="DO11" s="305" t="s">
        <v>787</v>
      </c>
      <c r="DP11" s="305" t="s">
        <v>787</v>
      </c>
      <c r="DQ11" s="305" t="s">
        <v>787</v>
      </c>
      <c r="DR11" s="305" t="s">
        <v>787</v>
      </c>
      <c r="DS11" s="305" t="s">
        <v>787</v>
      </c>
      <c r="DT11" s="305" t="s">
        <v>787</v>
      </c>
      <c r="DU11" s="305" t="s">
        <v>787</v>
      </c>
      <c r="DV11" s="305" t="s">
        <v>787</v>
      </c>
      <c r="DW11" s="305">
        <v>4</v>
      </c>
      <c r="DX11" s="305">
        <v>1</v>
      </c>
      <c r="DY11" s="305">
        <v>1</v>
      </c>
      <c r="DZ11" s="305">
        <v>1</v>
      </c>
      <c r="EA11" s="305">
        <v>1</v>
      </c>
      <c r="EB11" s="305">
        <v>1</v>
      </c>
      <c r="EC11" s="305">
        <v>3</v>
      </c>
      <c r="ED11" s="305">
        <v>2</v>
      </c>
      <c r="EE11" s="305">
        <v>1</v>
      </c>
      <c r="EF11" s="305">
        <v>1</v>
      </c>
      <c r="EG11" s="305">
        <v>1</v>
      </c>
      <c r="EH11" s="305">
        <v>1</v>
      </c>
      <c r="EI11" s="305">
        <v>4</v>
      </c>
      <c r="EJ11" s="305">
        <v>0</v>
      </c>
      <c r="EK11" s="305">
        <v>1</v>
      </c>
      <c r="EL11" s="305">
        <v>0</v>
      </c>
      <c r="EM11" s="305">
        <v>1</v>
      </c>
      <c r="EN11" s="305">
        <v>3</v>
      </c>
      <c r="EO11" s="305">
        <v>3</v>
      </c>
      <c r="EP11" s="305">
        <v>4</v>
      </c>
      <c r="EQ11" s="305">
        <v>6</v>
      </c>
      <c r="ER11" s="305">
        <v>2</v>
      </c>
      <c r="ES11" s="305">
        <v>1</v>
      </c>
      <c r="ET11" s="305">
        <v>1</v>
      </c>
      <c r="EU11" s="305">
        <v>1</v>
      </c>
      <c r="EV11" s="305">
        <v>2</v>
      </c>
      <c r="EW11" s="305">
        <v>0</v>
      </c>
      <c r="EX11" s="305">
        <v>0</v>
      </c>
      <c r="EY11" s="305">
        <v>1</v>
      </c>
      <c r="EZ11" s="305">
        <v>1</v>
      </c>
      <c r="FA11" s="305">
        <v>1</v>
      </c>
      <c r="FB11" s="305">
        <v>2</v>
      </c>
      <c r="FC11" s="305">
        <v>1</v>
      </c>
      <c r="FD11" s="305">
        <v>1</v>
      </c>
      <c r="FE11" s="305">
        <v>1</v>
      </c>
      <c r="FF11" s="305">
        <v>0</v>
      </c>
      <c r="FG11" s="305">
        <v>0</v>
      </c>
      <c r="FH11" s="305">
        <v>4</v>
      </c>
      <c r="FI11" s="305">
        <v>1</v>
      </c>
      <c r="FJ11" s="305">
        <v>1</v>
      </c>
      <c r="FK11" s="305">
        <v>2</v>
      </c>
      <c r="FL11" s="305">
        <v>3</v>
      </c>
      <c r="FM11" s="305">
        <v>4</v>
      </c>
      <c r="FN11" s="305">
        <v>6</v>
      </c>
      <c r="FO11" s="305">
        <v>2</v>
      </c>
      <c r="FP11" s="305">
        <v>0</v>
      </c>
      <c r="FQ11" s="305">
        <v>1</v>
      </c>
      <c r="FR11" s="305">
        <v>2</v>
      </c>
      <c r="FS11" s="305">
        <v>0</v>
      </c>
      <c r="FT11" s="305">
        <v>1</v>
      </c>
      <c r="FU11" s="305">
        <v>1</v>
      </c>
      <c r="FV11" s="305">
        <v>0</v>
      </c>
      <c r="FW11" s="305">
        <v>0</v>
      </c>
      <c r="FX11" s="305">
        <v>0</v>
      </c>
      <c r="FY11" s="305">
        <v>2</v>
      </c>
      <c r="FZ11" s="305">
        <v>3</v>
      </c>
      <c r="GA11" s="305">
        <v>0</v>
      </c>
      <c r="GB11" s="305">
        <v>1</v>
      </c>
      <c r="GC11" s="305">
        <v>0</v>
      </c>
      <c r="GD11" s="305">
        <v>1</v>
      </c>
      <c r="GE11" s="305">
        <v>1</v>
      </c>
      <c r="GF11" s="305">
        <v>0</v>
      </c>
      <c r="GG11" s="305">
        <v>0</v>
      </c>
      <c r="GH11" s="305">
        <v>0</v>
      </c>
      <c r="GI11" s="305">
        <v>1</v>
      </c>
      <c r="GJ11" s="305">
        <v>2</v>
      </c>
      <c r="GK11" s="305">
        <v>0</v>
      </c>
      <c r="GL11" s="305">
        <v>2</v>
      </c>
      <c r="GM11" s="305">
        <v>1</v>
      </c>
      <c r="GN11" s="305">
        <v>1</v>
      </c>
      <c r="GO11" s="305">
        <v>1</v>
      </c>
      <c r="GP11" s="305">
        <v>1</v>
      </c>
      <c r="GQ11" s="305">
        <v>2</v>
      </c>
      <c r="GR11" s="305">
        <v>0</v>
      </c>
      <c r="GS11" s="305">
        <v>1</v>
      </c>
      <c r="GT11" s="305">
        <v>1</v>
      </c>
      <c r="GU11" s="305">
        <v>0</v>
      </c>
      <c r="GV11" s="305">
        <v>2</v>
      </c>
      <c r="GW11" s="305">
        <v>1</v>
      </c>
      <c r="GX11" s="305">
        <v>1</v>
      </c>
      <c r="GY11" s="305">
        <v>5</v>
      </c>
      <c r="GZ11" s="305">
        <v>3</v>
      </c>
      <c r="HA11" s="305">
        <v>1</v>
      </c>
      <c r="HB11" s="305">
        <v>0</v>
      </c>
      <c r="HC11" s="305">
        <v>0</v>
      </c>
      <c r="HD11" s="305">
        <v>1</v>
      </c>
      <c r="HE11" s="305">
        <v>1</v>
      </c>
      <c r="HF11" s="305">
        <v>1</v>
      </c>
      <c r="HG11" s="305">
        <v>0</v>
      </c>
      <c r="HH11" s="305">
        <v>1</v>
      </c>
      <c r="HI11" s="305">
        <v>2</v>
      </c>
      <c r="HJ11" s="305">
        <v>0</v>
      </c>
      <c r="HK11" s="305">
        <v>2</v>
      </c>
      <c r="HL11" s="305">
        <v>0</v>
      </c>
      <c r="HM11" s="305">
        <v>3</v>
      </c>
      <c r="HN11" s="305">
        <v>5</v>
      </c>
      <c r="HO11" s="305">
        <v>2</v>
      </c>
      <c r="HP11" s="305">
        <v>1</v>
      </c>
      <c r="HQ11" s="305">
        <v>2</v>
      </c>
      <c r="HR11" s="305">
        <v>2</v>
      </c>
      <c r="HS11" s="305">
        <v>1</v>
      </c>
      <c r="HT11" s="305">
        <v>1</v>
      </c>
      <c r="HU11" s="305">
        <v>0</v>
      </c>
      <c r="HV11" s="305">
        <v>0</v>
      </c>
      <c r="HW11" s="305">
        <v>1</v>
      </c>
      <c r="HX11" s="305">
        <v>1</v>
      </c>
      <c r="HY11" s="305">
        <v>1</v>
      </c>
      <c r="HZ11" s="305">
        <v>0</v>
      </c>
      <c r="IA11" s="305">
        <v>0</v>
      </c>
      <c r="IB11" s="305">
        <v>1</v>
      </c>
      <c r="IC11" s="305">
        <v>1</v>
      </c>
      <c r="ID11" s="305">
        <v>3</v>
      </c>
      <c r="IE11" s="305">
        <v>1</v>
      </c>
      <c r="IF11" s="305">
        <v>1</v>
      </c>
      <c r="IG11" s="305">
        <v>0</v>
      </c>
      <c r="IH11" s="305">
        <v>1</v>
      </c>
      <c r="II11" s="305">
        <v>2</v>
      </c>
      <c r="IJ11" s="305">
        <v>3</v>
      </c>
      <c r="IK11" s="305">
        <v>0</v>
      </c>
      <c r="IL11" s="305">
        <v>1</v>
      </c>
      <c r="IM11" s="305">
        <v>1</v>
      </c>
      <c r="IN11" s="305">
        <v>1</v>
      </c>
      <c r="IO11" s="305">
        <v>1</v>
      </c>
      <c r="IP11" s="305">
        <v>1</v>
      </c>
      <c r="IQ11" s="305">
        <v>1</v>
      </c>
      <c r="IR11" s="305">
        <v>1</v>
      </c>
      <c r="IS11" s="305">
        <v>1</v>
      </c>
      <c r="IT11" s="305">
        <v>1</v>
      </c>
      <c r="IU11" s="305">
        <v>2</v>
      </c>
      <c r="IV11" s="305">
        <v>16</v>
      </c>
      <c r="IW11" s="305">
        <v>4</v>
      </c>
      <c r="IX11" s="305">
        <v>2</v>
      </c>
      <c r="IY11" s="305">
        <v>1</v>
      </c>
      <c r="IZ11" s="305">
        <v>2</v>
      </c>
      <c r="JA11" s="305">
        <v>1</v>
      </c>
      <c r="JB11" s="305">
        <v>1</v>
      </c>
      <c r="JC11" s="305">
        <v>2</v>
      </c>
      <c r="JD11" s="305">
        <v>3</v>
      </c>
      <c r="JE11" s="305">
        <v>7</v>
      </c>
      <c r="JF11" s="305">
        <v>1</v>
      </c>
      <c r="JG11" s="305">
        <v>1</v>
      </c>
      <c r="JH11" s="305">
        <v>2</v>
      </c>
      <c r="JI11" s="305">
        <v>2</v>
      </c>
      <c r="JJ11" s="305">
        <v>3</v>
      </c>
      <c r="JK11" s="305">
        <v>2</v>
      </c>
      <c r="JL11" s="305">
        <v>0</v>
      </c>
      <c r="JM11" s="305">
        <v>1</v>
      </c>
      <c r="JN11" s="305">
        <v>1</v>
      </c>
      <c r="JO11" s="305">
        <v>1</v>
      </c>
      <c r="JP11" s="305">
        <v>0</v>
      </c>
      <c r="JQ11" s="305" t="s">
        <v>787</v>
      </c>
    </row>
    <row r="12" spans="1:277" s="285" customFormat="1" ht="23.25" customHeight="1">
      <c r="A12" s="183"/>
      <c r="B12" s="56" t="s">
        <v>1034</v>
      </c>
      <c r="C12" s="306">
        <v>1711.8779999999999</v>
      </c>
      <c r="D12" s="306">
        <v>986.20399999999995</v>
      </c>
      <c r="E12" s="306">
        <v>483.64699999999999</v>
      </c>
      <c r="F12" s="306">
        <v>155.19300000000001</v>
      </c>
      <c r="G12" s="306">
        <v>86.831000000000003</v>
      </c>
      <c r="H12" s="306" t="s">
        <v>262</v>
      </c>
      <c r="I12" s="301"/>
      <c r="J12" s="305">
        <v>174</v>
      </c>
      <c r="K12" s="306" t="s">
        <v>787</v>
      </c>
      <c r="L12" s="306" t="s">
        <v>787</v>
      </c>
      <c r="M12" s="306">
        <v>26</v>
      </c>
      <c r="N12" s="306">
        <v>21</v>
      </c>
      <c r="O12" s="306">
        <v>16</v>
      </c>
      <c r="P12" s="306">
        <v>9</v>
      </c>
      <c r="Q12" s="306" t="s">
        <v>787</v>
      </c>
      <c r="R12" s="306">
        <v>16</v>
      </c>
      <c r="S12" s="306">
        <v>18</v>
      </c>
      <c r="T12" s="306">
        <v>9</v>
      </c>
      <c r="U12" s="306">
        <v>4</v>
      </c>
      <c r="V12" s="306">
        <v>8</v>
      </c>
      <c r="W12" s="306">
        <v>4</v>
      </c>
      <c r="X12" s="306">
        <v>8</v>
      </c>
      <c r="Y12" s="306">
        <v>6</v>
      </c>
      <c r="Z12" s="306">
        <v>9</v>
      </c>
      <c r="AA12" s="306">
        <v>12</v>
      </c>
      <c r="AB12" s="306">
        <v>9</v>
      </c>
      <c r="AC12" s="306">
        <v>6</v>
      </c>
      <c r="AD12" s="306">
        <v>6</v>
      </c>
      <c r="AE12" s="306">
        <v>6</v>
      </c>
      <c r="AF12" s="306">
        <v>4</v>
      </c>
      <c r="AG12" s="306">
        <v>5</v>
      </c>
      <c r="AH12" s="306">
        <v>2</v>
      </c>
      <c r="AI12" s="306">
        <v>4</v>
      </c>
      <c r="AJ12" s="306">
        <v>1</v>
      </c>
      <c r="AK12" s="306">
        <v>4</v>
      </c>
      <c r="AL12" s="306">
        <v>12</v>
      </c>
      <c r="AM12" s="306">
        <v>32</v>
      </c>
      <c r="AN12" s="306" t="s">
        <v>787</v>
      </c>
      <c r="AO12" s="306">
        <v>1</v>
      </c>
      <c r="AP12" s="306">
        <v>0</v>
      </c>
      <c r="AQ12" s="306">
        <v>6</v>
      </c>
      <c r="AR12" s="306">
        <v>3</v>
      </c>
      <c r="AS12" s="306">
        <v>26</v>
      </c>
      <c r="AT12" s="306">
        <v>20</v>
      </c>
      <c r="AU12" s="306">
        <v>13</v>
      </c>
      <c r="AV12" s="306">
        <v>16</v>
      </c>
      <c r="AW12" s="306">
        <v>6</v>
      </c>
      <c r="AX12" s="306">
        <v>8</v>
      </c>
      <c r="AY12" s="306">
        <v>4</v>
      </c>
      <c r="AZ12" s="306" t="s">
        <v>787</v>
      </c>
      <c r="BA12" s="306">
        <v>40</v>
      </c>
      <c r="BB12" s="306">
        <v>18</v>
      </c>
      <c r="BC12" s="306" t="s">
        <v>787</v>
      </c>
      <c r="BD12" s="306">
        <v>13</v>
      </c>
      <c r="BE12" s="306">
        <v>14</v>
      </c>
      <c r="BF12" s="306">
        <v>7</v>
      </c>
      <c r="BG12" s="306">
        <v>11</v>
      </c>
      <c r="BH12" s="306" t="s">
        <v>787</v>
      </c>
      <c r="BI12" s="306">
        <v>53</v>
      </c>
      <c r="BJ12" s="306">
        <v>55</v>
      </c>
      <c r="BK12" s="306">
        <v>11</v>
      </c>
      <c r="BL12" s="306">
        <v>21</v>
      </c>
      <c r="BM12" s="306">
        <v>13</v>
      </c>
      <c r="BN12" s="306">
        <v>20</v>
      </c>
      <c r="BO12" s="306">
        <v>8</v>
      </c>
      <c r="BP12" s="306">
        <v>184</v>
      </c>
      <c r="BQ12" s="306" t="s">
        <v>787</v>
      </c>
      <c r="BR12" s="306">
        <v>31</v>
      </c>
      <c r="BS12" s="306" t="s">
        <v>787</v>
      </c>
      <c r="BT12" s="306">
        <v>15</v>
      </c>
      <c r="BU12" s="306">
        <v>9</v>
      </c>
      <c r="BV12" s="306">
        <v>14</v>
      </c>
      <c r="BW12" s="306" t="s">
        <v>787</v>
      </c>
      <c r="BX12" s="306" t="s">
        <v>787</v>
      </c>
      <c r="BY12" s="306" t="s">
        <v>787</v>
      </c>
      <c r="BZ12" s="306">
        <v>16</v>
      </c>
      <c r="CA12" s="306" t="s">
        <v>787</v>
      </c>
      <c r="CB12" s="306">
        <v>7</v>
      </c>
      <c r="CC12" s="306" t="s">
        <v>787</v>
      </c>
      <c r="CD12" s="306" t="s">
        <v>787</v>
      </c>
      <c r="CE12" s="306" t="s">
        <v>787</v>
      </c>
      <c r="CF12" s="306" t="s">
        <v>787</v>
      </c>
      <c r="CG12" s="306" t="s">
        <v>787</v>
      </c>
      <c r="CH12" s="306" t="s">
        <v>787</v>
      </c>
      <c r="CI12" s="306" t="s">
        <v>787</v>
      </c>
      <c r="CJ12" s="306" t="s">
        <v>787</v>
      </c>
      <c r="CK12" s="306" t="s">
        <v>787</v>
      </c>
      <c r="CL12" s="306" t="s">
        <v>787</v>
      </c>
      <c r="CM12" s="306" t="s">
        <v>787</v>
      </c>
      <c r="CN12" s="306" t="s">
        <v>787</v>
      </c>
      <c r="CO12" s="306" t="s">
        <v>787</v>
      </c>
      <c r="CP12" s="306" t="s">
        <v>787</v>
      </c>
      <c r="CQ12" s="306" t="s">
        <v>787</v>
      </c>
      <c r="CR12" s="306" t="s">
        <v>787</v>
      </c>
      <c r="CS12" s="306" t="s">
        <v>787</v>
      </c>
      <c r="CT12" s="306" t="s">
        <v>787</v>
      </c>
      <c r="CU12" s="306">
        <v>12</v>
      </c>
      <c r="CV12" s="306">
        <v>145</v>
      </c>
      <c r="CW12" s="306" t="s">
        <v>787</v>
      </c>
      <c r="CX12" s="306" t="s">
        <v>787</v>
      </c>
      <c r="CY12" s="306" t="s">
        <v>787</v>
      </c>
      <c r="CZ12" s="306" t="s">
        <v>787</v>
      </c>
      <c r="DA12" s="306">
        <v>21</v>
      </c>
      <c r="DB12" s="306">
        <v>12</v>
      </c>
      <c r="DC12" s="306" t="s">
        <v>787</v>
      </c>
      <c r="DD12" s="306" t="s">
        <v>787</v>
      </c>
      <c r="DE12" s="306" t="s">
        <v>787</v>
      </c>
      <c r="DF12" s="306" t="s">
        <v>787</v>
      </c>
      <c r="DG12" s="306" t="s">
        <v>787</v>
      </c>
      <c r="DH12" s="306" t="s">
        <v>787</v>
      </c>
      <c r="DI12" s="306">
        <v>16</v>
      </c>
      <c r="DJ12" s="306" t="s">
        <v>787</v>
      </c>
      <c r="DK12" s="306" t="s">
        <v>787</v>
      </c>
      <c r="DL12" s="306" t="s">
        <v>787</v>
      </c>
      <c r="DM12" s="306" t="s">
        <v>787</v>
      </c>
      <c r="DN12" s="306" t="s">
        <v>787</v>
      </c>
      <c r="DO12" s="306" t="s">
        <v>787</v>
      </c>
      <c r="DP12" s="306" t="s">
        <v>787</v>
      </c>
      <c r="DQ12" s="306" t="s">
        <v>787</v>
      </c>
      <c r="DR12" s="306" t="s">
        <v>787</v>
      </c>
      <c r="DS12" s="306" t="s">
        <v>787</v>
      </c>
      <c r="DT12" s="306" t="s">
        <v>787</v>
      </c>
      <c r="DU12" s="306" t="s">
        <v>787</v>
      </c>
      <c r="DV12" s="306" t="s">
        <v>787</v>
      </c>
      <c r="DW12" s="306">
        <v>0</v>
      </c>
      <c r="DX12" s="306">
        <v>0</v>
      </c>
      <c r="DY12" s="306">
        <v>0</v>
      </c>
      <c r="DZ12" s="306">
        <v>0</v>
      </c>
      <c r="EA12" s="306">
        <v>0</v>
      </c>
      <c r="EB12" s="306">
        <v>0</v>
      </c>
      <c r="EC12" s="306">
        <v>1</v>
      </c>
      <c r="ED12" s="306">
        <v>0</v>
      </c>
      <c r="EE12" s="306">
        <v>0</v>
      </c>
      <c r="EF12" s="306">
        <v>0</v>
      </c>
      <c r="EG12" s="306">
        <v>0</v>
      </c>
      <c r="EH12" s="306">
        <v>0</v>
      </c>
      <c r="EI12" s="306">
        <v>1</v>
      </c>
      <c r="EJ12" s="306">
        <v>0</v>
      </c>
      <c r="EK12" s="306">
        <v>0</v>
      </c>
      <c r="EL12" s="306">
        <v>0</v>
      </c>
      <c r="EM12" s="306">
        <v>0</v>
      </c>
      <c r="EN12" s="306">
        <v>0</v>
      </c>
      <c r="EO12" s="306">
        <v>0</v>
      </c>
      <c r="EP12" s="306">
        <v>1</v>
      </c>
      <c r="EQ12" s="306">
        <v>0</v>
      </c>
      <c r="ER12" s="306">
        <v>2</v>
      </c>
      <c r="ES12" s="306">
        <v>0</v>
      </c>
      <c r="ET12" s="306">
        <v>0</v>
      </c>
      <c r="EU12" s="306">
        <v>0</v>
      </c>
      <c r="EV12" s="306">
        <v>1</v>
      </c>
      <c r="EW12" s="306">
        <v>0</v>
      </c>
      <c r="EX12" s="306">
        <v>0</v>
      </c>
      <c r="EY12" s="306">
        <v>0</v>
      </c>
      <c r="EZ12" s="306">
        <v>0</v>
      </c>
      <c r="FA12" s="306">
        <v>0</v>
      </c>
      <c r="FB12" s="306">
        <v>0</v>
      </c>
      <c r="FC12" s="306">
        <v>0</v>
      </c>
      <c r="FD12" s="306">
        <v>0</v>
      </c>
      <c r="FE12" s="306">
        <v>0</v>
      </c>
      <c r="FF12" s="306">
        <v>0</v>
      </c>
      <c r="FG12" s="306">
        <v>0</v>
      </c>
      <c r="FH12" s="306">
        <v>1</v>
      </c>
      <c r="FI12" s="306">
        <v>0</v>
      </c>
      <c r="FJ12" s="306">
        <v>0</v>
      </c>
      <c r="FK12" s="306">
        <v>2</v>
      </c>
      <c r="FL12" s="306">
        <v>0</v>
      </c>
      <c r="FM12" s="306">
        <v>3</v>
      </c>
      <c r="FN12" s="306">
        <v>1</v>
      </c>
      <c r="FO12" s="306">
        <v>0</v>
      </c>
      <c r="FP12" s="306">
        <v>0</v>
      </c>
      <c r="FQ12" s="306">
        <v>0</v>
      </c>
      <c r="FR12" s="306">
        <v>0</v>
      </c>
      <c r="FS12" s="306">
        <v>0</v>
      </c>
      <c r="FT12" s="306">
        <v>0</v>
      </c>
      <c r="FU12" s="306">
        <v>0</v>
      </c>
      <c r="FV12" s="306">
        <v>0</v>
      </c>
      <c r="FW12" s="306">
        <v>0</v>
      </c>
      <c r="FX12" s="306">
        <v>0</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2</v>
      </c>
      <c r="GN12" s="306">
        <v>0</v>
      </c>
      <c r="GO12" s="306">
        <v>0</v>
      </c>
      <c r="GP12" s="306">
        <v>0</v>
      </c>
      <c r="GQ12" s="306">
        <v>0</v>
      </c>
      <c r="GR12" s="306">
        <v>0</v>
      </c>
      <c r="GS12" s="306">
        <v>0</v>
      </c>
      <c r="GT12" s="306">
        <v>0</v>
      </c>
      <c r="GU12" s="306">
        <v>0</v>
      </c>
      <c r="GV12" s="306">
        <v>0</v>
      </c>
      <c r="GW12" s="306">
        <v>0</v>
      </c>
      <c r="GX12" s="306">
        <v>0</v>
      </c>
      <c r="GY12" s="306">
        <v>1</v>
      </c>
      <c r="GZ12" s="306">
        <v>1</v>
      </c>
      <c r="HA12" s="306">
        <v>0</v>
      </c>
      <c r="HB12" s="306">
        <v>0</v>
      </c>
      <c r="HC12" s="306">
        <v>0</v>
      </c>
      <c r="HD12" s="306">
        <v>0</v>
      </c>
      <c r="HE12" s="306">
        <v>0</v>
      </c>
      <c r="HF12" s="306">
        <v>0</v>
      </c>
      <c r="HG12" s="306">
        <v>0</v>
      </c>
      <c r="HH12" s="306">
        <v>0</v>
      </c>
      <c r="HI12" s="306">
        <v>0</v>
      </c>
      <c r="HJ12" s="306">
        <v>0</v>
      </c>
      <c r="HK12" s="306">
        <v>0</v>
      </c>
      <c r="HL12" s="306">
        <v>0</v>
      </c>
      <c r="HM12" s="306">
        <v>0</v>
      </c>
      <c r="HN12" s="306">
        <v>0</v>
      </c>
      <c r="HO12" s="306">
        <v>0</v>
      </c>
      <c r="HP12" s="306">
        <v>0</v>
      </c>
      <c r="HQ12" s="306">
        <v>0</v>
      </c>
      <c r="HR12" s="306">
        <v>1</v>
      </c>
      <c r="HS12" s="306">
        <v>0</v>
      </c>
      <c r="HT12" s="306">
        <v>0</v>
      </c>
      <c r="HU12" s="306">
        <v>0</v>
      </c>
      <c r="HV12" s="306">
        <v>0</v>
      </c>
      <c r="HW12" s="306">
        <v>0</v>
      </c>
      <c r="HX12" s="306">
        <v>0</v>
      </c>
      <c r="HY12" s="306">
        <v>0</v>
      </c>
      <c r="HZ12" s="306">
        <v>0</v>
      </c>
      <c r="IA12" s="306">
        <v>0</v>
      </c>
      <c r="IB12" s="306">
        <v>0</v>
      </c>
      <c r="IC12" s="306">
        <v>0</v>
      </c>
      <c r="ID12" s="306">
        <v>1</v>
      </c>
      <c r="IE12" s="306">
        <v>0</v>
      </c>
      <c r="IF12" s="306">
        <v>0</v>
      </c>
      <c r="IG12" s="306">
        <v>0</v>
      </c>
      <c r="IH12" s="306">
        <v>0</v>
      </c>
      <c r="II12" s="306">
        <v>0</v>
      </c>
      <c r="IJ12" s="306">
        <v>0</v>
      </c>
      <c r="IK12" s="306">
        <v>0</v>
      </c>
      <c r="IL12" s="306" t="s">
        <v>262</v>
      </c>
      <c r="IM12" s="306">
        <v>0</v>
      </c>
      <c r="IN12" s="306">
        <v>0</v>
      </c>
      <c r="IO12" s="306">
        <v>0</v>
      </c>
      <c r="IP12" s="306">
        <v>1</v>
      </c>
      <c r="IQ12" s="306">
        <v>0</v>
      </c>
      <c r="IR12" s="306">
        <v>0</v>
      </c>
      <c r="IS12" s="306">
        <v>0</v>
      </c>
      <c r="IT12" s="306">
        <v>0</v>
      </c>
      <c r="IU12" s="306">
        <v>0</v>
      </c>
      <c r="IV12" s="306">
        <v>4</v>
      </c>
      <c r="IW12" s="306">
        <v>2</v>
      </c>
      <c r="IX12" s="306">
        <v>0</v>
      </c>
      <c r="IY12" s="306">
        <v>0</v>
      </c>
      <c r="IZ12" s="306">
        <v>1</v>
      </c>
      <c r="JA12" s="306">
        <v>0</v>
      </c>
      <c r="JB12" s="306">
        <v>0</v>
      </c>
      <c r="JC12" s="306">
        <v>0</v>
      </c>
      <c r="JD12" s="306">
        <v>0</v>
      </c>
      <c r="JE12" s="306">
        <v>1</v>
      </c>
      <c r="JF12" s="306">
        <v>0</v>
      </c>
      <c r="JG12" s="306">
        <v>0</v>
      </c>
      <c r="JH12" s="306">
        <v>0</v>
      </c>
      <c r="JI12" s="306">
        <v>0</v>
      </c>
      <c r="JJ12" s="306">
        <v>0</v>
      </c>
      <c r="JK12" s="306">
        <v>0</v>
      </c>
      <c r="JL12" s="306">
        <v>0</v>
      </c>
      <c r="JM12" s="306">
        <v>0</v>
      </c>
      <c r="JN12" s="306">
        <v>0</v>
      </c>
      <c r="JO12" s="306">
        <v>0</v>
      </c>
      <c r="JP12" s="306">
        <v>0</v>
      </c>
      <c r="JQ12" s="306" t="s">
        <v>787</v>
      </c>
    </row>
    <row r="13" spans="1:277" s="285" customFormat="1" ht="23.25" customHeight="1">
      <c r="A13" s="183"/>
      <c r="B13" s="56" t="s">
        <v>7</v>
      </c>
      <c r="C13" s="306">
        <v>37.634999999999998</v>
      </c>
      <c r="D13" s="306">
        <v>15.933</v>
      </c>
      <c r="E13" s="306">
        <v>6.484</v>
      </c>
      <c r="F13" s="306">
        <v>8.0299999999999994</v>
      </c>
      <c r="G13" s="306">
        <v>7.1660000000000004</v>
      </c>
      <c r="H13" s="306">
        <v>0.02</v>
      </c>
      <c r="I13" s="301"/>
      <c r="J13" s="305">
        <v>1</v>
      </c>
      <c r="K13" s="306" t="s">
        <v>787</v>
      </c>
      <c r="L13" s="306" t="s">
        <v>787</v>
      </c>
      <c r="M13" s="306">
        <v>0</v>
      </c>
      <c r="N13" s="306">
        <v>0</v>
      </c>
      <c r="O13" s="306">
        <v>0</v>
      </c>
      <c r="P13" s="306">
        <v>0</v>
      </c>
      <c r="Q13" s="306" t="s">
        <v>787</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v>0</v>
      </c>
      <c r="AH13" s="306">
        <v>0</v>
      </c>
      <c r="AI13" s="306">
        <v>0</v>
      </c>
      <c r="AJ13" s="306">
        <v>0</v>
      </c>
      <c r="AK13" s="306">
        <v>0</v>
      </c>
      <c r="AL13" s="306">
        <v>0</v>
      </c>
      <c r="AM13" s="306">
        <v>0</v>
      </c>
      <c r="AN13" s="306" t="s">
        <v>787</v>
      </c>
      <c r="AO13" s="306">
        <v>0</v>
      </c>
      <c r="AP13" s="306">
        <v>0</v>
      </c>
      <c r="AQ13" s="306">
        <v>0</v>
      </c>
      <c r="AR13" s="306">
        <v>0</v>
      </c>
      <c r="AS13" s="306">
        <v>0</v>
      </c>
      <c r="AT13" s="306">
        <v>0</v>
      </c>
      <c r="AU13" s="306">
        <v>0</v>
      </c>
      <c r="AV13" s="306">
        <v>0</v>
      </c>
      <c r="AW13" s="306">
        <v>0</v>
      </c>
      <c r="AX13" s="306">
        <v>0</v>
      </c>
      <c r="AY13" s="306">
        <v>0</v>
      </c>
      <c r="AZ13" s="306" t="s">
        <v>787</v>
      </c>
      <c r="BA13" s="306">
        <v>0</v>
      </c>
      <c r="BB13" s="306">
        <v>0</v>
      </c>
      <c r="BC13" s="306" t="s">
        <v>787</v>
      </c>
      <c r="BD13" s="306">
        <v>0</v>
      </c>
      <c r="BE13" s="306">
        <v>0</v>
      </c>
      <c r="BF13" s="306">
        <v>0</v>
      </c>
      <c r="BG13" s="306">
        <v>0</v>
      </c>
      <c r="BH13" s="306" t="s">
        <v>787</v>
      </c>
      <c r="BI13" s="306">
        <v>0</v>
      </c>
      <c r="BJ13" s="306">
        <v>0</v>
      </c>
      <c r="BK13" s="306">
        <v>0</v>
      </c>
      <c r="BL13" s="306">
        <v>0</v>
      </c>
      <c r="BM13" s="306">
        <v>0</v>
      </c>
      <c r="BN13" s="306">
        <v>0</v>
      </c>
      <c r="BO13" s="306">
        <v>0</v>
      </c>
      <c r="BP13" s="306">
        <v>1</v>
      </c>
      <c r="BQ13" s="306" t="s">
        <v>787</v>
      </c>
      <c r="BR13" s="306">
        <v>0</v>
      </c>
      <c r="BS13" s="306" t="s">
        <v>787</v>
      </c>
      <c r="BT13" s="306">
        <v>0</v>
      </c>
      <c r="BU13" s="306">
        <v>0</v>
      </c>
      <c r="BV13" s="306">
        <v>0</v>
      </c>
      <c r="BW13" s="306" t="s">
        <v>787</v>
      </c>
      <c r="BX13" s="306" t="s">
        <v>787</v>
      </c>
      <c r="BY13" s="306" t="s">
        <v>787</v>
      </c>
      <c r="BZ13" s="306">
        <v>0</v>
      </c>
      <c r="CA13" s="306" t="s">
        <v>787</v>
      </c>
      <c r="CB13" s="306">
        <v>0</v>
      </c>
      <c r="CC13" s="306" t="s">
        <v>787</v>
      </c>
      <c r="CD13" s="306" t="s">
        <v>787</v>
      </c>
      <c r="CE13" s="306" t="s">
        <v>787</v>
      </c>
      <c r="CF13" s="306" t="s">
        <v>787</v>
      </c>
      <c r="CG13" s="306" t="s">
        <v>787</v>
      </c>
      <c r="CH13" s="306" t="s">
        <v>787</v>
      </c>
      <c r="CI13" s="306" t="s">
        <v>787</v>
      </c>
      <c r="CJ13" s="306" t="s">
        <v>787</v>
      </c>
      <c r="CK13" s="306" t="s">
        <v>787</v>
      </c>
      <c r="CL13" s="306" t="s">
        <v>787</v>
      </c>
      <c r="CM13" s="306" t="s">
        <v>787</v>
      </c>
      <c r="CN13" s="306" t="s">
        <v>787</v>
      </c>
      <c r="CO13" s="306" t="s">
        <v>787</v>
      </c>
      <c r="CP13" s="306" t="s">
        <v>787</v>
      </c>
      <c r="CQ13" s="306" t="s">
        <v>787</v>
      </c>
      <c r="CR13" s="306" t="s">
        <v>787</v>
      </c>
      <c r="CS13" s="306" t="s">
        <v>787</v>
      </c>
      <c r="CT13" s="306" t="s">
        <v>787</v>
      </c>
      <c r="CU13" s="306">
        <v>0</v>
      </c>
      <c r="CV13" s="306">
        <v>0</v>
      </c>
      <c r="CW13" s="306" t="s">
        <v>787</v>
      </c>
      <c r="CX13" s="306" t="s">
        <v>787</v>
      </c>
      <c r="CY13" s="306" t="s">
        <v>787</v>
      </c>
      <c r="CZ13" s="306" t="s">
        <v>787</v>
      </c>
      <c r="DA13" s="306">
        <v>0</v>
      </c>
      <c r="DB13" s="306">
        <v>0</v>
      </c>
      <c r="DC13" s="306" t="s">
        <v>787</v>
      </c>
      <c r="DD13" s="306" t="s">
        <v>787</v>
      </c>
      <c r="DE13" s="306" t="s">
        <v>787</v>
      </c>
      <c r="DF13" s="306" t="s">
        <v>787</v>
      </c>
      <c r="DG13" s="306" t="s">
        <v>787</v>
      </c>
      <c r="DH13" s="306" t="s">
        <v>787</v>
      </c>
      <c r="DI13" s="306">
        <v>0</v>
      </c>
      <c r="DJ13" s="306" t="s">
        <v>787</v>
      </c>
      <c r="DK13" s="306" t="s">
        <v>787</v>
      </c>
      <c r="DL13" s="306" t="s">
        <v>787</v>
      </c>
      <c r="DM13" s="306" t="s">
        <v>787</v>
      </c>
      <c r="DN13" s="306" t="s">
        <v>787</v>
      </c>
      <c r="DO13" s="306" t="s">
        <v>787</v>
      </c>
      <c r="DP13" s="306" t="s">
        <v>787</v>
      </c>
      <c r="DQ13" s="306" t="s">
        <v>787</v>
      </c>
      <c r="DR13" s="306" t="s">
        <v>787</v>
      </c>
      <c r="DS13" s="306" t="s">
        <v>787</v>
      </c>
      <c r="DT13" s="306" t="s">
        <v>787</v>
      </c>
      <c r="DU13" s="306" t="s">
        <v>787</v>
      </c>
      <c r="DV13" s="306" t="s">
        <v>787</v>
      </c>
      <c r="DW13" s="306">
        <v>0</v>
      </c>
      <c r="DX13" s="306">
        <v>0</v>
      </c>
      <c r="DY13" s="306">
        <v>0</v>
      </c>
      <c r="DZ13" s="306">
        <v>0</v>
      </c>
      <c r="EA13" s="306">
        <v>0</v>
      </c>
      <c r="EB13" s="306">
        <v>0</v>
      </c>
      <c r="EC13" s="306">
        <v>0</v>
      </c>
      <c r="ED13" s="306">
        <v>0</v>
      </c>
      <c r="EE13" s="306">
        <v>0</v>
      </c>
      <c r="EF13" s="306">
        <v>0</v>
      </c>
      <c r="EG13" s="306">
        <v>0</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t="s">
        <v>787</v>
      </c>
    </row>
    <row r="14" spans="1:277" s="285" customFormat="1" ht="23.25" customHeight="1">
      <c r="A14" s="183"/>
      <c r="B14" s="56" t="s">
        <v>8</v>
      </c>
      <c r="C14" s="306">
        <v>1581.098</v>
      </c>
      <c r="D14" s="306">
        <v>686.91399999999999</v>
      </c>
      <c r="E14" s="306">
        <v>361.48399999999998</v>
      </c>
      <c r="F14" s="306">
        <v>191.51300000000001</v>
      </c>
      <c r="G14" s="306">
        <v>341.18599999999998</v>
      </c>
      <c r="H14" s="306" t="s">
        <v>262</v>
      </c>
      <c r="I14" s="301"/>
      <c r="J14" s="305">
        <v>162</v>
      </c>
      <c r="K14" s="306" t="s">
        <v>787</v>
      </c>
      <c r="L14" s="306" t="s">
        <v>787</v>
      </c>
      <c r="M14" s="306">
        <v>17</v>
      </c>
      <c r="N14" s="306">
        <v>10</v>
      </c>
      <c r="O14" s="306">
        <v>12</v>
      </c>
      <c r="P14" s="306">
        <v>1</v>
      </c>
      <c r="Q14" s="306" t="s">
        <v>787</v>
      </c>
      <c r="R14" s="306">
        <v>2</v>
      </c>
      <c r="S14" s="306">
        <v>2</v>
      </c>
      <c r="T14" s="306">
        <v>1</v>
      </c>
      <c r="U14" s="306">
        <v>0</v>
      </c>
      <c r="V14" s="306">
        <v>4</v>
      </c>
      <c r="W14" s="306">
        <v>6</v>
      </c>
      <c r="X14" s="306">
        <v>4</v>
      </c>
      <c r="Y14" s="306">
        <v>6</v>
      </c>
      <c r="Z14" s="306">
        <v>0</v>
      </c>
      <c r="AA14" s="306">
        <v>20</v>
      </c>
      <c r="AB14" s="306">
        <v>7</v>
      </c>
      <c r="AC14" s="306">
        <v>9</v>
      </c>
      <c r="AD14" s="306">
        <v>4</v>
      </c>
      <c r="AE14" s="306">
        <v>37</v>
      </c>
      <c r="AF14" s="306">
        <v>8</v>
      </c>
      <c r="AG14" s="306">
        <v>7</v>
      </c>
      <c r="AH14" s="306">
        <v>3</v>
      </c>
      <c r="AI14" s="306">
        <v>4</v>
      </c>
      <c r="AJ14" s="306">
        <v>0</v>
      </c>
      <c r="AK14" s="306">
        <v>3</v>
      </c>
      <c r="AL14" s="306">
        <v>19</v>
      </c>
      <c r="AM14" s="306">
        <v>5</v>
      </c>
      <c r="AN14" s="306" t="s">
        <v>787</v>
      </c>
      <c r="AO14" s="306">
        <v>0</v>
      </c>
      <c r="AP14" s="306" t="s">
        <v>262</v>
      </c>
      <c r="AQ14" s="306" t="s">
        <v>262</v>
      </c>
      <c r="AR14" s="306">
        <v>8</v>
      </c>
      <c r="AS14" s="306">
        <v>0</v>
      </c>
      <c r="AT14" s="306">
        <v>18</v>
      </c>
      <c r="AU14" s="306">
        <v>25</v>
      </c>
      <c r="AV14" s="306">
        <v>4</v>
      </c>
      <c r="AW14" s="306">
        <v>0</v>
      </c>
      <c r="AX14" s="306">
        <v>0</v>
      </c>
      <c r="AY14" s="306">
        <v>0</v>
      </c>
      <c r="AZ14" s="306" t="s">
        <v>787</v>
      </c>
      <c r="BA14" s="306">
        <v>25</v>
      </c>
      <c r="BB14" s="306">
        <v>4</v>
      </c>
      <c r="BC14" s="306" t="s">
        <v>787</v>
      </c>
      <c r="BD14" s="306">
        <v>15</v>
      </c>
      <c r="BE14" s="306">
        <v>15</v>
      </c>
      <c r="BF14" s="306">
        <v>4</v>
      </c>
      <c r="BG14" s="306">
        <v>10</v>
      </c>
      <c r="BH14" s="306" t="s">
        <v>787</v>
      </c>
      <c r="BI14" s="306">
        <v>8</v>
      </c>
      <c r="BJ14" s="306">
        <v>7</v>
      </c>
      <c r="BK14" s="306">
        <v>13</v>
      </c>
      <c r="BL14" s="306">
        <v>25</v>
      </c>
      <c r="BM14" s="306">
        <v>22</v>
      </c>
      <c r="BN14" s="306">
        <v>7</v>
      </c>
      <c r="BO14" s="306">
        <v>4</v>
      </c>
      <c r="BP14" s="306">
        <v>167</v>
      </c>
      <c r="BQ14" s="306" t="s">
        <v>787</v>
      </c>
      <c r="BR14" s="306">
        <v>5</v>
      </c>
      <c r="BS14" s="306" t="s">
        <v>787</v>
      </c>
      <c r="BT14" s="306">
        <v>7</v>
      </c>
      <c r="BU14" s="306">
        <v>13</v>
      </c>
      <c r="BV14" s="306">
        <v>7</v>
      </c>
      <c r="BW14" s="306" t="s">
        <v>787</v>
      </c>
      <c r="BX14" s="306" t="s">
        <v>787</v>
      </c>
      <c r="BY14" s="306" t="s">
        <v>787</v>
      </c>
      <c r="BZ14" s="306">
        <v>1</v>
      </c>
      <c r="CA14" s="306" t="s">
        <v>787</v>
      </c>
      <c r="CB14" s="306">
        <v>6</v>
      </c>
      <c r="CC14" s="306" t="s">
        <v>787</v>
      </c>
      <c r="CD14" s="306" t="s">
        <v>787</v>
      </c>
      <c r="CE14" s="306" t="s">
        <v>787</v>
      </c>
      <c r="CF14" s="306" t="s">
        <v>787</v>
      </c>
      <c r="CG14" s="306" t="s">
        <v>787</v>
      </c>
      <c r="CH14" s="306" t="s">
        <v>787</v>
      </c>
      <c r="CI14" s="306" t="s">
        <v>787</v>
      </c>
      <c r="CJ14" s="306" t="s">
        <v>787</v>
      </c>
      <c r="CK14" s="306" t="s">
        <v>787</v>
      </c>
      <c r="CL14" s="306" t="s">
        <v>787</v>
      </c>
      <c r="CM14" s="306" t="s">
        <v>787</v>
      </c>
      <c r="CN14" s="306" t="s">
        <v>787</v>
      </c>
      <c r="CO14" s="306" t="s">
        <v>787</v>
      </c>
      <c r="CP14" s="306" t="s">
        <v>787</v>
      </c>
      <c r="CQ14" s="306" t="s">
        <v>787</v>
      </c>
      <c r="CR14" s="306" t="s">
        <v>787</v>
      </c>
      <c r="CS14" s="306" t="s">
        <v>787</v>
      </c>
      <c r="CT14" s="306" t="s">
        <v>787</v>
      </c>
      <c r="CU14" s="306">
        <v>1</v>
      </c>
      <c r="CV14" s="306">
        <v>46</v>
      </c>
      <c r="CW14" s="306" t="s">
        <v>787</v>
      </c>
      <c r="CX14" s="306" t="s">
        <v>787</v>
      </c>
      <c r="CY14" s="306" t="s">
        <v>787</v>
      </c>
      <c r="CZ14" s="306" t="s">
        <v>787</v>
      </c>
      <c r="DA14" s="306">
        <v>3</v>
      </c>
      <c r="DB14" s="306">
        <v>4</v>
      </c>
      <c r="DC14" s="306" t="s">
        <v>787</v>
      </c>
      <c r="DD14" s="306" t="s">
        <v>787</v>
      </c>
      <c r="DE14" s="306" t="s">
        <v>787</v>
      </c>
      <c r="DF14" s="306" t="s">
        <v>787</v>
      </c>
      <c r="DG14" s="306" t="s">
        <v>787</v>
      </c>
      <c r="DH14" s="306" t="s">
        <v>787</v>
      </c>
      <c r="DI14" s="306">
        <v>22</v>
      </c>
      <c r="DJ14" s="306" t="s">
        <v>787</v>
      </c>
      <c r="DK14" s="306" t="s">
        <v>787</v>
      </c>
      <c r="DL14" s="306" t="s">
        <v>787</v>
      </c>
      <c r="DM14" s="306" t="s">
        <v>787</v>
      </c>
      <c r="DN14" s="306" t="s">
        <v>787</v>
      </c>
      <c r="DO14" s="306" t="s">
        <v>787</v>
      </c>
      <c r="DP14" s="306" t="s">
        <v>787</v>
      </c>
      <c r="DQ14" s="306" t="s">
        <v>787</v>
      </c>
      <c r="DR14" s="306" t="s">
        <v>787</v>
      </c>
      <c r="DS14" s="306" t="s">
        <v>787</v>
      </c>
      <c r="DT14" s="306" t="s">
        <v>787</v>
      </c>
      <c r="DU14" s="306" t="s">
        <v>787</v>
      </c>
      <c r="DV14" s="306" t="s">
        <v>787</v>
      </c>
      <c r="DW14" s="306">
        <v>1</v>
      </c>
      <c r="DX14" s="306">
        <v>1</v>
      </c>
      <c r="DY14" s="306">
        <v>0</v>
      </c>
      <c r="DZ14" s="306">
        <v>1</v>
      </c>
      <c r="EA14" s="306">
        <v>0</v>
      </c>
      <c r="EB14" s="306">
        <v>1</v>
      </c>
      <c r="EC14" s="306">
        <v>4</v>
      </c>
      <c r="ED14" s="306">
        <v>1</v>
      </c>
      <c r="EE14" s="306">
        <v>1</v>
      </c>
      <c r="EF14" s="306">
        <v>1</v>
      </c>
      <c r="EG14" s="306">
        <v>2</v>
      </c>
      <c r="EH14" s="306">
        <v>2</v>
      </c>
      <c r="EI14" s="306">
        <v>4</v>
      </c>
      <c r="EJ14" s="306">
        <v>0</v>
      </c>
      <c r="EK14" s="306">
        <v>0</v>
      </c>
      <c r="EL14" s="306">
        <v>1</v>
      </c>
      <c r="EM14" s="306">
        <v>0</v>
      </c>
      <c r="EN14" s="306">
        <v>0</v>
      </c>
      <c r="EO14" s="306">
        <v>1</v>
      </c>
      <c r="EP14" s="306">
        <v>1</v>
      </c>
      <c r="EQ14" s="306">
        <v>0</v>
      </c>
      <c r="ER14" s="306">
        <v>1</v>
      </c>
      <c r="ES14" s="306">
        <v>2</v>
      </c>
      <c r="ET14" s="306">
        <v>6</v>
      </c>
      <c r="EU14" s="306">
        <v>1</v>
      </c>
      <c r="EV14" s="306">
        <v>2</v>
      </c>
      <c r="EW14" s="306">
        <v>1</v>
      </c>
      <c r="EX14" s="306">
        <v>3</v>
      </c>
      <c r="EY14" s="306">
        <v>1</v>
      </c>
      <c r="EZ14" s="306">
        <v>4</v>
      </c>
      <c r="FA14" s="306">
        <v>0</v>
      </c>
      <c r="FB14" s="306">
        <v>3</v>
      </c>
      <c r="FC14" s="306">
        <v>26</v>
      </c>
      <c r="FD14" s="306">
        <v>2</v>
      </c>
      <c r="FE14" s="306">
        <v>2</v>
      </c>
      <c r="FF14" s="306">
        <v>0</v>
      </c>
      <c r="FG14" s="306">
        <v>0</v>
      </c>
      <c r="FH14" s="306">
        <v>1</v>
      </c>
      <c r="FI14" s="306">
        <v>1</v>
      </c>
      <c r="FJ14" s="306">
        <v>0</v>
      </c>
      <c r="FK14" s="306">
        <v>3</v>
      </c>
      <c r="FL14" s="306">
        <v>11</v>
      </c>
      <c r="FM14" s="306">
        <v>3</v>
      </c>
      <c r="FN14" s="306">
        <v>5</v>
      </c>
      <c r="FO14" s="306">
        <v>2</v>
      </c>
      <c r="FP14" s="306">
        <v>0</v>
      </c>
      <c r="FQ14" s="306">
        <v>0</v>
      </c>
      <c r="FR14" s="306">
        <v>7</v>
      </c>
      <c r="FS14" s="306">
        <v>1</v>
      </c>
      <c r="FT14" s="306">
        <v>2</v>
      </c>
      <c r="FU14" s="306">
        <v>1</v>
      </c>
      <c r="FV14" s="306">
        <v>0</v>
      </c>
      <c r="FW14" s="306">
        <v>0</v>
      </c>
      <c r="FX14" s="306">
        <v>1</v>
      </c>
      <c r="FY14" s="306">
        <v>3</v>
      </c>
      <c r="FZ14" s="306">
        <v>1</v>
      </c>
      <c r="GA14" s="306">
        <v>1</v>
      </c>
      <c r="GB14" s="306">
        <v>1</v>
      </c>
      <c r="GC14" s="306">
        <v>2</v>
      </c>
      <c r="GD14" s="306">
        <v>0</v>
      </c>
      <c r="GE14" s="306">
        <v>1</v>
      </c>
      <c r="GF14" s="306">
        <v>1</v>
      </c>
      <c r="GG14" s="306">
        <v>1</v>
      </c>
      <c r="GH14" s="306">
        <v>1</v>
      </c>
      <c r="GI14" s="306">
        <v>0</v>
      </c>
      <c r="GJ14" s="306">
        <v>1</v>
      </c>
      <c r="GK14" s="306">
        <v>3</v>
      </c>
      <c r="GL14" s="306">
        <v>9</v>
      </c>
      <c r="GM14" s="306">
        <v>6</v>
      </c>
      <c r="GN14" s="306">
        <v>7</v>
      </c>
      <c r="GO14" s="306">
        <v>3</v>
      </c>
      <c r="GP14" s="306">
        <v>1</v>
      </c>
      <c r="GQ14" s="306">
        <v>1</v>
      </c>
      <c r="GR14" s="306">
        <v>0</v>
      </c>
      <c r="GS14" s="306">
        <v>0</v>
      </c>
      <c r="GT14" s="306">
        <v>3</v>
      </c>
      <c r="GU14" s="306">
        <v>1</v>
      </c>
      <c r="GV14" s="306">
        <v>0</v>
      </c>
      <c r="GW14" s="306">
        <v>1</v>
      </c>
      <c r="GX14" s="306">
        <v>0</v>
      </c>
      <c r="GY14" s="306">
        <v>2</v>
      </c>
      <c r="GZ14" s="306">
        <v>5</v>
      </c>
      <c r="HA14" s="306">
        <v>0</v>
      </c>
      <c r="HB14" s="306">
        <v>1</v>
      </c>
      <c r="HC14" s="306">
        <v>3</v>
      </c>
      <c r="HD14" s="306">
        <v>4</v>
      </c>
      <c r="HE14" s="306">
        <v>0</v>
      </c>
      <c r="HF14" s="306">
        <v>1</v>
      </c>
      <c r="HG14" s="306">
        <v>1</v>
      </c>
      <c r="HH14" s="306">
        <v>2</v>
      </c>
      <c r="HI14" s="306">
        <v>0</v>
      </c>
      <c r="HJ14" s="306">
        <v>0</v>
      </c>
      <c r="HK14" s="306">
        <v>3</v>
      </c>
      <c r="HL14" s="306">
        <v>3</v>
      </c>
      <c r="HM14" s="306">
        <v>2</v>
      </c>
      <c r="HN14" s="306">
        <v>4</v>
      </c>
      <c r="HO14" s="306">
        <v>2</v>
      </c>
      <c r="HP14" s="306">
        <v>0</v>
      </c>
      <c r="HQ14" s="306">
        <v>3</v>
      </c>
      <c r="HR14" s="306">
        <v>3</v>
      </c>
      <c r="HS14" s="306">
        <v>5</v>
      </c>
      <c r="HT14" s="306">
        <v>0</v>
      </c>
      <c r="HU14" s="306">
        <v>1</v>
      </c>
      <c r="HV14" s="306">
        <v>0</v>
      </c>
      <c r="HW14" s="306">
        <v>5</v>
      </c>
      <c r="HX14" s="306">
        <v>4</v>
      </c>
      <c r="HY14" s="306">
        <v>1</v>
      </c>
      <c r="HZ14" s="306">
        <v>1</v>
      </c>
      <c r="IA14" s="306">
        <v>1</v>
      </c>
      <c r="IB14" s="306">
        <v>2</v>
      </c>
      <c r="IC14" s="306">
        <v>2</v>
      </c>
      <c r="ID14" s="306">
        <v>2</v>
      </c>
      <c r="IE14" s="306">
        <v>0</v>
      </c>
      <c r="IF14" s="306">
        <v>0</v>
      </c>
      <c r="IG14" s="306">
        <v>0</v>
      </c>
      <c r="IH14" s="306">
        <v>0</v>
      </c>
      <c r="II14" s="306">
        <v>0</v>
      </c>
      <c r="IJ14" s="306">
        <v>2</v>
      </c>
      <c r="IK14" s="306">
        <v>0</v>
      </c>
      <c r="IL14" s="306">
        <v>0</v>
      </c>
      <c r="IM14" s="306">
        <v>0</v>
      </c>
      <c r="IN14" s="306">
        <v>0</v>
      </c>
      <c r="IO14" s="306">
        <v>0</v>
      </c>
      <c r="IP14" s="306">
        <v>0</v>
      </c>
      <c r="IQ14" s="306">
        <v>1</v>
      </c>
      <c r="IR14" s="306">
        <v>0</v>
      </c>
      <c r="IS14" s="306">
        <v>0</v>
      </c>
      <c r="IT14" s="306">
        <v>1</v>
      </c>
      <c r="IU14" s="306">
        <v>2</v>
      </c>
      <c r="IV14" s="306">
        <v>8</v>
      </c>
      <c r="IW14" s="306">
        <v>3</v>
      </c>
      <c r="IX14" s="306">
        <v>2</v>
      </c>
      <c r="IY14" s="306">
        <v>0</v>
      </c>
      <c r="IZ14" s="306">
        <v>7</v>
      </c>
      <c r="JA14" s="306">
        <v>1</v>
      </c>
      <c r="JB14" s="306">
        <v>1</v>
      </c>
      <c r="JC14" s="306">
        <v>0</v>
      </c>
      <c r="JD14" s="306">
        <v>2</v>
      </c>
      <c r="JE14" s="306">
        <v>4</v>
      </c>
      <c r="JF14" s="306">
        <v>0</v>
      </c>
      <c r="JG14" s="306">
        <v>1</v>
      </c>
      <c r="JH14" s="306">
        <v>1</v>
      </c>
      <c r="JI14" s="306">
        <v>2</v>
      </c>
      <c r="JJ14" s="306">
        <v>2</v>
      </c>
      <c r="JK14" s="306">
        <v>1</v>
      </c>
      <c r="JL14" s="306">
        <v>0</v>
      </c>
      <c r="JM14" s="306">
        <v>1</v>
      </c>
      <c r="JN14" s="306">
        <v>1</v>
      </c>
      <c r="JO14" s="306">
        <v>1</v>
      </c>
      <c r="JP14" s="306">
        <v>1</v>
      </c>
      <c r="JQ14" s="306" t="s">
        <v>787</v>
      </c>
    </row>
    <row r="15" spans="1:277" s="285" customFormat="1" ht="23.25" customHeight="1">
      <c r="A15" s="183"/>
      <c r="B15" s="56" t="s">
        <v>64</v>
      </c>
      <c r="C15" s="306">
        <v>193.39599999999999</v>
      </c>
      <c r="D15" s="306">
        <v>91.843999999999994</v>
      </c>
      <c r="E15" s="306">
        <v>101.55200000000001</v>
      </c>
      <c r="F15" s="306" t="s">
        <v>262</v>
      </c>
      <c r="G15" s="306" t="s">
        <v>262</v>
      </c>
      <c r="H15" s="306" t="s">
        <v>262</v>
      </c>
      <c r="I15" s="301"/>
      <c r="J15" s="305" t="s">
        <v>262</v>
      </c>
      <c r="K15" s="306" t="s">
        <v>787</v>
      </c>
      <c r="L15" s="306" t="s">
        <v>787</v>
      </c>
      <c r="M15" s="306" t="s">
        <v>262</v>
      </c>
      <c r="N15" s="306" t="s">
        <v>262</v>
      </c>
      <c r="O15" s="306" t="s">
        <v>262</v>
      </c>
      <c r="P15" s="306" t="s">
        <v>262</v>
      </c>
      <c r="Q15" s="306" t="s">
        <v>787</v>
      </c>
      <c r="R15" s="306" t="s">
        <v>262</v>
      </c>
      <c r="S15" s="306" t="s">
        <v>262</v>
      </c>
      <c r="T15" s="306" t="s">
        <v>262</v>
      </c>
      <c r="U15" s="306">
        <v>1</v>
      </c>
      <c r="V15" s="306" t="s">
        <v>262</v>
      </c>
      <c r="W15" s="306" t="s">
        <v>262</v>
      </c>
      <c r="X15" s="306" t="s">
        <v>262</v>
      </c>
      <c r="Y15" s="306" t="s">
        <v>262</v>
      </c>
      <c r="Z15" s="306" t="s">
        <v>262</v>
      </c>
      <c r="AA15" s="306">
        <v>70</v>
      </c>
      <c r="AB15" s="306" t="s">
        <v>262</v>
      </c>
      <c r="AC15" s="306" t="s">
        <v>262</v>
      </c>
      <c r="AD15" s="306" t="s">
        <v>262</v>
      </c>
      <c r="AE15" s="306" t="s">
        <v>262</v>
      </c>
      <c r="AF15" s="306" t="s">
        <v>262</v>
      </c>
      <c r="AG15" s="306" t="s">
        <v>262</v>
      </c>
      <c r="AH15" s="306" t="s">
        <v>262</v>
      </c>
      <c r="AI15" s="306" t="s">
        <v>262</v>
      </c>
      <c r="AJ15" s="306" t="s">
        <v>262</v>
      </c>
      <c r="AK15" s="306" t="s">
        <v>262</v>
      </c>
      <c r="AL15" s="306" t="s">
        <v>262</v>
      </c>
      <c r="AM15" s="306" t="s">
        <v>262</v>
      </c>
      <c r="AN15" s="306" t="s">
        <v>787</v>
      </c>
      <c r="AO15" s="306" t="s">
        <v>262</v>
      </c>
      <c r="AP15" s="306" t="s">
        <v>262</v>
      </c>
      <c r="AQ15" s="306" t="s">
        <v>262</v>
      </c>
      <c r="AR15" s="306" t="s">
        <v>262</v>
      </c>
      <c r="AS15" s="306" t="s">
        <v>262</v>
      </c>
      <c r="AT15" s="306" t="s">
        <v>262</v>
      </c>
      <c r="AU15" s="306" t="s">
        <v>262</v>
      </c>
      <c r="AV15" s="306" t="s">
        <v>262</v>
      </c>
      <c r="AW15" s="306" t="s">
        <v>262</v>
      </c>
      <c r="AX15" s="306" t="s">
        <v>262</v>
      </c>
      <c r="AY15" s="306" t="s">
        <v>262</v>
      </c>
      <c r="AZ15" s="306" t="s">
        <v>787</v>
      </c>
      <c r="BA15" s="306" t="s">
        <v>262</v>
      </c>
      <c r="BB15" s="306" t="s">
        <v>262</v>
      </c>
      <c r="BC15" s="306" t="s">
        <v>787</v>
      </c>
      <c r="BD15" s="306" t="s">
        <v>262</v>
      </c>
      <c r="BE15" s="306">
        <v>0</v>
      </c>
      <c r="BF15" s="306" t="s">
        <v>262</v>
      </c>
      <c r="BG15" s="306" t="s">
        <v>262</v>
      </c>
      <c r="BH15" s="306" t="s">
        <v>787</v>
      </c>
      <c r="BI15" s="306" t="s">
        <v>262</v>
      </c>
      <c r="BJ15" s="306" t="s">
        <v>262</v>
      </c>
      <c r="BK15" s="306">
        <v>19</v>
      </c>
      <c r="BL15" s="306" t="s">
        <v>262</v>
      </c>
      <c r="BM15" s="306" t="s">
        <v>262</v>
      </c>
      <c r="BN15" s="306" t="s">
        <v>262</v>
      </c>
      <c r="BO15" s="306" t="s">
        <v>262</v>
      </c>
      <c r="BP15" s="306" t="s">
        <v>262</v>
      </c>
      <c r="BQ15" s="306" t="s">
        <v>787</v>
      </c>
      <c r="BR15" s="306" t="s">
        <v>262</v>
      </c>
      <c r="BS15" s="306" t="s">
        <v>787</v>
      </c>
      <c r="BT15" s="306" t="s">
        <v>262</v>
      </c>
      <c r="BU15" s="306" t="s">
        <v>262</v>
      </c>
      <c r="BV15" s="306" t="s">
        <v>262</v>
      </c>
      <c r="BW15" s="306" t="s">
        <v>787</v>
      </c>
      <c r="BX15" s="306" t="s">
        <v>787</v>
      </c>
      <c r="BY15" s="306" t="s">
        <v>787</v>
      </c>
      <c r="BZ15" s="306" t="s">
        <v>262</v>
      </c>
      <c r="CA15" s="306" t="s">
        <v>787</v>
      </c>
      <c r="CB15" s="306" t="s">
        <v>262</v>
      </c>
      <c r="CC15" s="306" t="s">
        <v>787</v>
      </c>
      <c r="CD15" s="306" t="s">
        <v>787</v>
      </c>
      <c r="CE15" s="306" t="s">
        <v>787</v>
      </c>
      <c r="CF15" s="306" t="s">
        <v>787</v>
      </c>
      <c r="CG15" s="306" t="s">
        <v>787</v>
      </c>
      <c r="CH15" s="306" t="s">
        <v>787</v>
      </c>
      <c r="CI15" s="306" t="s">
        <v>787</v>
      </c>
      <c r="CJ15" s="306" t="s">
        <v>787</v>
      </c>
      <c r="CK15" s="306" t="s">
        <v>787</v>
      </c>
      <c r="CL15" s="306" t="s">
        <v>787</v>
      </c>
      <c r="CM15" s="306" t="s">
        <v>787</v>
      </c>
      <c r="CN15" s="306" t="s">
        <v>787</v>
      </c>
      <c r="CO15" s="306" t="s">
        <v>787</v>
      </c>
      <c r="CP15" s="306" t="s">
        <v>787</v>
      </c>
      <c r="CQ15" s="306" t="s">
        <v>787</v>
      </c>
      <c r="CR15" s="306" t="s">
        <v>787</v>
      </c>
      <c r="CS15" s="306" t="s">
        <v>787</v>
      </c>
      <c r="CT15" s="306" t="s">
        <v>787</v>
      </c>
      <c r="CU15" s="306" t="s">
        <v>262</v>
      </c>
      <c r="CV15" s="306">
        <v>29</v>
      </c>
      <c r="CW15" s="306" t="s">
        <v>787</v>
      </c>
      <c r="CX15" s="306" t="s">
        <v>787</v>
      </c>
      <c r="CY15" s="306" t="s">
        <v>787</v>
      </c>
      <c r="CZ15" s="306" t="s">
        <v>787</v>
      </c>
      <c r="DA15" s="306" t="s">
        <v>262</v>
      </c>
      <c r="DB15" s="306">
        <v>34</v>
      </c>
      <c r="DC15" s="306" t="s">
        <v>787</v>
      </c>
      <c r="DD15" s="306" t="s">
        <v>787</v>
      </c>
      <c r="DE15" s="306" t="s">
        <v>787</v>
      </c>
      <c r="DF15" s="306" t="s">
        <v>787</v>
      </c>
      <c r="DG15" s="306" t="s">
        <v>787</v>
      </c>
      <c r="DH15" s="306" t="s">
        <v>787</v>
      </c>
      <c r="DI15" s="306" t="s">
        <v>262</v>
      </c>
      <c r="DJ15" s="306" t="s">
        <v>787</v>
      </c>
      <c r="DK15" s="306" t="s">
        <v>787</v>
      </c>
      <c r="DL15" s="306" t="s">
        <v>787</v>
      </c>
      <c r="DM15" s="306" t="s">
        <v>787</v>
      </c>
      <c r="DN15" s="306" t="s">
        <v>787</v>
      </c>
      <c r="DO15" s="306" t="s">
        <v>787</v>
      </c>
      <c r="DP15" s="306" t="s">
        <v>787</v>
      </c>
      <c r="DQ15" s="306" t="s">
        <v>787</v>
      </c>
      <c r="DR15" s="306" t="s">
        <v>787</v>
      </c>
      <c r="DS15" s="306" t="s">
        <v>787</v>
      </c>
      <c r="DT15" s="306" t="s">
        <v>787</v>
      </c>
      <c r="DU15" s="306" t="s">
        <v>787</v>
      </c>
      <c r="DV15" s="306" t="s">
        <v>787</v>
      </c>
      <c r="DW15" s="306" t="s">
        <v>262</v>
      </c>
      <c r="DX15" s="306" t="s">
        <v>262</v>
      </c>
      <c r="DY15" s="306" t="s">
        <v>262</v>
      </c>
      <c r="DZ15" s="306" t="s">
        <v>262</v>
      </c>
      <c r="EA15" s="306" t="s">
        <v>262</v>
      </c>
      <c r="EB15" s="306" t="s">
        <v>262</v>
      </c>
      <c r="EC15" s="306" t="s">
        <v>262</v>
      </c>
      <c r="ED15" s="306" t="s">
        <v>262</v>
      </c>
      <c r="EE15" s="306" t="s">
        <v>262</v>
      </c>
      <c r="EF15" s="306" t="s">
        <v>262</v>
      </c>
      <c r="EG15" s="306" t="s">
        <v>262</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787</v>
      </c>
    </row>
    <row r="16" spans="1:277" s="285" customFormat="1" ht="23.25" customHeight="1">
      <c r="A16" s="183"/>
      <c r="B16" s="53" t="s">
        <v>9</v>
      </c>
      <c r="C16" s="307">
        <v>955.67100000000005</v>
      </c>
      <c r="D16" s="307">
        <v>423.65300000000002</v>
      </c>
      <c r="E16" s="307">
        <v>324.37299999999999</v>
      </c>
      <c r="F16" s="307">
        <v>24.42</v>
      </c>
      <c r="G16" s="307">
        <v>183.22300000000001</v>
      </c>
      <c r="H16" s="307" t="s">
        <v>262</v>
      </c>
      <c r="I16" s="301"/>
      <c r="J16" s="307">
        <v>39</v>
      </c>
      <c r="K16" s="307" t="s">
        <v>787</v>
      </c>
      <c r="L16" s="307" t="s">
        <v>787</v>
      </c>
      <c r="M16" s="307">
        <v>3</v>
      </c>
      <c r="N16" s="307">
        <v>128</v>
      </c>
      <c r="O16" s="307">
        <v>7</v>
      </c>
      <c r="P16" s="307">
        <v>5</v>
      </c>
      <c r="Q16" s="307" t="s">
        <v>787</v>
      </c>
      <c r="R16" s="307">
        <v>1</v>
      </c>
      <c r="S16" s="307">
        <v>37</v>
      </c>
      <c r="T16" s="307">
        <v>1</v>
      </c>
      <c r="U16" s="307">
        <v>0</v>
      </c>
      <c r="V16" s="307">
        <v>1</v>
      </c>
      <c r="W16" s="307">
        <v>2</v>
      </c>
      <c r="X16" s="307">
        <v>0</v>
      </c>
      <c r="Y16" s="307">
        <v>0</v>
      </c>
      <c r="Z16" s="307">
        <v>0</v>
      </c>
      <c r="AA16" s="307">
        <v>2</v>
      </c>
      <c r="AB16" s="307">
        <v>0</v>
      </c>
      <c r="AC16" s="307">
        <v>0</v>
      </c>
      <c r="AD16" s="307">
        <v>10</v>
      </c>
      <c r="AE16" s="307">
        <v>0</v>
      </c>
      <c r="AF16" s="307">
        <v>3</v>
      </c>
      <c r="AG16" s="307">
        <v>2</v>
      </c>
      <c r="AH16" s="307">
        <v>0</v>
      </c>
      <c r="AI16" s="307">
        <v>0</v>
      </c>
      <c r="AJ16" s="307">
        <v>0</v>
      </c>
      <c r="AK16" s="307" t="s">
        <v>262</v>
      </c>
      <c r="AL16" s="307">
        <v>1</v>
      </c>
      <c r="AM16" s="307">
        <v>5</v>
      </c>
      <c r="AN16" s="307" t="s">
        <v>787</v>
      </c>
      <c r="AO16" s="307">
        <v>0</v>
      </c>
      <c r="AP16" s="307">
        <v>0</v>
      </c>
      <c r="AQ16" s="307">
        <v>17</v>
      </c>
      <c r="AR16" s="307">
        <v>0</v>
      </c>
      <c r="AS16" s="307">
        <v>34</v>
      </c>
      <c r="AT16" s="307">
        <v>2</v>
      </c>
      <c r="AU16" s="307">
        <v>2</v>
      </c>
      <c r="AV16" s="307">
        <v>1</v>
      </c>
      <c r="AW16" s="307">
        <v>0</v>
      </c>
      <c r="AX16" s="307">
        <v>0</v>
      </c>
      <c r="AY16" s="307">
        <v>1</v>
      </c>
      <c r="AZ16" s="307" t="s">
        <v>787</v>
      </c>
      <c r="BA16" s="307">
        <v>3</v>
      </c>
      <c r="BB16" s="307">
        <v>1</v>
      </c>
      <c r="BC16" s="307" t="s">
        <v>787</v>
      </c>
      <c r="BD16" s="307">
        <v>1</v>
      </c>
      <c r="BE16" s="307">
        <v>2</v>
      </c>
      <c r="BF16" s="307">
        <v>0</v>
      </c>
      <c r="BG16" s="307">
        <v>0</v>
      </c>
      <c r="BH16" s="307" t="s">
        <v>787</v>
      </c>
      <c r="BI16" s="307">
        <v>5</v>
      </c>
      <c r="BJ16" s="307">
        <v>3</v>
      </c>
      <c r="BK16" s="307">
        <v>4</v>
      </c>
      <c r="BL16" s="307">
        <v>3</v>
      </c>
      <c r="BM16" s="307">
        <v>1</v>
      </c>
      <c r="BN16" s="307">
        <v>3</v>
      </c>
      <c r="BO16" s="307">
        <v>1</v>
      </c>
      <c r="BP16" s="307">
        <v>94</v>
      </c>
      <c r="BQ16" s="307" t="s">
        <v>787</v>
      </c>
      <c r="BR16" s="307">
        <v>19</v>
      </c>
      <c r="BS16" s="307" t="s">
        <v>787</v>
      </c>
      <c r="BT16" s="307">
        <v>2</v>
      </c>
      <c r="BU16" s="307">
        <v>6</v>
      </c>
      <c r="BV16" s="307">
        <v>8</v>
      </c>
      <c r="BW16" s="307" t="s">
        <v>787</v>
      </c>
      <c r="BX16" s="307" t="s">
        <v>787</v>
      </c>
      <c r="BY16" s="307" t="s">
        <v>787</v>
      </c>
      <c r="BZ16" s="307">
        <v>5</v>
      </c>
      <c r="CA16" s="307" t="s">
        <v>787</v>
      </c>
      <c r="CB16" s="307">
        <v>0</v>
      </c>
      <c r="CC16" s="307" t="s">
        <v>787</v>
      </c>
      <c r="CD16" s="307" t="s">
        <v>787</v>
      </c>
      <c r="CE16" s="307" t="s">
        <v>787</v>
      </c>
      <c r="CF16" s="307" t="s">
        <v>787</v>
      </c>
      <c r="CG16" s="307" t="s">
        <v>787</v>
      </c>
      <c r="CH16" s="307" t="s">
        <v>787</v>
      </c>
      <c r="CI16" s="307" t="s">
        <v>787</v>
      </c>
      <c r="CJ16" s="307" t="s">
        <v>787</v>
      </c>
      <c r="CK16" s="307" t="s">
        <v>787</v>
      </c>
      <c r="CL16" s="307" t="s">
        <v>787</v>
      </c>
      <c r="CM16" s="307" t="s">
        <v>787</v>
      </c>
      <c r="CN16" s="307" t="s">
        <v>787</v>
      </c>
      <c r="CO16" s="307" t="s">
        <v>787</v>
      </c>
      <c r="CP16" s="307" t="s">
        <v>787</v>
      </c>
      <c r="CQ16" s="307" t="s">
        <v>787</v>
      </c>
      <c r="CR16" s="307" t="s">
        <v>787</v>
      </c>
      <c r="CS16" s="307" t="s">
        <v>787</v>
      </c>
      <c r="CT16" s="307" t="s">
        <v>787</v>
      </c>
      <c r="CU16" s="307">
        <v>6</v>
      </c>
      <c r="CV16" s="307">
        <v>146</v>
      </c>
      <c r="CW16" s="307" t="s">
        <v>787</v>
      </c>
      <c r="CX16" s="307" t="s">
        <v>787</v>
      </c>
      <c r="CY16" s="307" t="s">
        <v>787</v>
      </c>
      <c r="CZ16" s="307" t="s">
        <v>787</v>
      </c>
      <c r="DA16" s="307">
        <v>8</v>
      </c>
      <c r="DB16" s="307">
        <v>1</v>
      </c>
      <c r="DC16" s="307" t="s">
        <v>787</v>
      </c>
      <c r="DD16" s="307" t="s">
        <v>787</v>
      </c>
      <c r="DE16" s="307" t="s">
        <v>787</v>
      </c>
      <c r="DF16" s="307" t="s">
        <v>787</v>
      </c>
      <c r="DG16" s="307" t="s">
        <v>787</v>
      </c>
      <c r="DH16" s="307" t="s">
        <v>787</v>
      </c>
      <c r="DI16" s="307">
        <v>0</v>
      </c>
      <c r="DJ16" s="307" t="s">
        <v>787</v>
      </c>
      <c r="DK16" s="307" t="s">
        <v>787</v>
      </c>
      <c r="DL16" s="307" t="s">
        <v>787</v>
      </c>
      <c r="DM16" s="307" t="s">
        <v>787</v>
      </c>
      <c r="DN16" s="307" t="s">
        <v>787</v>
      </c>
      <c r="DO16" s="307" t="s">
        <v>787</v>
      </c>
      <c r="DP16" s="307" t="s">
        <v>787</v>
      </c>
      <c r="DQ16" s="307" t="s">
        <v>787</v>
      </c>
      <c r="DR16" s="307" t="s">
        <v>787</v>
      </c>
      <c r="DS16" s="307" t="s">
        <v>787</v>
      </c>
      <c r="DT16" s="307" t="s">
        <v>787</v>
      </c>
      <c r="DU16" s="307" t="s">
        <v>787</v>
      </c>
      <c r="DV16" s="307" t="s">
        <v>787</v>
      </c>
      <c r="DW16" s="307">
        <v>3</v>
      </c>
      <c r="DX16" s="307">
        <v>0</v>
      </c>
      <c r="DY16" s="307">
        <v>0</v>
      </c>
      <c r="DZ16" s="307">
        <v>0</v>
      </c>
      <c r="EA16" s="307">
        <v>0</v>
      </c>
      <c r="EB16" s="307">
        <v>0</v>
      </c>
      <c r="EC16" s="307">
        <v>3</v>
      </c>
      <c r="ED16" s="307">
        <v>0</v>
      </c>
      <c r="EE16" s="307">
        <v>0</v>
      </c>
      <c r="EF16" s="307">
        <v>0</v>
      </c>
      <c r="EG16" s="307">
        <v>1</v>
      </c>
      <c r="EH16" s="307">
        <v>0</v>
      </c>
      <c r="EI16" s="307">
        <v>3</v>
      </c>
      <c r="EJ16" s="307">
        <v>0</v>
      </c>
      <c r="EK16" s="307">
        <v>0</v>
      </c>
      <c r="EL16" s="307">
        <v>0</v>
      </c>
      <c r="EM16" s="307">
        <v>1</v>
      </c>
      <c r="EN16" s="307">
        <v>0</v>
      </c>
      <c r="EO16" s="307">
        <v>1</v>
      </c>
      <c r="EP16" s="307">
        <v>2</v>
      </c>
      <c r="EQ16" s="307">
        <v>0</v>
      </c>
      <c r="ER16" s="307">
        <v>1</v>
      </c>
      <c r="ES16" s="307">
        <v>1</v>
      </c>
      <c r="ET16" s="307">
        <v>0</v>
      </c>
      <c r="EU16" s="307">
        <v>0</v>
      </c>
      <c r="EV16" s="307">
        <v>1</v>
      </c>
      <c r="EW16" s="307">
        <v>0</v>
      </c>
      <c r="EX16" s="307">
        <v>0</v>
      </c>
      <c r="EY16" s="307">
        <v>1</v>
      </c>
      <c r="EZ16" s="307">
        <v>1</v>
      </c>
      <c r="FA16" s="307">
        <v>0</v>
      </c>
      <c r="FB16" s="307">
        <v>2</v>
      </c>
      <c r="FC16" s="307">
        <v>1</v>
      </c>
      <c r="FD16" s="307">
        <v>1</v>
      </c>
      <c r="FE16" s="307">
        <v>1</v>
      </c>
      <c r="FF16" s="307">
        <v>0</v>
      </c>
      <c r="FG16" s="307">
        <v>0</v>
      </c>
      <c r="FH16" s="307">
        <v>1</v>
      </c>
      <c r="FI16" s="307">
        <v>0</v>
      </c>
      <c r="FJ16" s="307">
        <v>0</v>
      </c>
      <c r="FK16" s="307">
        <v>2</v>
      </c>
      <c r="FL16" s="307">
        <v>2</v>
      </c>
      <c r="FM16" s="307">
        <v>2</v>
      </c>
      <c r="FN16" s="307">
        <v>2</v>
      </c>
      <c r="FO16" s="307">
        <v>1</v>
      </c>
      <c r="FP16" s="307">
        <v>0</v>
      </c>
      <c r="FQ16" s="307">
        <v>0</v>
      </c>
      <c r="FR16" s="307">
        <v>1</v>
      </c>
      <c r="FS16" s="307">
        <v>0</v>
      </c>
      <c r="FT16" s="307">
        <v>3</v>
      </c>
      <c r="FU16" s="307">
        <v>1</v>
      </c>
      <c r="FV16" s="307">
        <v>0</v>
      </c>
      <c r="FW16" s="307">
        <v>0</v>
      </c>
      <c r="FX16" s="307">
        <v>0</v>
      </c>
      <c r="FY16" s="307">
        <v>3</v>
      </c>
      <c r="FZ16" s="307">
        <v>2</v>
      </c>
      <c r="GA16" s="307">
        <v>0</v>
      </c>
      <c r="GB16" s="307">
        <v>0</v>
      </c>
      <c r="GC16" s="307">
        <v>0</v>
      </c>
      <c r="GD16" s="307">
        <v>0</v>
      </c>
      <c r="GE16" s="307">
        <v>0</v>
      </c>
      <c r="GF16" s="307">
        <v>1</v>
      </c>
      <c r="GG16" s="307">
        <v>0</v>
      </c>
      <c r="GH16" s="307">
        <v>0</v>
      </c>
      <c r="GI16" s="307">
        <v>1</v>
      </c>
      <c r="GJ16" s="307">
        <v>1</v>
      </c>
      <c r="GK16" s="307">
        <v>0</v>
      </c>
      <c r="GL16" s="307">
        <v>3</v>
      </c>
      <c r="GM16" s="307">
        <v>1</v>
      </c>
      <c r="GN16" s="307">
        <v>1</v>
      </c>
      <c r="GO16" s="307">
        <v>1</v>
      </c>
      <c r="GP16" s="307">
        <v>1</v>
      </c>
      <c r="GQ16" s="307">
        <v>3</v>
      </c>
      <c r="GR16" s="307">
        <v>0</v>
      </c>
      <c r="GS16" s="307">
        <v>0</v>
      </c>
      <c r="GT16" s="307">
        <v>1</v>
      </c>
      <c r="GU16" s="307">
        <v>0</v>
      </c>
      <c r="GV16" s="307">
        <v>1</v>
      </c>
      <c r="GW16" s="307">
        <v>1</v>
      </c>
      <c r="GX16" s="307">
        <v>0</v>
      </c>
      <c r="GY16" s="307">
        <v>1</v>
      </c>
      <c r="GZ16" s="307">
        <v>2</v>
      </c>
      <c r="HA16" s="307">
        <v>0</v>
      </c>
      <c r="HB16" s="307">
        <v>0</v>
      </c>
      <c r="HC16" s="307">
        <v>0</v>
      </c>
      <c r="HD16" s="307">
        <v>1</v>
      </c>
      <c r="HE16" s="307">
        <v>0</v>
      </c>
      <c r="HF16" s="307">
        <v>0</v>
      </c>
      <c r="HG16" s="307">
        <v>0</v>
      </c>
      <c r="HH16" s="307">
        <v>1</v>
      </c>
      <c r="HI16" s="307">
        <v>0</v>
      </c>
      <c r="HJ16" s="307">
        <v>0</v>
      </c>
      <c r="HK16" s="307">
        <v>1</v>
      </c>
      <c r="HL16" s="307">
        <v>0</v>
      </c>
      <c r="HM16" s="307">
        <v>2</v>
      </c>
      <c r="HN16" s="307">
        <v>2</v>
      </c>
      <c r="HO16" s="307">
        <v>0</v>
      </c>
      <c r="HP16" s="307">
        <v>0</v>
      </c>
      <c r="HQ16" s="307">
        <v>1</v>
      </c>
      <c r="HR16" s="307">
        <v>0</v>
      </c>
      <c r="HS16" s="307">
        <v>0</v>
      </c>
      <c r="HT16" s="307">
        <v>5</v>
      </c>
      <c r="HU16" s="307">
        <v>0</v>
      </c>
      <c r="HV16" s="307">
        <v>0</v>
      </c>
      <c r="HW16" s="307">
        <v>0</v>
      </c>
      <c r="HX16" s="307">
        <v>1</v>
      </c>
      <c r="HY16" s="307">
        <v>0</v>
      </c>
      <c r="HZ16" s="307">
        <v>1</v>
      </c>
      <c r="IA16" s="307">
        <v>1</v>
      </c>
      <c r="IB16" s="307">
        <v>1</v>
      </c>
      <c r="IC16" s="307">
        <v>1</v>
      </c>
      <c r="ID16" s="307">
        <v>1</v>
      </c>
      <c r="IE16" s="307">
        <v>0</v>
      </c>
      <c r="IF16" s="307">
        <v>0</v>
      </c>
      <c r="IG16" s="307">
        <v>0</v>
      </c>
      <c r="IH16" s="307">
        <v>0</v>
      </c>
      <c r="II16" s="307">
        <v>0</v>
      </c>
      <c r="IJ16" s="307">
        <v>3</v>
      </c>
      <c r="IK16" s="307" t="s">
        <v>262</v>
      </c>
      <c r="IL16" s="307">
        <v>0</v>
      </c>
      <c r="IM16" s="307" t="s">
        <v>262</v>
      </c>
      <c r="IN16" s="307" t="s">
        <v>262</v>
      </c>
      <c r="IO16" s="307">
        <v>0</v>
      </c>
      <c r="IP16" s="307">
        <v>0</v>
      </c>
      <c r="IQ16" s="307">
        <v>0</v>
      </c>
      <c r="IR16" s="307">
        <v>0</v>
      </c>
      <c r="IS16" s="307">
        <v>0</v>
      </c>
      <c r="IT16" s="307">
        <v>0</v>
      </c>
      <c r="IU16" s="307">
        <v>1</v>
      </c>
      <c r="IV16" s="307">
        <v>3</v>
      </c>
      <c r="IW16" s="307">
        <v>1</v>
      </c>
      <c r="IX16" s="307">
        <v>0</v>
      </c>
      <c r="IY16" s="307">
        <v>0</v>
      </c>
      <c r="IZ16" s="307">
        <v>0</v>
      </c>
      <c r="JA16" s="307">
        <v>1</v>
      </c>
      <c r="JB16" s="307">
        <v>0</v>
      </c>
      <c r="JC16" s="307">
        <v>1</v>
      </c>
      <c r="JD16" s="307">
        <v>1</v>
      </c>
      <c r="JE16" s="307">
        <v>6</v>
      </c>
      <c r="JF16" s="307">
        <v>1</v>
      </c>
      <c r="JG16" s="307">
        <v>1</v>
      </c>
      <c r="JH16" s="307">
        <v>1</v>
      </c>
      <c r="JI16" s="307">
        <v>1</v>
      </c>
      <c r="JJ16" s="307">
        <v>3</v>
      </c>
      <c r="JK16" s="307">
        <v>0</v>
      </c>
      <c r="JL16" s="307">
        <v>0</v>
      </c>
      <c r="JM16" s="307">
        <v>0</v>
      </c>
      <c r="JN16" s="307">
        <v>0</v>
      </c>
      <c r="JO16" s="307">
        <v>0</v>
      </c>
      <c r="JP16" s="307">
        <v>2</v>
      </c>
      <c r="JQ16" s="307" t="s">
        <v>787</v>
      </c>
    </row>
    <row r="17" spans="1:277" s="285" customFormat="1" ht="23.25" customHeight="1">
      <c r="A17" s="183"/>
      <c r="B17" s="57" t="s">
        <v>15</v>
      </c>
      <c r="C17" s="303">
        <v>9284.241</v>
      </c>
      <c r="D17" s="303">
        <v>4711.3469999999998</v>
      </c>
      <c r="E17" s="303">
        <v>2132.4639999999999</v>
      </c>
      <c r="F17" s="303">
        <v>1010.989</v>
      </c>
      <c r="G17" s="303">
        <v>1429.261</v>
      </c>
      <c r="H17" s="303">
        <v>0.17799999999999999</v>
      </c>
      <c r="I17" s="301"/>
      <c r="J17" s="303">
        <v>784</v>
      </c>
      <c r="K17" s="303" t="s">
        <v>787</v>
      </c>
      <c r="L17" s="303" t="s">
        <v>787</v>
      </c>
      <c r="M17" s="303">
        <v>132</v>
      </c>
      <c r="N17" s="303">
        <v>234</v>
      </c>
      <c r="O17" s="303">
        <v>75</v>
      </c>
      <c r="P17" s="303">
        <v>56</v>
      </c>
      <c r="Q17" s="303" t="s">
        <v>787</v>
      </c>
      <c r="R17" s="303">
        <v>64</v>
      </c>
      <c r="S17" s="303">
        <v>100</v>
      </c>
      <c r="T17" s="303">
        <v>37</v>
      </c>
      <c r="U17" s="303">
        <v>27</v>
      </c>
      <c r="V17" s="303">
        <v>36</v>
      </c>
      <c r="W17" s="303">
        <v>33</v>
      </c>
      <c r="X17" s="303">
        <v>43</v>
      </c>
      <c r="Y17" s="303">
        <v>28</v>
      </c>
      <c r="Z17" s="303">
        <v>33</v>
      </c>
      <c r="AA17" s="303">
        <v>134</v>
      </c>
      <c r="AB17" s="303">
        <v>43</v>
      </c>
      <c r="AC17" s="303">
        <v>34</v>
      </c>
      <c r="AD17" s="303">
        <v>32</v>
      </c>
      <c r="AE17" s="303">
        <v>61</v>
      </c>
      <c r="AF17" s="303">
        <v>35</v>
      </c>
      <c r="AG17" s="303">
        <v>28</v>
      </c>
      <c r="AH17" s="303">
        <v>17</v>
      </c>
      <c r="AI17" s="303">
        <v>21</v>
      </c>
      <c r="AJ17" s="303">
        <v>5</v>
      </c>
      <c r="AK17" s="303">
        <v>19</v>
      </c>
      <c r="AL17" s="303">
        <v>68</v>
      </c>
      <c r="AM17" s="303">
        <v>135</v>
      </c>
      <c r="AN17" s="303" t="s">
        <v>787</v>
      </c>
      <c r="AO17" s="303">
        <v>7</v>
      </c>
      <c r="AP17" s="303">
        <v>3</v>
      </c>
      <c r="AQ17" s="303">
        <v>36</v>
      </c>
      <c r="AR17" s="303">
        <v>23</v>
      </c>
      <c r="AS17" s="303">
        <v>82</v>
      </c>
      <c r="AT17" s="303">
        <v>91</v>
      </c>
      <c r="AU17" s="303">
        <v>86</v>
      </c>
      <c r="AV17" s="303">
        <v>57</v>
      </c>
      <c r="AW17" s="303">
        <v>17</v>
      </c>
      <c r="AX17" s="303">
        <v>23</v>
      </c>
      <c r="AY17" s="303">
        <v>13</v>
      </c>
      <c r="AZ17" s="303">
        <v>14</v>
      </c>
      <c r="BA17" s="303">
        <v>144</v>
      </c>
      <c r="BB17" s="303">
        <v>56</v>
      </c>
      <c r="BC17" s="303" t="s">
        <v>787</v>
      </c>
      <c r="BD17" s="303">
        <v>68</v>
      </c>
      <c r="BE17" s="303">
        <v>67</v>
      </c>
      <c r="BF17" s="303">
        <v>29</v>
      </c>
      <c r="BG17" s="303">
        <v>48</v>
      </c>
      <c r="BH17" s="303" t="s">
        <v>787</v>
      </c>
      <c r="BI17" s="303">
        <v>194</v>
      </c>
      <c r="BJ17" s="303">
        <v>166</v>
      </c>
      <c r="BK17" s="303">
        <v>81</v>
      </c>
      <c r="BL17" s="303">
        <v>120</v>
      </c>
      <c r="BM17" s="303">
        <v>80</v>
      </c>
      <c r="BN17" s="303">
        <v>65</v>
      </c>
      <c r="BO17" s="303">
        <v>31</v>
      </c>
      <c r="BP17" s="303">
        <v>728</v>
      </c>
      <c r="BQ17" s="303" t="s">
        <v>787</v>
      </c>
      <c r="BR17" s="303">
        <v>107</v>
      </c>
      <c r="BS17" s="303" t="s">
        <v>787</v>
      </c>
      <c r="BT17" s="303">
        <v>56</v>
      </c>
      <c r="BU17" s="303">
        <v>45</v>
      </c>
      <c r="BV17" s="303">
        <v>54</v>
      </c>
      <c r="BW17" s="303" t="s">
        <v>787</v>
      </c>
      <c r="BX17" s="303" t="s">
        <v>787</v>
      </c>
      <c r="BY17" s="303" t="s">
        <v>787</v>
      </c>
      <c r="BZ17" s="303">
        <v>35</v>
      </c>
      <c r="CA17" s="303" t="s">
        <v>787</v>
      </c>
      <c r="CB17" s="303">
        <v>27</v>
      </c>
      <c r="CC17" s="303" t="s">
        <v>787</v>
      </c>
      <c r="CD17" s="303" t="s">
        <v>787</v>
      </c>
      <c r="CE17" s="303" t="s">
        <v>787</v>
      </c>
      <c r="CF17" s="303" t="s">
        <v>787</v>
      </c>
      <c r="CG17" s="303" t="s">
        <v>787</v>
      </c>
      <c r="CH17" s="303" t="s">
        <v>787</v>
      </c>
      <c r="CI17" s="303" t="s">
        <v>787</v>
      </c>
      <c r="CJ17" s="303" t="s">
        <v>787</v>
      </c>
      <c r="CK17" s="303" t="s">
        <v>787</v>
      </c>
      <c r="CL17" s="303" t="s">
        <v>787</v>
      </c>
      <c r="CM17" s="303" t="s">
        <v>787</v>
      </c>
      <c r="CN17" s="303" t="s">
        <v>787</v>
      </c>
      <c r="CO17" s="303" t="s">
        <v>787</v>
      </c>
      <c r="CP17" s="303" t="s">
        <v>787</v>
      </c>
      <c r="CQ17" s="303" t="s">
        <v>787</v>
      </c>
      <c r="CR17" s="303" t="s">
        <v>787</v>
      </c>
      <c r="CS17" s="303" t="s">
        <v>787</v>
      </c>
      <c r="CT17" s="303" t="s">
        <v>787</v>
      </c>
      <c r="CU17" s="303">
        <v>33</v>
      </c>
      <c r="CV17" s="303">
        <v>487</v>
      </c>
      <c r="CW17" s="303" t="s">
        <v>787</v>
      </c>
      <c r="CX17" s="303" t="s">
        <v>787</v>
      </c>
      <c r="CY17" s="303" t="s">
        <v>787</v>
      </c>
      <c r="CZ17" s="303" t="s">
        <v>787</v>
      </c>
      <c r="DA17" s="303">
        <v>57</v>
      </c>
      <c r="DB17" s="303">
        <v>69</v>
      </c>
      <c r="DC17" s="303" t="s">
        <v>787</v>
      </c>
      <c r="DD17" s="303" t="s">
        <v>787</v>
      </c>
      <c r="DE17" s="303" t="s">
        <v>787</v>
      </c>
      <c r="DF17" s="303" t="s">
        <v>787</v>
      </c>
      <c r="DG17" s="303" t="s">
        <v>787</v>
      </c>
      <c r="DH17" s="303" t="s">
        <v>787</v>
      </c>
      <c r="DI17" s="303">
        <v>83</v>
      </c>
      <c r="DJ17" s="303" t="s">
        <v>787</v>
      </c>
      <c r="DK17" s="303" t="s">
        <v>787</v>
      </c>
      <c r="DL17" s="303" t="s">
        <v>787</v>
      </c>
      <c r="DM17" s="303" t="s">
        <v>787</v>
      </c>
      <c r="DN17" s="303" t="s">
        <v>787</v>
      </c>
      <c r="DO17" s="303" t="s">
        <v>787</v>
      </c>
      <c r="DP17" s="303" t="s">
        <v>787</v>
      </c>
      <c r="DQ17" s="303" t="s">
        <v>787</v>
      </c>
      <c r="DR17" s="303" t="s">
        <v>787</v>
      </c>
      <c r="DS17" s="303" t="s">
        <v>787</v>
      </c>
      <c r="DT17" s="303" t="s">
        <v>787</v>
      </c>
      <c r="DU17" s="303" t="s">
        <v>787</v>
      </c>
      <c r="DV17" s="303" t="s">
        <v>787</v>
      </c>
      <c r="DW17" s="303">
        <v>17</v>
      </c>
      <c r="DX17" s="303">
        <v>7</v>
      </c>
      <c r="DY17" s="303">
        <v>5</v>
      </c>
      <c r="DZ17" s="303">
        <v>6</v>
      </c>
      <c r="EA17" s="303">
        <v>5</v>
      </c>
      <c r="EB17" s="303">
        <v>6</v>
      </c>
      <c r="EC17" s="303">
        <v>20</v>
      </c>
      <c r="ED17" s="303">
        <v>8</v>
      </c>
      <c r="EE17" s="303">
        <v>9</v>
      </c>
      <c r="EF17" s="303">
        <v>8</v>
      </c>
      <c r="EG17" s="303">
        <v>8</v>
      </c>
      <c r="EH17" s="303">
        <v>8</v>
      </c>
      <c r="EI17" s="303">
        <v>23</v>
      </c>
      <c r="EJ17" s="303">
        <v>5</v>
      </c>
      <c r="EK17" s="303">
        <v>5</v>
      </c>
      <c r="EL17" s="303">
        <v>5</v>
      </c>
      <c r="EM17" s="303">
        <v>8</v>
      </c>
      <c r="EN17" s="303">
        <v>8</v>
      </c>
      <c r="EO17" s="303">
        <v>13</v>
      </c>
      <c r="EP17" s="303">
        <v>16</v>
      </c>
      <c r="EQ17" s="303">
        <v>13</v>
      </c>
      <c r="ER17" s="303">
        <v>14</v>
      </c>
      <c r="ES17" s="303">
        <v>8</v>
      </c>
      <c r="ET17" s="303">
        <v>11</v>
      </c>
      <c r="EU17" s="303">
        <v>7</v>
      </c>
      <c r="EV17" s="303">
        <v>14</v>
      </c>
      <c r="EW17" s="303">
        <v>2</v>
      </c>
      <c r="EX17" s="303">
        <v>6</v>
      </c>
      <c r="EY17" s="303">
        <v>8</v>
      </c>
      <c r="EZ17" s="303">
        <v>11</v>
      </c>
      <c r="FA17" s="303">
        <v>4</v>
      </c>
      <c r="FB17" s="303">
        <v>14</v>
      </c>
      <c r="FC17" s="303">
        <v>32</v>
      </c>
      <c r="FD17" s="303">
        <v>8</v>
      </c>
      <c r="FE17" s="303">
        <v>8</v>
      </c>
      <c r="FF17" s="303">
        <v>3</v>
      </c>
      <c r="FG17" s="303">
        <v>3</v>
      </c>
      <c r="FH17" s="303">
        <v>15</v>
      </c>
      <c r="FI17" s="303">
        <v>6</v>
      </c>
      <c r="FJ17" s="303">
        <v>6</v>
      </c>
      <c r="FK17" s="303">
        <v>18</v>
      </c>
      <c r="FL17" s="303">
        <v>27</v>
      </c>
      <c r="FM17" s="303">
        <v>20</v>
      </c>
      <c r="FN17" s="303">
        <v>26</v>
      </c>
      <c r="FO17" s="303">
        <v>11</v>
      </c>
      <c r="FP17" s="303">
        <v>3</v>
      </c>
      <c r="FQ17" s="303">
        <v>6</v>
      </c>
      <c r="FR17" s="303">
        <v>17</v>
      </c>
      <c r="FS17" s="303">
        <v>2</v>
      </c>
      <c r="FT17" s="303">
        <v>11</v>
      </c>
      <c r="FU17" s="303">
        <v>8</v>
      </c>
      <c r="FV17" s="303">
        <v>3</v>
      </c>
      <c r="FW17" s="303">
        <v>2</v>
      </c>
      <c r="FX17" s="303">
        <v>6</v>
      </c>
      <c r="FY17" s="303">
        <v>14</v>
      </c>
      <c r="FZ17" s="303">
        <v>14</v>
      </c>
      <c r="GA17" s="303">
        <v>6</v>
      </c>
      <c r="GB17" s="303">
        <v>6</v>
      </c>
      <c r="GC17" s="303">
        <v>4</v>
      </c>
      <c r="GD17" s="303">
        <v>5</v>
      </c>
      <c r="GE17" s="303">
        <v>6</v>
      </c>
      <c r="GF17" s="303">
        <v>5</v>
      </c>
      <c r="GG17" s="303">
        <v>3</v>
      </c>
      <c r="GH17" s="303">
        <v>4</v>
      </c>
      <c r="GI17" s="303">
        <v>5</v>
      </c>
      <c r="GJ17" s="303">
        <v>10</v>
      </c>
      <c r="GK17" s="303">
        <v>6</v>
      </c>
      <c r="GL17" s="303">
        <v>24</v>
      </c>
      <c r="GM17" s="303">
        <v>17</v>
      </c>
      <c r="GN17" s="303">
        <v>13</v>
      </c>
      <c r="GO17" s="303">
        <v>9</v>
      </c>
      <c r="GP17" s="303">
        <v>8</v>
      </c>
      <c r="GQ17" s="303">
        <v>14</v>
      </c>
      <c r="GR17" s="303">
        <v>2</v>
      </c>
      <c r="GS17" s="303">
        <v>5</v>
      </c>
      <c r="GT17" s="303">
        <v>11</v>
      </c>
      <c r="GU17" s="303">
        <v>3</v>
      </c>
      <c r="GV17" s="303">
        <v>10</v>
      </c>
      <c r="GW17" s="303">
        <v>7</v>
      </c>
      <c r="GX17" s="303">
        <v>4</v>
      </c>
      <c r="GY17" s="303">
        <v>17</v>
      </c>
      <c r="GZ17" s="303">
        <v>20</v>
      </c>
      <c r="HA17" s="303">
        <v>4</v>
      </c>
      <c r="HB17" s="303">
        <v>4</v>
      </c>
      <c r="HC17" s="303">
        <v>8</v>
      </c>
      <c r="HD17" s="303">
        <v>12</v>
      </c>
      <c r="HE17" s="303">
        <v>3</v>
      </c>
      <c r="HF17" s="303">
        <v>5</v>
      </c>
      <c r="HG17" s="303">
        <v>6</v>
      </c>
      <c r="HH17" s="303">
        <v>8</v>
      </c>
      <c r="HI17" s="303">
        <v>6</v>
      </c>
      <c r="HJ17" s="303">
        <v>1</v>
      </c>
      <c r="HK17" s="303">
        <v>11</v>
      </c>
      <c r="HL17" s="303">
        <v>7</v>
      </c>
      <c r="HM17" s="303">
        <v>15</v>
      </c>
      <c r="HN17" s="303">
        <v>20</v>
      </c>
      <c r="HO17" s="303">
        <v>11</v>
      </c>
      <c r="HP17" s="303">
        <v>6</v>
      </c>
      <c r="HQ17" s="303">
        <v>12</v>
      </c>
      <c r="HR17" s="303">
        <v>12</v>
      </c>
      <c r="HS17" s="303">
        <v>12</v>
      </c>
      <c r="HT17" s="303">
        <v>12</v>
      </c>
      <c r="HU17" s="303">
        <v>6</v>
      </c>
      <c r="HV17" s="303">
        <v>1</v>
      </c>
      <c r="HW17" s="303">
        <v>9</v>
      </c>
      <c r="HX17" s="303">
        <v>10</v>
      </c>
      <c r="HY17" s="303">
        <v>6</v>
      </c>
      <c r="HZ17" s="303">
        <v>5</v>
      </c>
      <c r="IA17" s="303">
        <v>6</v>
      </c>
      <c r="IB17" s="303">
        <v>8</v>
      </c>
      <c r="IC17" s="303">
        <v>8</v>
      </c>
      <c r="ID17" s="303">
        <v>13</v>
      </c>
      <c r="IE17" s="303">
        <v>5</v>
      </c>
      <c r="IF17" s="303">
        <v>4</v>
      </c>
      <c r="IG17" s="303">
        <v>3</v>
      </c>
      <c r="IH17" s="303">
        <v>5</v>
      </c>
      <c r="II17" s="303">
        <v>6</v>
      </c>
      <c r="IJ17" s="303">
        <v>13</v>
      </c>
      <c r="IK17" s="303">
        <v>1</v>
      </c>
      <c r="IL17" s="303">
        <v>3</v>
      </c>
      <c r="IM17" s="303">
        <v>2</v>
      </c>
      <c r="IN17" s="303">
        <v>1</v>
      </c>
      <c r="IO17" s="303">
        <v>5</v>
      </c>
      <c r="IP17" s="303">
        <v>7</v>
      </c>
      <c r="IQ17" s="303">
        <v>5</v>
      </c>
      <c r="IR17" s="303">
        <v>4</v>
      </c>
      <c r="IS17" s="303">
        <v>3</v>
      </c>
      <c r="IT17" s="303">
        <v>5</v>
      </c>
      <c r="IU17" s="303">
        <v>9</v>
      </c>
      <c r="IV17" s="303">
        <v>50</v>
      </c>
      <c r="IW17" s="303">
        <v>17</v>
      </c>
      <c r="IX17" s="303">
        <v>9</v>
      </c>
      <c r="IY17" s="303">
        <v>4</v>
      </c>
      <c r="IZ17" s="303">
        <v>16</v>
      </c>
      <c r="JA17" s="303">
        <v>6</v>
      </c>
      <c r="JB17" s="303">
        <v>6</v>
      </c>
      <c r="JC17" s="303">
        <v>9</v>
      </c>
      <c r="JD17" s="303">
        <v>12</v>
      </c>
      <c r="JE17" s="303">
        <v>28</v>
      </c>
      <c r="JF17" s="303">
        <v>5</v>
      </c>
      <c r="JG17" s="303">
        <v>7</v>
      </c>
      <c r="JH17" s="303">
        <v>9</v>
      </c>
      <c r="JI17" s="303">
        <v>9</v>
      </c>
      <c r="JJ17" s="303">
        <v>15</v>
      </c>
      <c r="JK17" s="303">
        <v>7</v>
      </c>
      <c r="JL17" s="303">
        <v>4</v>
      </c>
      <c r="JM17" s="303">
        <v>5</v>
      </c>
      <c r="JN17" s="303">
        <v>6</v>
      </c>
      <c r="JO17" s="303">
        <v>5</v>
      </c>
      <c r="JP17" s="303">
        <v>5</v>
      </c>
      <c r="JQ17" s="303" t="s">
        <v>787</v>
      </c>
    </row>
    <row r="18" spans="1:277" s="285" customFormat="1" ht="23.25" customHeight="1">
      <c r="A18" s="183"/>
      <c r="B18" s="57" t="s">
        <v>19</v>
      </c>
      <c r="C18" s="303">
        <v>20248.137999999999</v>
      </c>
      <c r="D18" s="303">
        <v>8239.1290000000008</v>
      </c>
      <c r="E18" s="303">
        <v>4049.2280000000001</v>
      </c>
      <c r="F18" s="303">
        <v>3725.78</v>
      </c>
      <c r="G18" s="303">
        <v>4179.1959999999999</v>
      </c>
      <c r="H18" s="303">
        <v>54.802999999999997</v>
      </c>
      <c r="I18" s="301"/>
      <c r="J18" s="303">
        <v>866</v>
      </c>
      <c r="K18" s="303">
        <v>376</v>
      </c>
      <c r="L18" s="303">
        <v>531</v>
      </c>
      <c r="M18" s="303">
        <v>342</v>
      </c>
      <c r="N18" s="303">
        <v>280</v>
      </c>
      <c r="O18" s="303">
        <v>223</v>
      </c>
      <c r="P18" s="303">
        <v>210</v>
      </c>
      <c r="Q18" s="303">
        <v>227</v>
      </c>
      <c r="R18" s="303">
        <v>177</v>
      </c>
      <c r="S18" s="303">
        <v>171</v>
      </c>
      <c r="T18" s="303">
        <v>113</v>
      </c>
      <c r="U18" s="303">
        <v>42</v>
      </c>
      <c r="V18" s="303">
        <v>91</v>
      </c>
      <c r="W18" s="303">
        <v>13</v>
      </c>
      <c r="X18" s="303">
        <v>107</v>
      </c>
      <c r="Y18" s="303">
        <v>89</v>
      </c>
      <c r="Z18" s="303">
        <v>111</v>
      </c>
      <c r="AA18" s="303">
        <v>102</v>
      </c>
      <c r="AB18" s="303">
        <v>78</v>
      </c>
      <c r="AC18" s="303">
        <v>92</v>
      </c>
      <c r="AD18" s="303">
        <v>55</v>
      </c>
      <c r="AE18" s="303">
        <v>66</v>
      </c>
      <c r="AF18" s="303">
        <v>54</v>
      </c>
      <c r="AG18" s="303">
        <v>55</v>
      </c>
      <c r="AH18" s="303">
        <v>18</v>
      </c>
      <c r="AI18" s="303">
        <v>51</v>
      </c>
      <c r="AJ18" s="303">
        <v>8</v>
      </c>
      <c r="AK18" s="303">
        <v>39</v>
      </c>
      <c r="AL18" s="303">
        <v>134</v>
      </c>
      <c r="AM18" s="303">
        <v>137</v>
      </c>
      <c r="AN18" s="303">
        <v>141</v>
      </c>
      <c r="AO18" s="303">
        <v>2</v>
      </c>
      <c r="AP18" s="303">
        <v>5</v>
      </c>
      <c r="AQ18" s="303">
        <v>86</v>
      </c>
      <c r="AR18" s="303">
        <v>45</v>
      </c>
      <c r="AS18" s="303">
        <v>132</v>
      </c>
      <c r="AT18" s="303">
        <v>224</v>
      </c>
      <c r="AU18" s="303">
        <v>138</v>
      </c>
      <c r="AV18" s="303">
        <v>96</v>
      </c>
      <c r="AW18" s="303">
        <v>16</v>
      </c>
      <c r="AX18" s="303">
        <v>145</v>
      </c>
      <c r="AY18" s="303">
        <v>90</v>
      </c>
      <c r="AZ18" s="303">
        <v>95</v>
      </c>
      <c r="BA18" s="303">
        <v>204</v>
      </c>
      <c r="BB18" s="303">
        <v>126</v>
      </c>
      <c r="BC18" s="303">
        <v>33</v>
      </c>
      <c r="BD18" s="303">
        <v>73</v>
      </c>
      <c r="BE18" s="303">
        <v>77</v>
      </c>
      <c r="BF18" s="303">
        <v>56</v>
      </c>
      <c r="BG18" s="303">
        <v>68</v>
      </c>
      <c r="BH18" s="303">
        <v>476</v>
      </c>
      <c r="BI18" s="303">
        <v>297</v>
      </c>
      <c r="BJ18" s="303">
        <v>243</v>
      </c>
      <c r="BK18" s="303">
        <v>81</v>
      </c>
      <c r="BL18" s="303">
        <v>127</v>
      </c>
      <c r="BM18" s="303">
        <v>94</v>
      </c>
      <c r="BN18" s="303">
        <v>132</v>
      </c>
      <c r="BO18" s="303">
        <v>53</v>
      </c>
      <c r="BP18" s="303">
        <v>394</v>
      </c>
      <c r="BQ18" s="303">
        <v>430</v>
      </c>
      <c r="BR18" s="303">
        <v>211</v>
      </c>
      <c r="BS18" s="303">
        <v>174</v>
      </c>
      <c r="BT18" s="303">
        <v>114</v>
      </c>
      <c r="BU18" s="303">
        <v>105</v>
      </c>
      <c r="BV18" s="303">
        <v>101</v>
      </c>
      <c r="BW18" s="303">
        <v>79</v>
      </c>
      <c r="BX18" s="303">
        <v>84</v>
      </c>
      <c r="BY18" s="303">
        <v>84</v>
      </c>
      <c r="BZ18" s="303">
        <v>61</v>
      </c>
      <c r="CA18" s="303">
        <v>54</v>
      </c>
      <c r="CB18" s="303">
        <v>51</v>
      </c>
      <c r="CC18" s="303">
        <v>33</v>
      </c>
      <c r="CD18" s="303">
        <v>77</v>
      </c>
      <c r="CE18" s="303">
        <v>46</v>
      </c>
      <c r="CF18" s="303">
        <v>43</v>
      </c>
      <c r="CG18" s="303">
        <v>35</v>
      </c>
      <c r="CH18" s="303">
        <v>36</v>
      </c>
      <c r="CI18" s="303">
        <v>22</v>
      </c>
      <c r="CJ18" s="303">
        <v>22</v>
      </c>
      <c r="CK18" s="303">
        <v>27</v>
      </c>
      <c r="CL18" s="303">
        <v>21</v>
      </c>
      <c r="CM18" s="303">
        <v>19</v>
      </c>
      <c r="CN18" s="303">
        <v>17</v>
      </c>
      <c r="CO18" s="303">
        <v>21</v>
      </c>
      <c r="CP18" s="303">
        <v>10</v>
      </c>
      <c r="CQ18" s="303">
        <v>11</v>
      </c>
      <c r="CR18" s="303">
        <v>5</v>
      </c>
      <c r="CS18" s="303">
        <v>7</v>
      </c>
      <c r="CT18" s="303">
        <v>116</v>
      </c>
      <c r="CU18" s="303">
        <v>39</v>
      </c>
      <c r="CV18" s="303">
        <v>383</v>
      </c>
      <c r="CW18" s="303">
        <v>317</v>
      </c>
      <c r="CX18" s="303">
        <v>237</v>
      </c>
      <c r="CY18" s="303">
        <v>151</v>
      </c>
      <c r="CZ18" s="303">
        <v>114</v>
      </c>
      <c r="DA18" s="303">
        <v>191</v>
      </c>
      <c r="DB18" s="303">
        <v>89</v>
      </c>
      <c r="DC18" s="303">
        <v>439</v>
      </c>
      <c r="DD18" s="303">
        <v>408</v>
      </c>
      <c r="DE18" s="303">
        <v>402</v>
      </c>
      <c r="DF18" s="303">
        <v>293</v>
      </c>
      <c r="DG18" s="303">
        <v>316</v>
      </c>
      <c r="DH18" s="303">
        <v>266</v>
      </c>
      <c r="DI18" s="303">
        <v>210</v>
      </c>
      <c r="DJ18" s="303">
        <v>218</v>
      </c>
      <c r="DK18" s="303">
        <v>119</v>
      </c>
      <c r="DL18" s="303">
        <v>110</v>
      </c>
      <c r="DM18" s="303">
        <v>124</v>
      </c>
      <c r="DN18" s="303">
        <v>107</v>
      </c>
      <c r="DO18" s="303">
        <v>74</v>
      </c>
      <c r="DP18" s="303">
        <v>71</v>
      </c>
      <c r="DQ18" s="303">
        <v>286</v>
      </c>
      <c r="DR18" s="303">
        <v>114</v>
      </c>
      <c r="DS18" s="303">
        <v>77</v>
      </c>
      <c r="DT18" s="303">
        <v>16</v>
      </c>
      <c r="DU18" s="303">
        <v>6</v>
      </c>
      <c r="DV18" s="303">
        <v>61</v>
      </c>
      <c r="DW18" s="303">
        <v>78</v>
      </c>
      <c r="DX18" s="303">
        <v>23</v>
      </c>
      <c r="DY18" s="303">
        <v>18</v>
      </c>
      <c r="DZ18" s="303">
        <v>15</v>
      </c>
      <c r="EA18" s="303">
        <v>20</v>
      </c>
      <c r="EB18" s="303">
        <v>22</v>
      </c>
      <c r="EC18" s="303">
        <v>55</v>
      </c>
      <c r="ED18" s="303">
        <v>40</v>
      </c>
      <c r="EE18" s="303">
        <v>26</v>
      </c>
      <c r="EF18" s="303">
        <v>22</v>
      </c>
      <c r="EG18" s="303">
        <v>26</v>
      </c>
      <c r="EH18" s="303">
        <v>29</v>
      </c>
      <c r="EI18" s="303">
        <v>82</v>
      </c>
      <c r="EJ18" s="303">
        <v>14</v>
      </c>
      <c r="EK18" s="303">
        <v>25</v>
      </c>
      <c r="EL18" s="303">
        <v>16</v>
      </c>
      <c r="EM18" s="303">
        <v>25</v>
      </c>
      <c r="EN18" s="303">
        <v>49</v>
      </c>
      <c r="EO18" s="303">
        <v>50</v>
      </c>
      <c r="EP18" s="303">
        <v>58</v>
      </c>
      <c r="EQ18" s="303">
        <v>81</v>
      </c>
      <c r="ER18" s="303">
        <v>48</v>
      </c>
      <c r="ES18" s="303">
        <v>23</v>
      </c>
      <c r="ET18" s="303">
        <v>16</v>
      </c>
      <c r="EU18" s="303">
        <v>23</v>
      </c>
      <c r="EV18" s="303">
        <v>45</v>
      </c>
      <c r="EW18" s="303">
        <v>3</v>
      </c>
      <c r="EX18" s="303">
        <v>5</v>
      </c>
      <c r="EY18" s="303">
        <v>25</v>
      </c>
      <c r="EZ18" s="303">
        <v>21</v>
      </c>
      <c r="FA18" s="303">
        <v>17</v>
      </c>
      <c r="FB18" s="303">
        <v>48</v>
      </c>
      <c r="FC18" s="303">
        <v>4</v>
      </c>
      <c r="FD18" s="303">
        <v>31</v>
      </c>
      <c r="FE18" s="303">
        <v>15</v>
      </c>
      <c r="FF18" s="303">
        <v>12</v>
      </c>
      <c r="FG18" s="303">
        <v>10</v>
      </c>
      <c r="FH18" s="303">
        <v>70</v>
      </c>
      <c r="FI18" s="303">
        <v>32</v>
      </c>
      <c r="FJ18" s="303">
        <v>25</v>
      </c>
      <c r="FK18" s="303">
        <v>60</v>
      </c>
      <c r="FL18" s="303">
        <v>67</v>
      </c>
      <c r="FM18" s="303">
        <v>51</v>
      </c>
      <c r="FN18" s="303">
        <v>105</v>
      </c>
      <c r="FO18" s="303">
        <v>36</v>
      </c>
      <c r="FP18" s="303">
        <v>14</v>
      </c>
      <c r="FQ18" s="303">
        <v>20</v>
      </c>
      <c r="FR18" s="303">
        <v>28</v>
      </c>
      <c r="FS18" s="303">
        <v>0</v>
      </c>
      <c r="FT18" s="303">
        <v>26</v>
      </c>
      <c r="FU18" s="303">
        <v>19</v>
      </c>
      <c r="FV18" s="303">
        <v>10</v>
      </c>
      <c r="FW18" s="303">
        <v>11</v>
      </c>
      <c r="FX18" s="303">
        <v>14</v>
      </c>
      <c r="FY18" s="303">
        <v>27</v>
      </c>
      <c r="FZ18" s="303">
        <v>67</v>
      </c>
      <c r="GA18" s="303">
        <v>19</v>
      </c>
      <c r="GB18" s="303">
        <v>21</v>
      </c>
      <c r="GC18" s="303">
        <v>2</v>
      </c>
      <c r="GD18" s="303">
        <v>19</v>
      </c>
      <c r="GE18" s="303">
        <v>18</v>
      </c>
      <c r="GF18" s="303">
        <v>13</v>
      </c>
      <c r="GG18" s="303">
        <v>8</v>
      </c>
      <c r="GH18" s="303">
        <v>4</v>
      </c>
      <c r="GI18" s="303">
        <v>17</v>
      </c>
      <c r="GJ18" s="303">
        <v>30</v>
      </c>
      <c r="GK18" s="303">
        <v>15</v>
      </c>
      <c r="GL18" s="303">
        <v>34</v>
      </c>
      <c r="GM18" s="303">
        <v>31</v>
      </c>
      <c r="GN18" s="303">
        <v>23</v>
      </c>
      <c r="GO18" s="303">
        <v>20</v>
      </c>
      <c r="GP18" s="303">
        <v>15</v>
      </c>
      <c r="GQ18" s="303">
        <v>34</v>
      </c>
      <c r="GR18" s="303">
        <v>2</v>
      </c>
      <c r="GS18" s="303">
        <v>13</v>
      </c>
      <c r="GT18" s="303">
        <v>29</v>
      </c>
      <c r="GU18" s="303">
        <v>9</v>
      </c>
      <c r="GV18" s="303">
        <v>40</v>
      </c>
      <c r="GW18" s="303">
        <v>16</v>
      </c>
      <c r="GX18" s="303">
        <v>14</v>
      </c>
      <c r="GY18" s="303">
        <v>94</v>
      </c>
      <c r="GZ18" s="303">
        <v>59</v>
      </c>
      <c r="HA18" s="303">
        <v>21</v>
      </c>
      <c r="HB18" s="303">
        <v>15</v>
      </c>
      <c r="HC18" s="303">
        <v>13</v>
      </c>
      <c r="HD18" s="303">
        <v>29</v>
      </c>
      <c r="HE18" s="303">
        <v>20</v>
      </c>
      <c r="HF18" s="303">
        <v>18</v>
      </c>
      <c r="HG18" s="303">
        <v>15</v>
      </c>
      <c r="HH18" s="303">
        <v>24</v>
      </c>
      <c r="HI18" s="303">
        <v>32</v>
      </c>
      <c r="HJ18" s="303">
        <v>2</v>
      </c>
      <c r="HK18" s="303">
        <v>27</v>
      </c>
      <c r="HL18" s="303">
        <v>7</v>
      </c>
      <c r="HM18" s="303">
        <v>58</v>
      </c>
      <c r="HN18" s="303">
        <v>53</v>
      </c>
      <c r="HO18" s="303">
        <v>35</v>
      </c>
      <c r="HP18" s="303">
        <v>22</v>
      </c>
      <c r="HQ18" s="303">
        <v>45</v>
      </c>
      <c r="HR18" s="303">
        <v>60</v>
      </c>
      <c r="HS18" s="303">
        <v>24</v>
      </c>
      <c r="HT18" s="303">
        <v>20</v>
      </c>
      <c r="HU18" s="303">
        <v>14</v>
      </c>
      <c r="HV18" s="303">
        <v>1</v>
      </c>
      <c r="HW18" s="303">
        <v>19</v>
      </c>
      <c r="HX18" s="303">
        <v>12</v>
      </c>
      <c r="HY18" s="303">
        <v>22</v>
      </c>
      <c r="HZ18" s="303">
        <v>11</v>
      </c>
      <c r="IA18" s="303">
        <v>15</v>
      </c>
      <c r="IB18" s="303">
        <v>24</v>
      </c>
      <c r="IC18" s="303">
        <v>19</v>
      </c>
      <c r="ID18" s="303">
        <v>45</v>
      </c>
      <c r="IE18" s="303">
        <v>23</v>
      </c>
      <c r="IF18" s="303">
        <v>19</v>
      </c>
      <c r="IG18" s="303">
        <v>14</v>
      </c>
      <c r="IH18" s="303">
        <v>25</v>
      </c>
      <c r="II18" s="303">
        <v>23</v>
      </c>
      <c r="IJ18" s="303">
        <v>46</v>
      </c>
      <c r="IK18" s="303">
        <v>1</v>
      </c>
      <c r="IL18" s="303">
        <v>10</v>
      </c>
      <c r="IM18" s="303">
        <v>14</v>
      </c>
      <c r="IN18" s="303">
        <v>9</v>
      </c>
      <c r="IO18" s="303">
        <v>19</v>
      </c>
      <c r="IP18" s="303">
        <v>16</v>
      </c>
      <c r="IQ18" s="303">
        <v>12</v>
      </c>
      <c r="IR18" s="303">
        <v>8</v>
      </c>
      <c r="IS18" s="303">
        <v>7</v>
      </c>
      <c r="IT18" s="303">
        <v>14</v>
      </c>
      <c r="IU18" s="303">
        <v>17</v>
      </c>
      <c r="IV18" s="303">
        <v>133</v>
      </c>
      <c r="IW18" s="303">
        <v>50</v>
      </c>
      <c r="IX18" s="303">
        <v>34</v>
      </c>
      <c r="IY18" s="303">
        <v>25</v>
      </c>
      <c r="IZ18" s="303">
        <v>27</v>
      </c>
      <c r="JA18" s="303">
        <v>17</v>
      </c>
      <c r="JB18" s="303">
        <v>17</v>
      </c>
      <c r="JC18" s="303">
        <v>33</v>
      </c>
      <c r="JD18" s="303">
        <v>42</v>
      </c>
      <c r="JE18" s="303">
        <v>96</v>
      </c>
      <c r="JF18" s="303">
        <v>15</v>
      </c>
      <c r="JG18" s="303">
        <v>19</v>
      </c>
      <c r="JH18" s="303">
        <v>30</v>
      </c>
      <c r="JI18" s="303">
        <v>25</v>
      </c>
      <c r="JJ18" s="303">
        <v>45</v>
      </c>
      <c r="JK18" s="303">
        <v>22</v>
      </c>
      <c r="JL18" s="303">
        <v>9</v>
      </c>
      <c r="JM18" s="303">
        <v>10</v>
      </c>
      <c r="JN18" s="303">
        <v>19</v>
      </c>
      <c r="JO18" s="303">
        <v>17</v>
      </c>
      <c r="JP18" s="303">
        <v>19</v>
      </c>
      <c r="JQ18" s="303">
        <v>54</v>
      </c>
    </row>
    <row r="19" spans="1:277" s="285" customFormat="1" ht="23.25" customHeight="1">
      <c r="A19" s="183"/>
      <c r="B19" s="57" t="s">
        <v>10</v>
      </c>
      <c r="C19" s="303">
        <v>4205.6869999999999</v>
      </c>
      <c r="D19" s="303">
        <v>1140.182</v>
      </c>
      <c r="E19" s="303">
        <v>754.17899999999997</v>
      </c>
      <c r="F19" s="303">
        <v>1126.961</v>
      </c>
      <c r="G19" s="303">
        <v>1184.3630000000001</v>
      </c>
      <c r="H19" s="303" t="s">
        <v>262</v>
      </c>
      <c r="I19" s="301"/>
      <c r="J19" s="303">
        <v>86</v>
      </c>
      <c r="K19" s="303">
        <v>72</v>
      </c>
      <c r="L19" s="303">
        <v>69</v>
      </c>
      <c r="M19" s="303">
        <v>50</v>
      </c>
      <c r="N19" s="303">
        <v>46</v>
      </c>
      <c r="O19" s="303">
        <v>6</v>
      </c>
      <c r="P19" s="303">
        <v>6</v>
      </c>
      <c r="Q19" s="303">
        <v>41</v>
      </c>
      <c r="R19" s="303">
        <v>11</v>
      </c>
      <c r="S19" s="303">
        <v>7</v>
      </c>
      <c r="T19" s="303">
        <v>7</v>
      </c>
      <c r="U19" s="303">
        <v>4</v>
      </c>
      <c r="V19" s="303">
        <v>11</v>
      </c>
      <c r="W19" s="303">
        <v>4</v>
      </c>
      <c r="X19" s="303">
        <v>10</v>
      </c>
      <c r="Y19" s="303">
        <v>27</v>
      </c>
      <c r="Z19" s="303">
        <v>24</v>
      </c>
      <c r="AA19" s="303">
        <v>14</v>
      </c>
      <c r="AB19" s="303">
        <v>12</v>
      </c>
      <c r="AC19" s="303">
        <v>25</v>
      </c>
      <c r="AD19" s="303">
        <v>5</v>
      </c>
      <c r="AE19" s="303">
        <v>10</v>
      </c>
      <c r="AF19" s="303">
        <v>8</v>
      </c>
      <c r="AG19" s="303">
        <v>21</v>
      </c>
      <c r="AH19" s="303">
        <v>1</v>
      </c>
      <c r="AI19" s="303">
        <v>14</v>
      </c>
      <c r="AJ19" s="303">
        <v>1</v>
      </c>
      <c r="AK19" s="303">
        <v>15</v>
      </c>
      <c r="AL19" s="303">
        <v>13</v>
      </c>
      <c r="AM19" s="303">
        <v>15</v>
      </c>
      <c r="AN19" s="303">
        <v>11</v>
      </c>
      <c r="AO19" s="303" t="s">
        <v>262</v>
      </c>
      <c r="AP19" s="303">
        <v>1</v>
      </c>
      <c r="AQ19" s="303">
        <v>9</v>
      </c>
      <c r="AR19" s="303">
        <v>5</v>
      </c>
      <c r="AS19" s="303">
        <v>11</v>
      </c>
      <c r="AT19" s="303">
        <v>15</v>
      </c>
      <c r="AU19" s="303">
        <v>15</v>
      </c>
      <c r="AV19" s="303">
        <v>17</v>
      </c>
      <c r="AW19" s="303">
        <v>4</v>
      </c>
      <c r="AX19" s="303">
        <v>25</v>
      </c>
      <c r="AY19" s="303">
        <v>13</v>
      </c>
      <c r="AZ19" s="303">
        <v>16</v>
      </c>
      <c r="BA19" s="303">
        <v>17</v>
      </c>
      <c r="BB19" s="303">
        <v>48</v>
      </c>
      <c r="BC19" s="303">
        <v>10</v>
      </c>
      <c r="BD19" s="303">
        <v>6</v>
      </c>
      <c r="BE19" s="303">
        <v>27</v>
      </c>
      <c r="BF19" s="303">
        <v>24</v>
      </c>
      <c r="BG19" s="303">
        <v>5</v>
      </c>
      <c r="BH19" s="303">
        <v>71</v>
      </c>
      <c r="BI19" s="303">
        <v>35</v>
      </c>
      <c r="BJ19" s="303">
        <v>25</v>
      </c>
      <c r="BK19" s="303">
        <v>9</v>
      </c>
      <c r="BL19" s="303">
        <v>18</v>
      </c>
      <c r="BM19" s="303">
        <v>5</v>
      </c>
      <c r="BN19" s="303">
        <v>16</v>
      </c>
      <c r="BO19" s="303">
        <v>19</v>
      </c>
      <c r="BP19" s="303">
        <v>116</v>
      </c>
      <c r="BQ19" s="303">
        <v>49</v>
      </c>
      <c r="BR19" s="303">
        <v>45</v>
      </c>
      <c r="BS19" s="303">
        <v>24</v>
      </c>
      <c r="BT19" s="303">
        <v>8</v>
      </c>
      <c r="BU19" s="303">
        <v>7</v>
      </c>
      <c r="BV19" s="303">
        <v>14</v>
      </c>
      <c r="BW19" s="303">
        <v>27</v>
      </c>
      <c r="BX19" s="303">
        <v>19</v>
      </c>
      <c r="BY19" s="303">
        <v>25</v>
      </c>
      <c r="BZ19" s="303">
        <v>11</v>
      </c>
      <c r="CA19" s="303">
        <v>15</v>
      </c>
      <c r="CB19" s="303">
        <v>6</v>
      </c>
      <c r="CC19" s="303">
        <v>5</v>
      </c>
      <c r="CD19" s="303" t="s">
        <v>262</v>
      </c>
      <c r="CE19" s="303" t="s">
        <v>262</v>
      </c>
      <c r="CF19" s="303" t="s">
        <v>262</v>
      </c>
      <c r="CG19" s="303" t="s">
        <v>262</v>
      </c>
      <c r="CH19" s="303" t="s">
        <v>262</v>
      </c>
      <c r="CI19" s="303" t="s">
        <v>262</v>
      </c>
      <c r="CJ19" s="303" t="s">
        <v>262</v>
      </c>
      <c r="CK19" s="303" t="s">
        <v>262</v>
      </c>
      <c r="CL19" s="303" t="s">
        <v>262</v>
      </c>
      <c r="CM19" s="303" t="s">
        <v>262</v>
      </c>
      <c r="CN19" s="303" t="s">
        <v>262</v>
      </c>
      <c r="CO19" s="303" t="s">
        <v>262</v>
      </c>
      <c r="CP19" s="303" t="s">
        <v>262</v>
      </c>
      <c r="CQ19" s="303" t="s">
        <v>262</v>
      </c>
      <c r="CR19" s="303" t="s">
        <v>262</v>
      </c>
      <c r="CS19" s="303" t="s">
        <v>262</v>
      </c>
      <c r="CT19" s="303">
        <v>16</v>
      </c>
      <c r="CU19" s="303">
        <v>7</v>
      </c>
      <c r="CV19" s="303">
        <v>176</v>
      </c>
      <c r="CW19" s="303">
        <v>53</v>
      </c>
      <c r="CX19" s="303">
        <v>25</v>
      </c>
      <c r="CY19" s="303">
        <v>35</v>
      </c>
      <c r="CZ19" s="303">
        <v>14</v>
      </c>
      <c r="DA19" s="303">
        <v>23</v>
      </c>
      <c r="DB19" s="303">
        <v>23</v>
      </c>
      <c r="DC19" s="303">
        <v>110</v>
      </c>
      <c r="DD19" s="303">
        <v>93</v>
      </c>
      <c r="DE19" s="303">
        <v>135</v>
      </c>
      <c r="DF19" s="303">
        <v>124</v>
      </c>
      <c r="DG19" s="303">
        <v>97</v>
      </c>
      <c r="DH19" s="303">
        <v>75</v>
      </c>
      <c r="DI19" s="303">
        <v>79</v>
      </c>
      <c r="DJ19" s="303">
        <v>78</v>
      </c>
      <c r="DK19" s="303">
        <v>32</v>
      </c>
      <c r="DL19" s="303">
        <v>42</v>
      </c>
      <c r="DM19" s="303">
        <v>43</v>
      </c>
      <c r="DN19" s="303">
        <v>17</v>
      </c>
      <c r="DO19" s="303">
        <v>10</v>
      </c>
      <c r="DP19" s="303">
        <v>15</v>
      </c>
      <c r="DQ19" s="303">
        <v>62</v>
      </c>
      <c r="DR19" s="303">
        <v>46</v>
      </c>
      <c r="DS19" s="303">
        <v>28</v>
      </c>
      <c r="DT19" s="303">
        <v>10</v>
      </c>
      <c r="DU19" s="303">
        <v>3</v>
      </c>
      <c r="DV19" s="303">
        <v>18</v>
      </c>
      <c r="DW19" s="303">
        <v>18</v>
      </c>
      <c r="DX19" s="303">
        <v>5</v>
      </c>
      <c r="DY19" s="303">
        <v>3</v>
      </c>
      <c r="DZ19" s="303">
        <v>4</v>
      </c>
      <c r="EA19" s="303">
        <v>5</v>
      </c>
      <c r="EB19" s="303">
        <v>5</v>
      </c>
      <c r="EC19" s="303">
        <v>18</v>
      </c>
      <c r="ED19" s="303">
        <v>11</v>
      </c>
      <c r="EE19" s="303">
        <v>8</v>
      </c>
      <c r="EF19" s="303">
        <v>6</v>
      </c>
      <c r="EG19" s="303">
        <v>9</v>
      </c>
      <c r="EH19" s="303">
        <v>11</v>
      </c>
      <c r="EI19" s="303">
        <v>27</v>
      </c>
      <c r="EJ19" s="303">
        <v>5</v>
      </c>
      <c r="EK19" s="303">
        <v>7</v>
      </c>
      <c r="EL19" s="303">
        <v>5</v>
      </c>
      <c r="EM19" s="303">
        <v>9</v>
      </c>
      <c r="EN19" s="303">
        <v>10</v>
      </c>
      <c r="EO19" s="303">
        <v>18</v>
      </c>
      <c r="EP19" s="303">
        <v>18</v>
      </c>
      <c r="EQ19" s="303">
        <v>24</v>
      </c>
      <c r="ER19" s="303">
        <v>14</v>
      </c>
      <c r="ES19" s="303">
        <v>2</v>
      </c>
      <c r="ET19" s="303">
        <v>2</v>
      </c>
      <c r="EU19" s="303">
        <v>4</v>
      </c>
      <c r="EV19" s="303">
        <v>13</v>
      </c>
      <c r="EW19" s="303">
        <v>0</v>
      </c>
      <c r="EX19" s="303">
        <v>2</v>
      </c>
      <c r="EY19" s="303">
        <v>3</v>
      </c>
      <c r="EZ19" s="303">
        <v>5</v>
      </c>
      <c r="FA19" s="303">
        <v>3</v>
      </c>
      <c r="FB19" s="303">
        <v>11</v>
      </c>
      <c r="FC19" s="303">
        <v>4</v>
      </c>
      <c r="FD19" s="303">
        <v>5</v>
      </c>
      <c r="FE19" s="303">
        <v>5</v>
      </c>
      <c r="FF19" s="303">
        <v>2</v>
      </c>
      <c r="FG19" s="303">
        <v>3</v>
      </c>
      <c r="FH19" s="303">
        <v>17</v>
      </c>
      <c r="FI19" s="303">
        <v>5</v>
      </c>
      <c r="FJ19" s="303">
        <v>4</v>
      </c>
      <c r="FK19" s="303">
        <v>7</v>
      </c>
      <c r="FL19" s="303">
        <v>6</v>
      </c>
      <c r="FM19" s="303">
        <v>6</v>
      </c>
      <c r="FN19" s="303">
        <v>32</v>
      </c>
      <c r="FO19" s="303">
        <v>9</v>
      </c>
      <c r="FP19" s="303">
        <v>3</v>
      </c>
      <c r="FQ19" s="303">
        <v>7</v>
      </c>
      <c r="FR19" s="303">
        <v>7</v>
      </c>
      <c r="FS19" s="303">
        <v>0</v>
      </c>
      <c r="FT19" s="303">
        <v>7</v>
      </c>
      <c r="FU19" s="303">
        <v>6</v>
      </c>
      <c r="FV19" s="303">
        <v>2</v>
      </c>
      <c r="FW19" s="303">
        <v>3</v>
      </c>
      <c r="FX19" s="303">
        <v>1</v>
      </c>
      <c r="FY19" s="303">
        <v>6</v>
      </c>
      <c r="FZ19" s="303">
        <v>18</v>
      </c>
      <c r="GA19" s="303">
        <v>2</v>
      </c>
      <c r="GB19" s="303">
        <v>1</v>
      </c>
      <c r="GC19" s="303">
        <v>0</v>
      </c>
      <c r="GD19" s="303">
        <v>4</v>
      </c>
      <c r="GE19" s="303">
        <v>5</v>
      </c>
      <c r="GF19" s="303">
        <v>4</v>
      </c>
      <c r="GG19" s="303">
        <v>2</v>
      </c>
      <c r="GH19" s="303">
        <v>0</v>
      </c>
      <c r="GI19" s="303">
        <v>5</v>
      </c>
      <c r="GJ19" s="303">
        <v>8</v>
      </c>
      <c r="GK19" s="303">
        <v>2</v>
      </c>
      <c r="GL19" s="303">
        <v>10</v>
      </c>
      <c r="GM19" s="303">
        <v>3</v>
      </c>
      <c r="GN19" s="303">
        <v>2</v>
      </c>
      <c r="GO19" s="303">
        <v>6</v>
      </c>
      <c r="GP19" s="303">
        <v>6</v>
      </c>
      <c r="GQ19" s="303">
        <v>8</v>
      </c>
      <c r="GR19" s="303" t="s">
        <v>262</v>
      </c>
      <c r="GS19" s="303">
        <v>4</v>
      </c>
      <c r="GT19" s="303">
        <v>2</v>
      </c>
      <c r="GU19" s="303">
        <v>2</v>
      </c>
      <c r="GV19" s="303">
        <v>6</v>
      </c>
      <c r="GW19" s="303">
        <v>5</v>
      </c>
      <c r="GX19" s="303">
        <v>0</v>
      </c>
      <c r="GY19" s="303">
        <v>23</v>
      </c>
      <c r="GZ19" s="303">
        <v>15</v>
      </c>
      <c r="HA19" s="303">
        <v>7</v>
      </c>
      <c r="HB19" s="303">
        <v>6</v>
      </c>
      <c r="HC19" s="303">
        <v>3</v>
      </c>
      <c r="HD19" s="303">
        <v>12</v>
      </c>
      <c r="HE19" s="303">
        <v>6</v>
      </c>
      <c r="HF19" s="303">
        <v>6</v>
      </c>
      <c r="HG19" s="303">
        <v>5</v>
      </c>
      <c r="HH19" s="303">
        <v>10</v>
      </c>
      <c r="HI19" s="303">
        <v>10</v>
      </c>
      <c r="HJ19" s="303">
        <v>0</v>
      </c>
      <c r="HK19" s="303">
        <v>9</v>
      </c>
      <c r="HL19" s="303">
        <v>1</v>
      </c>
      <c r="HM19" s="303">
        <v>12</v>
      </c>
      <c r="HN19" s="303">
        <v>5</v>
      </c>
      <c r="HO19" s="303">
        <v>3</v>
      </c>
      <c r="HP19" s="303">
        <v>5</v>
      </c>
      <c r="HQ19" s="303">
        <v>16</v>
      </c>
      <c r="HR19" s="303">
        <v>6</v>
      </c>
      <c r="HS19" s="303">
        <v>4</v>
      </c>
      <c r="HT19" s="303">
        <v>8</v>
      </c>
      <c r="HU19" s="303">
        <v>2</v>
      </c>
      <c r="HV19" s="303" t="s">
        <v>262</v>
      </c>
      <c r="HW19" s="303">
        <v>6</v>
      </c>
      <c r="HX19" s="303">
        <v>4</v>
      </c>
      <c r="HY19" s="303">
        <v>5</v>
      </c>
      <c r="HZ19" s="303">
        <v>4</v>
      </c>
      <c r="IA19" s="303">
        <v>2</v>
      </c>
      <c r="IB19" s="303">
        <v>4</v>
      </c>
      <c r="IC19" s="303">
        <v>9</v>
      </c>
      <c r="ID19" s="303">
        <v>11</v>
      </c>
      <c r="IE19" s="303">
        <v>4</v>
      </c>
      <c r="IF19" s="303">
        <v>5</v>
      </c>
      <c r="IG19" s="303">
        <v>2</v>
      </c>
      <c r="IH19" s="303">
        <v>8</v>
      </c>
      <c r="II19" s="303">
        <v>9</v>
      </c>
      <c r="IJ19" s="303">
        <v>19</v>
      </c>
      <c r="IK19" s="303">
        <v>0</v>
      </c>
      <c r="IL19" s="303">
        <v>2</v>
      </c>
      <c r="IM19" s="303">
        <v>5</v>
      </c>
      <c r="IN19" s="303">
        <v>3</v>
      </c>
      <c r="IO19" s="303">
        <v>6</v>
      </c>
      <c r="IP19" s="303">
        <v>6</v>
      </c>
      <c r="IQ19" s="303">
        <v>4</v>
      </c>
      <c r="IR19" s="303">
        <v>3</v>
      </c>
      <c r="IS19" s="303">
        <v>2</v>
      </c>
      <c r="IT19" s="303">
        <v>5</v>
      </c>
      <c r="IU19" s="303">
        <v>7</v>
      </c>
      <c r="IV19" s="303">
        <v>51</v>
      </c>
      <c r="IW19" s="303">
        <v>21</v>
      </c>
      <c r="IX19" s="303">
        <v>11</v>
      </c>
      <c r="IY19" s="303">
        <v>6</v>
      </c>
      <c r="IZ19" s="303">
        <v>5</v>
      </c>
      <c r="JA19" s="303">
        <v>6</v>
      </c>
      <c r="JB19" s="303">
        <v>6</v>
      </c>
      <c r="JC19" s="303">
        <v>12</v>
      </c>
      <c r="JD19" s="303">
        <v>16</v>
      </c>
      <c r="JE19" s="303">
        <v>38</v>
      </c>
      <c r="JF19" s="303">
        <v>6</v>
      </c>
      <c r="JG19" s="303">
        <v>8</v>
      </c>
      <c r="JH19" s="303">
        <v>14</v>
      </c>
      <c r="JI19" s="303">
        <v>9</v>
      </c>
      <c r="JJ19" s="303">
        <v>18</v>
      </c>
      <c r="JK19" s="303">
        <v>6</v>
      </c>
      <c r="JL19" s="303">
        <v>3</v>
      </c>
      <c r="JM19" s="303">
        <v>5</v>
      </c>
      <c r="JN19" s="303">
        <v>7</v>
      </c>
      <c r="JO19" s="303">
        <v>5</v>
      </c>
      <c r="JP19" s="303">
        <v>6</v>
      </c>
      <c r="JQ19" s="303" t="s">
        <v>262</v>
      </c>
    </row>
    <row r="20" spans="1:277" s="285" customFormat="1" ht="23.25" customHeight="1">
      <c r="A20" s="183"/>
      <c r="B20" s="58" t="s">
        <v>16</v>
      </c>
      <c r="C20" s="303">
        <v>16042.450999999999</v>
      </c>
      <c r="D20" s="303">
        <v>7098.9470000000001</v>
      </c>
      <c r="E20" s="303">
        <v>3295.0479999999998</v>
      </c>
      <c r="F20" s="303">
        <v>2598.8180000000002</v>
      </c>
      <c r="G20" s="303">
        <v>2994.8319999999999</v>
      </c>
      <c r="H20" s="303">
        <v>54.802999999999997</v>
      </c>
      <c r="I20" s="301"/>
      <c r="J20" s="303">
        <v>779</v>
      </c>
      <c r="K20" s="303">
        <v>304</v>
      </c>
      <c r="L20" s="303">
        <v>461</v>
      </c>
      <c r="M20" s="303">
        <v>292</v>
      </c>
      <c r="N20" s="303">
        <v>234</v>
      </c>
      <c r="O20" s="303">
        <v>217</v>
      </c>
      <c r="P20" s="303">
        <v>203</v>
      </c>
      <c r="Q20" s="303">
        <v>186</v>
      </c>
      <c r="R20" s="303">
        <v>166</v>
      </c>
      <c r="S20" s="303">
        <v>164</v>
      </c>
      <c r="T20" s="303">
        <v>106</v>
      </c>
      <c r="U20" s="303">
        <v>38</v>
      </c>
      <c r="V20" s="303">
        <v>80</v>
      </c>
      <c r="W20" s="303">
        <v>8</v>
      </c>
      <c r="X20" s="303">
        <v>96</v>
      </c>
      <c r="Y20" s="303">
        <v>62</v>
      </c>
      <c r="Z20" s="303">
        <v>86</v>
      </c>
      <c r="AA20" s="303">
        <v>87</v>
      </c>
      <c r="AB20" s="303">
        <v>65</v>
      </c>
      <c r="AC20" s="303">
        <v>66</v>
      </c>
      <c r="AD20" s="303">
        <v>49</v>
      </c>
      <c r="AE20" s="303">
        <v>56</v>
      </c>
      <c r="AF20" s="303">
        <v>45</v>
      </c>
      <c r="AG20" s="303">
        <v>33</v>
      </c>
      <c r="AH20" s="303">
        <v>16</v>
      </c>
      <c r="AI20" s="303">
        <v>36</v>
      </c>
      <c r="AJ20" s="303">
        <v>7</v>
      </c>
      <c r="AK20" s="303">
        <v>23</v>
      </c>
      <c r="AL20" s="303">
        <v>121</v>
      </c>
      <c r="AM20" s="303">
        <v>122</v>
      </c>
      <c r="AN20" s="303">
        <v>129</v>
      </c>
      <c r="AO20" s="303">
        <v>2</v>
      </c>
      <c r="AP20" s="303">
        <v>4</v>
      </c>
      <c r="AQ20" s="303">
        <v>77</v>
      </c>
      <c r="AR20" s="303">
        <v>39</v>
      </c>
      <c r="AS20" s="303">
        <v>120</v>
      </c>
      <c r="AT20" s="303">
        <v>208</v>
      </c>
      <c r="AU20" s="303">
        <v>122</v>
      </c>
      <c r="AV20" s="303">
        <v>79</v>
      </c>
      <c r="AW20" s="303">
        <v>12</v>
      </c>
      <c r="AX20" s="303">
        <v>120</v>
      </c>
      <c r="AY20" s="303">
        <v>76</v>
      </c>
      <c r="AZ20" s="303">
        <v>78</v>
      </c>
      <c r="BA20" s="303">
        <v>186</v>
      </c>
      <c r="BB20" s="303">
        <v>77</v>
      </c>
      <c r="BC20" s="303">
        <v>22</v>
      </c>
      <c r="BD20" s="303">
        <v>66</v>
      </c>
      <c r="BE20" s="303">
        <v>49</v>
      </c>
      <c r="BF20" s="303">
        <v>31</v>
      </c>
      <c r="BG20" s="303">
        <v>63</v>
      </c>
      <c r="BH20" s="303">
        <v>404</v>
      </c>
      <c r="BI20" s="303">
        <v>261</v>
      </c>
      <c r="BJ20" s="303">
        <v>218</v>
      </c>
      <c r="BK20" s="303">
        <v>72</v>
      </c>
      <c r="BL20" s="303">
        <v>108</v>
      </c>
      <c r="BM20" s="303">
        <v>88</v>
      </c>
      <c r="BN20" s="303">
        <v>115</v>
      </c>
      <c r="BO20" s="303">
        <v>33</v>
      </c>
      <c r="BP20" s="303">
        <v>277</v>
      </c>
      <c r="BQ20" s="303">
        <v>381</v>
      </c>
      <c r="BR20" s="303">
        <v>166</v>
      </c>
      <c r="BS20" s="303">
        <v>149</v>
      </c>
      <c r="BT20" s="303">
        <v>106</v>
      </c>
      <c r="BU20" s="303">
        <v>98</v>
      </c>
      <c r="BV20" s="303">
        <v>87</v>
      </c>
      <c r="BW20" s="303">
        <v>51</v>
      </c>
      <c r="BX20" s="303">
        <v>65</v>
      </c>
      <c r="BY20" s="303">
        <v>59</v>
      </c>
      <c r="BZ20" s="303">
        <v>50</v>
      </c>
      <c r="CA20" s="303">
        <v>38</v>
      </c>
      <c r="CB20" s="303">
        <v>45</v>
      </c>
      <c r="CC20" s="303">
        <v>27</v>
      </c>
      <c r="CD20" s="303">
        <v>77</v>
      </c>
      <c r="CE20" s="303">
        <v>46</v>
      </c>
      <c r="CF20" s="303">
        <v>43</v>
      </c>
      <c r="CG20" s="303">
        <v>35</v>
      </c>
      <c r="CH20" s="303">
        <v>36</v>
      </c>
      <c r="CI20" s="303">
        <v>22</v>
      </c>
      <c r="CJ20" s="303">
        <v>22</v>
      </c>
      <c r="CK20" s="303">
        <v>27</v>
      </c>
      <c r="CL20" s="303">
        <v>21</v>
      </c>
      <c r="CM20" s="303">
        <v>19</v>
      </c>
      <c r="CN20" s="303">
        <v>17</v>
      </c>
      <c r="CO20" s="303">
        <v>21</v>
      </c>
      <c r="CP20" s="303">
        <v>10</v>
      </c>
      <c r="CQ20" s="303">
        <v>11</v>
      </c>
      <c r="CR20" s="303">
        <v>5</v>
      </c>
      <c r="CS20" s="303">
        <v>7</v>
      </c>
      <c r="CT20" s="303">
        <v>99</v>
      </c>
      <c r="CU20" s="303">
        <v>32</v>
      </c>
      <c r="CV20" s="303">
        <v>206</v>
      </c>
      <c r="CW20" s="303">
        <v>263</v>
      </c>
      <c r="CX20" s="303">
        <v>211</v>
      </c>
      <c r="CY20" s="303">
        <v>116</v>
      </c>
      <c r="CZ20" s="303">
        <v>100</v>
      </c>
      <c r="DA20" s="303">
        <v>168</v>
      </c>
      <c r="DB20" s="303">
        <v>66</v>
      </c>
      <c r="DC20" s="303">
        <v>329</v>
      </c>
      <c r="DD20" s="303">
        <v>314</v>
      </c>
      <c r="DE20" s="303">
        <v>267</v>
      </c>
      <c r="DF20" s="303">
        <v>168</v>
      </c>
      <c r="DG20" s="303">
        <v>219</v>
      </c>
      <c r="DH20" s="303">
        <v>191</v>
      </c>
      <c r="DI20" s="303">
        <v>130</v>
      </c>
      <c r="DJ20" s="303">
        <v>140</v>
      </c>
      <c r="DK20" s="303">
        <v>87</v>
      </c>
      <c r="DL20" s="303">
        <v>68</v>
      </c>
      <c r="DM20" s="303">
        <v>81</v>
      </c>
      <c r="DN20" s="303">
        <v>89</v>
      </c>
      <c r="DO20" s="303">
        <v>63</v>
      </c>
      <c r="DP20" s="303">
        <v>56</v>
      </c>
      <c r="DQ20" s="303">
        <v>224</v>
      </c>
      <c r="DR20" s="303">
        <v>67</v>
      </c>
      <c r="DS20" s="303">
        <v>48</v>
      </c>
      <c r="DT20" s="303">
        <v>5</v>
      </c>
      <c r="DU20" s="303">
        <v>2</v>
      </c>
      <c r="DV20" s="303">
        <v>42</v>
      </c>
      <c r="DW20" s="303">
        <v>59</v>
      </c>
      <c r="DX20" s="303">
        <v>18</v>
      </c>
      <c r="DY20" s="303">
        <v>14</v>
      </c>
      <c r="DZ20" s="303">
        <v>11</v>
      </c>
      <c r="EA20" s="303">
        <v>14</v>
      </c>
      <c r="EB20" s="303">
        <v>16</v>
      </c>
      <c r="EC20" s="303">
        <v>36</v>
      </c>
      <c r="ED20" s="303">
        <v>29</v>
      </c>
      <c r="EE20" s="303">
        <v>18</v>
      </c>
      <c r="EF20" s="303">
        <v>16</v>
      </c>
      <c r="EG20" s="303">
        <v>16</v>
      </c>
      <c r="EH20" s="303">
        <v>17</v>
      </c>
      <c r="EI20" s="303">
        <v>54</v>
      </c>
      <c r="EJ20" s="303">
        <v>9</v>
      </c>
      <c r="EK20" s="303">
        <v>17</v>
      </c>
      <c r="EL20" s="303">
        <v>11</v>
      </c>
      <c r="EM20" s="303">
        <v>15</v>
      </c>
      <c r="EN20" s="303">
        <v>38</v>
      </c>
      <c r="EO20" s="303">
        <v>31</v>
      </c>
      <c r="EP20" s="303">
        <v>40</v>
      </c>
      <c r="EQ20" s="303">
        <v>56</v>
      </c>
      <c r="ER20" s="303">
        <v>33</v>
      </c>
      <c r="ES20" s="303">
        <v>21</v>
      </c>
      <c r="ET20" s="303">
        <v>13</v>
      </c>
      <c r="EU20" s="303">
        <v>18</v>
      </c>
      <c r="EV20" s="303">
        <v>31</v>
      </c>
      <c r="EW20" s="303">
        <v>3</v>
      </c>
      <c r="EX20" s="303">
        <v>2</v>
      </c>
      <c r="EY20" s="303">
        <v>21</v>
      </c>
      <c r="EZ20" s="303">
        <v>16</v>
      </c>
      <c r="FA20" s="303">
        <v>13</v>
      </c>
      <c r="FB20" s="303">
        <v>37</v>
      </c>
      <c r="FC20" s="303">
        <v>0</v>
      </c>
      <c r="FD20" s="303">
        <v>26</v>
      </c>
      <c r="FE20" s="303">
        <v>10</v>
      </c>
      <c r="FF20" s="303">
        <v>9</v>
      </c>
      <c r="FG20" s="303">
        <v>7</v>
      </c>
      <c r="FH20" s="303">
        <v>52</v>
      </c>
      <c r="FI20" s="303">
        <v>26</v>
      </c>
      <c r="FJ20" s="303">
        <v>20</v>
      </c>
      <c r="FK20" s="303">
        <v>53</v>
      </c>
      <c r="FL20" s="303">
        <v>60</v>
      </c>
      <c r="FM20" s="303">
        <v>44</v>
      </c>
      <c r="FN20" s="303">
        <v>73</v>
      </c>
      <c r="FO20" s="303">
        <v>27</v>
      </c>
      <c r="FP20" s="303">
        <v>11</v>
      </c>
      <c r="FQ20" s="303">
        <v>12</v>
      </c>
      <c r="FR20" s="303">
        <v>21</v>
      </c>
      <c r="FS20" s="303">
        <v>0</v>
      </c>
      <c r="FT20" s="303">
        <v>19</v>
      </c>
      <c r="FU20" s="303">
        <v>12</v>
      </c>
      <c r="FV20" s="303">
        <v>7</v>
      </c>
      <c r="FW20" s="303">
        <v>7</v>
      </c>
      <c r="FX20" s="303">
        <v>13</v>
      </c>
      <c r="FY20" s="303">
        <v>20</v>
      </c>
      <c r="FZ20" s="303">
        <v>48</v>
      </c>
      <c r="GA20" s="303">
        <v>17</v>
      </c>
      <c r="GB20" s="303">
        <v>19</v>
      </c>
      <c r="GC20" s="303">
        <v>2</v>
      </c>
      <c r="GD20" s="303">
        <v>14</v>
      </c>
      <c r="GE20" s="303">
        <v>12</v>
      </c>
      <c r="GF20" s="303">
        <v>9</v>
      </c>
      <c r="GG20" s="303">
        <v>5</v>
      </c>
      <c r="GH20" s="303">
        <v>3</v>
      </c>
      <c r="GI20" s="303">
        <v>12</v>
      </c>
      <c r="GJ20" s="303">
        <v>21</v>
      </c>
      <c r="GK20" s="303">
        <v>12</v>
      </c>
      <c r="GL20" s="303">
        <v>24</v>
      </c>
      <c r="GM20" s="303">
        <v>28</v>
      </c>
      <c r="GN20" s="303">
        <v>20</v>
      </c>
      <c r="GO20" s="303">
        <v>13</v>
      </c>
      <c r="GP20" s="303">
        <v>9</v>
      </c>
      <c r="GQ20" s="303">
        <v>26</v>
      </c>
      <c r="GR20" s="303">
        <v>2</v>
      </c>
      <c r="GS20" s="303">
        <v>9</v>
      </c>
      <c r="GT20" s="303">
        <v>26</v>
      </c>
      <c r="GU20" s="303">
        <v>7</v>
      </c>
      <c r="GV20" s="303">
        <v>34</v>
      </c>
      <c r="GW20" s="303">
        <v>11</v>
      </c>
      <c r="GX20" s="303">
        <v>13</v>
      </c>
      <c r="GY20" s="303">
        <v>70</v>
      </c>
      <c r="GZ20" s="303">
        <v>44</v>
      </c>
      <c r="HA20" s="303">
        <v>14</v>
      </c>
      <c r="HB20" s="303">
        <v>9</v>
      </c>
      <c r="HC20" s="303">
        <v>10</v>
      </c>
      <c r="HD20" s="303">
        <v>16</v>
      </c>
      <c r="HE20" s="303">
        <v>14</v>
      </c>
      <c r="HF20" s="303">
        <v>11</v>
      </c>
      <c r="HG20" s="303">
        <v>9</v>
      </c>
      <c r="HH20" s="303">
        <v>14</v>
      </c>
      <c r="HI20" s="303">
        <v>21</v>
      </c>
      <c r="HJ20" s="303">
        <v>1</v>
      </c>
      <c r="HK20" s="303">
        <v>18</v>
      </c>
      <c r="HL20" s="303">
        <v>6</v>
      </c>
      <c r="HM20" s="303">
        <v>46</v>
      </c>
      <c r="HN20" s="303">
        <v>48</v>
      </c>
      <c r="HO20" s="303">
        <v>32</v>
      </c>
      <c r="HP20" s="303">
        <v>16</v>
      </c>
      <c r="HQ20" s="303">
        <v>29</v>
      </c>
      <c r="HR20" s="303">
        <v>53</v>
      </c>
      <c r="HS20" s="303">
        <v>19</v>
      </c>
      <c r="HT20" s="303">
        <v>11</v>
      </c>
      <c r="HU20" s="303">
        <v>12</v>
      </c>
      <c r="HV20" s="303">
        <v>1</v>
      </c>
      <c r="HW20" s="303">
        <v>12</v>
      </c>
      <c r="HX20" s="303">
        <v>8</v>
      </c>
      <c r="HY20" s="303">
        <v>16</v>
      </c>
      <c r="HZ20" s="303">
        <v>7</v>
      </c>
      <c r="IA20" s="303">
        <v>13</v>
      </c>
      <c r="IB20" s="303">
        <v>19</v>
      </c>
      <c r="IC20" s="303">
        <v>10</v>
      </c>
      <c r="ID20" s="303">
        <v>34</v>
      </c>
      <c r="IE20" s="303">
        <v>18</v>
      </c>
      <c r="IF20" s="303">
        <v>13</v>
      </c>
      <c r="IG20" s="303">
        <v>11</v>
      </c>
      <c r="IH20" s="303">
        <v>17</v>
      </c>
      <c r="II20" s="303">
        <v>14</v>
      </c>
      <c r="IJ20" s="303">
        <v>27</v>
      </c>
      <c r="IK20" s="303">
        <v>1</v>
      </c>
      <c r="IL20" s="303">
        <v>7</v>
      </c>
      <c r="IM20" s="303">
        <v>9</v>
      </c>
      <c r="IN20" s="303">
        <v>6</v>
      </c>
      <c r="IO20" s="303">
        <v>12</v>
      </c>
      <c r="IP20" s="303">
        <v>9</v>
      </c>
      <c r="IQ20" s="303">
        <v>8</v>
      </c>
      <c r="IR20" s="303">
        <v>5</v>
      </c>
      <c r="IS20" s="303">
        <v>4</v>
      </c>
      <c r="IT20" s="303">
        <v>9</v>
      </c>
      <c r="IU20" s="303">
        <v>10</v>
      </c>
      <c r="IV20" s="303">
        <v>82</v>
      </c>
      <c r="IW20" s="303">
        <v>29</v>
      </c>
      <c r="IX20" s="303">
        <v>22</v>
      </c>
      <c r="IY20" s="303">
        <v>18</v>
      </c>
      <c r="IZ20" s="303">
        <v>21</v>
      </c>
      <c r="JA20" s="303">
        <v>11</v>
      </c>
      <c r="JB20" s="303">
        <v>11</v>
      </c>
      <c r="JC20" s="303">
        <v>20</v>
      </c>
      <c r="JD20" s="303">
        <v>26</v>
      </c>
      <c r="JE20" s="303">
        <v>58</v>
      </c>
      <c r="JF20" s="303">
        <v>8</v>
      </c>
      <c r="JG20" s="303">
        <v>11</v>
      </c>
      <c r="JH20" s="303">
        <v>16</v>
      </c>
      <c r="JI20" s="303">
        <v>15</v>
      </c>
      <c r="JJ20" s="303">
        <v>26</v>
      </c>
      <c r="JK20" s="303">
        <v>15</v>
      </c>
      <c r="JL20" s="303">
        <v>6</v>
      </c>
      <c r="JM20" s="303">
        <v>5</v>
      </c>
      <c r="JN20" s="303">
        <v>11</v>
      </c>
      <c r="JO20" s="303">
        <v>11</v>
      </c>
      <c r="JP20" s="303">
        <v>13</v>
      </c>
      <c r="JQ20" s="303">
        <v>54</v>
      </c>
    </row>
    <row r="21" spans="1:277" s="285" customFormat="1" ht="18.600000000000001" customHeight="1">
      <c r="A21" s="18"/>
      <c r="B21" s="182"/>
      <c r="C21" s="308"/>
      <c r="D21" s="308"/>
      <c r="E21" s="308"/>
      <c r="F21" s="308"/>
      <c r="G21" s="308"/>
      <c r="H21" s="308"/>
      <c r="I21" s="308"/>
      <c r="J21" s="308"/>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c r="IV21" s="309"/>
      <c r="IW21" s="309"/>
      <c r="IX21" s="309"/>
      <c r="IY21" s="309"/>
      <c r="IZ21" s="309"/>
      <c r="JA21" s="309"/>
      <c r="JB21" s="309"/>
      <c r="JC21" s="309"/>
      <c r="JD21" s="309"/>
      <c r="JE21" s="309"/>
      <c r="JF21" s="309"/>
      <c r="JG21" s="309"/>
      <c r="JH21" s="309"/>
      <c r="JI21" s="309"/>
      <c r="JJ21" s="309"/>
      <c r="JK21" s="309"/>
      <c r="JL21" s="309"/>
      <c r="JM21" s="309"/>
      <c r="JN21" s="309"/>
      <c r="JO21" s="309"/>
      <c r="JP21" s="309"/>
      <c r="JQ21" s="309"/>
    </row>
    <row r="22" spans="1:277" s="285" customFormat="1" ht="23.25" customHeight="1">
      <c r="A22" s="183"/>
      <c r="B22" s="310" t="s">
        <v>66</v>
      </c>
      <c r="C22" s="303">
        <v>834749</v>
      </c>
      <c r="D22" s="303">
        <v>349440</v>
      </c>
      <c r="E22" s="303">
        <v>158380</v>
      </c>
      <c r="F22" s="303">
        <v>156317</v>
      </c>
      <c r="G22" s="303">
        <v>165522</v>
      </c>
      <c r="H22" s="303">
        <v>5090</v>
      </c>
      <c r="I22" s="312"/>
      <c r="J22" s="303">
        <v>47000</v>
      </c>
      <c r="K22" s="303">
        <v>20900</v>
      </c>
      <c r="L22" s="303">
        <v>26800</v>
      </c>
      <c r="M22" s="303">
        <v>11200</v>
      </c>
      <c r="N22" s="303">
        <v>12000</v>
      </c>
      <c r="O22" s="303">
        <v>10300</v>
      </c>
      <c r="P22" s="303">
        <v>10700</v>
      </c>
      <c r="Q22" s="303">
        <v>11100</v>
      </c>
      <c r="R22" s="303">
        <v>7140</v>
      </c>
      <c r="S22" s="303">
        <v>8110</v>
      </c>
      <c r="T22" s="303">
        <v>5430</v>
      </c>
      <c r="U22" s="303" t="s">
        <v>262</v>
      </c>
      <c r="V22" s="303">
        <v>4060</v>
      </c>
      <c r="W22" s="303" t="s">
        <v>262</v>
      </c>
      <c r="X22" s="303">
        <v>4700</v>
      </c>
      <c r="Y22" s="303">
        <v>4520</v>
      </c>
      <c r="Z22" s="303">
        <v>5150</v>
      </c>
      <c r="AA22" s="303">
        <v>4750</v>
      </c>
      <c r="AB22" s="303">
        <v>3360</v>
      </c>
      <c r="AC22" s="303">
        <v>4680</v>
      </c>
      <c r="AD22" s="303">
        <v>2550</v>
      </c>
      <c r="AE22" s="303">
        <v>4060</v>
      </c>
      <c r="AF22" s="303">
        <v>2820</v>
      </c>
      <c r="AG22" s="303">
        <v>3050</v>
      </c>
      <c r="AH22" s="303" t="s">
        <v>262</v>
      </c>
      <c r="AI22" s="303">
        <v>2330</v>
      </c>
      <c r="AJ22" s="303" t="s">
        <v>262</v>
      </c>
      <c r="AK22" s="303">
        <v>1810</v>
      </c>
      <c r="AL22" s="303">
        <v>6480</v>
      </c>
      <c r="AM22" s="303">
        <v>4520</v>
      </c>
      <c r="AN22" s="303">
        <v>5140</v>
      </c>
      <c r="AO22" s="303" t="s">
        <v>262</v>
      </c>
      <c r="AP22" s="303" t="s">
        <v>262</v>
      </c>
      <c r="AQ22" s="303">
        <v>3420</v>
      </c>
      <c r="AR22" s="303">
        <v>1840</v>
      </c>
      <c r="AS22" s="303">
        <v>4080</v>
      </c>
      <c r="AT22" s="303">
        <v>8350</v>
      </c>
      <c r="AU22" s="303">
        <v>5910</v>
      </c>
      <c r="AV22" s="303">
        <v>2890</v>
      </c>
      <c r="AW22" s="303" t="s">
        <v>262</v>
      </c>
      <c r="AX22" s="303">
        <v>6560</v>
      </c>
      <c r="AY22" s="303">
        <v>4210</v>
      </c>
      <c r="AZ22" s="303">
        <v>4150</v>
      </c>
      <c r="BA22" s="303">
        <v>6790</v>
      </c>
      <c r="BB22" s="303">
        <v>4260</v>
      </c>
      <c r="BC22" s="303" t="s">
        <v>262</v>
      </c>
      <c r="BD22" s="303">
        <v>2110</v>
      </c>
      <c r="BE22" s="303">
        <v>2210</v>
      </c>
      <c r="BF22" s="303">
        <v>2160</v>
      </c>
      <c r="BG22" s="303">
        <v>2290</v>
      </c>
      <c r="BH22" s="303">
        <v>18600</v>
      </c>
      <c r="BI22" s="303">
        <v>12100</v>
      </c>
      <c r="BJ22" s="303">
        <v>6120</v>
      </c>
      <c r="BK22" s="303">
        <v>3670</v>
      </c>
      <c r="BL22" s="303">
        <v>4020</v>
      </c>
      <c r="BM22" s="303">
        <v>2440</v>
      </c>
      <c r="BN22" s="303">
        <v>4380</v>
      </c>
      <c r="BO22" s="303">
        <v>2220</v>
      </c>
      <c r="BP22" s="303">
        <v>17500</v>
      </c>
      <c r="BQ22" s="303">
        <v>15700</v>
      </c>
      <c r="BR22" s="303">
        <v>10900</v>
      </c>
      <c r="BS22" s="303">
        <v>7540</v>
      </c>
      <c r="BT22" s="303">
        <v>4680</v>
      </c>
      <c r="BU22" s="303">
        <v>4420</v>
      </c>
      <c r="BV22" s="303">
        <v>4260</v>
      </c>
      <c r="BW22" s="303">
        <v>3620</v>
      </c>
      <c r="BX22" s="303">
        <v>3300</v>
      </c>
      <c r="BY22" s="303">
        <v>3070</v>
      </c>
      <c r="BZ22" s="303">
        <v>2640</v>
      </c>
      <c r="CA22" s="303">
        <v>1990</v>
      </c>
      <c r="CB22" s="303">
        <v>1830</v>
      </c>
      <c r="CC22" s="303">
        <v>1340</v>
      </c>
      <c r="CD22" s="303">
        <v>3080</v>
      </c>
      <c r="CE22" s="303">
        <v>1850</v>
      </c>
      <c r="CF22" s="303">
        <v>1760</v>
      </c>
      <c r="CG22" s="303">
        <v>1390</v>
      </c>
      <c r="CH22" s="303">
        <v>1140</v>
      </c>
      <c r="CI22" s="303">
        <v>906</v>
      </c>
      <c r="CJ22" s="303">
        <v>880</v>
      </c>
      <c r="CK22" s="303">
        <v>872</v>
      </c>
      <c r="CL22" s="303">
        <v>845</v>
      </c>
      <c r="CM22" s="303">
        <v>849</v>
      </c>
      <c r="CN22" s="303">
        <v>661</v>
      </c>
      <c r="CO22" s="303">
        <v>499</v>
      </c>
      <c r="CP22" s="303">
        <v>383</v>
      </c>
      <c r="CQ22" s="303">
        <v>371</v>
      </c>
      <c r="CR22" s="303">
        <v>213</v>
      </c>
      <c r="CS22" s="303">
        <v>171</v>
      </c>
      <c r="CT22" s="303">
        <v>5560</v>
      </c>
      <c r="CU22" s="303">
        <v>2140</v>
      </c>
      <c r="CV22" s="303">
        <v>17300</v>
      </c>
      <c r="CW22" s="303">
        <v>10900</v>
      </c>
      <c r="CX22" s="303">
        <v>7380</v>
      </c>
      <c r="CY22" s="303">
        <v>5200</v>
      </c>
      <c r="CZ22" s="303">
        <v>3710</v>
      </c>
      <c r="DA22" s="303">
        <v>5610</v>
      </c>
      <c r="DB22" s="303">
        <v>1920</v>
      </c>
      <c r="DC22" s="303">
        <v>20500</v>
      </c>
      <c r="DD22" s="303">
        <v>18400</v>
      </c>
      <c r="DE22" s="303">
        <v>15700</v>
      </c>
      <c r="DF22" s="303">
        <v>11600</v>
      </c>
      <c r="DG22" s="303">
        <v>12200</v>
      </c>
      <c r="DH22" s="303">
        <v>10600</v>
      </c>
      <c r="DI22" s="303">
        <v>9370</v>
      </c>
      <c r="DJ22" s="303">
        <v>8550</v>
      </c>
      <c r="DK22" s="303">
        <v>5450</v>
      </c>
      <c r="DL22" s="303">
        <v>5380</v>
      </c>
      <c r="DM22" s="303">
        <v>4190</v>
      </c>
      <c r="DN22" s="303">
        <v>4490</v>
      </c>
      <c r="DO22" s="303">
        <v>3400</v>
      </c>
      <c r="DP22" s="303">
        <v>3290</v>
      </c>
      <c r="DQ22" s="303">
        <v>12100</v>
      </c>
      <c r="DR22" s="303">
        <v>3760</v>
      </c>
      <c r="DS22" s="303">
        <v>2470</v>
      </c>
      <c r="DT22" s="303">
        <v>728</v>
      </c>
      <c r="DU22" s="303">
        <v>369</v>
      </c>
      <c r="DV22" s="303">
        <v>3770</v>
      </c>
      <c r="DW22" s="303">
        <v>3380</v>
      </c>
      <c r="DX22" s="303">
        <v>1040</v>
      </c>
      <c r="DY22" s="303">
        <v>746</v>
      </c>
      <c r="DZ22" s="303">
        <v>679</v>
      </c>
      <c r="EA22" s="303">
        <v>777</v>
      </c>
      <c r="EB22" s="303">
        <v>985</v>
      </c>
      <c r="EC22" s="303">
        <v>2410</v>
      </c>
      <c r="ED22" s="303">
        <v>1690</v>
      </c>
      <c r="EE22" s="303">
        <v>1170</v>
      </c>
      <c r="EF22" s="303">
        <v>912</v>
      </c>
      <c r="EG22" s="303">
        <v>1230</v>
      </c>
      <c r="EH22" s="303">
        <v>1200</v>
      </c>
      <c r="EI22" s="303">
        <v>3160</v>
      </c>
      <c r="EJ22" s="303">
        <v>546</v>
      </c>
      <c r="EK22" s="303">
        <v>968</v>
      </c>
      <c r="EL22" s="303">
        <v>591</v>
      </c>
      <c r="EM22" s="303">
        <v>930</v>
      </c>
      <c r="EN22" s="303">
        <v>1550</v>
      </c>
      <c r="EO22" s="303">
        <v>2000</v>
      </c>
      <c r="EP22" s="303">
        <v>2130</v>
      </c>
      <c r="EQ22" s="303">
        <v>2590</v>
      </c>
      <c r="ER22" s="303">
        <v>1690</v>
      </c>
      <c r="ES22" s="303">
        <v>1120</v>
      </c>
      <c r="ET22" s="303">
        <v>942</v>
      </c>
      <c r="EU22" s="303">
        <v>995</v>
      </c>
      <c r="EV22" s="303">
        <v>1880</v>
      </c>
      <c r="EW22" s="303" t="s">
        <v>262</v>
      </c>
      <c r="EX22" s="303">
        <v>362</v>
      </c>
      <c r="EY22" s="303">
        <v>1200</v>
      </c>
      <c r="EZ22" s="303">
        <v>1070</v>
      </c>
      <c r="FA22" s="303">
        <v>685</v>
      </c>
      <c r="FB22" s="303">
        <v>1970</v>
      </c>
      <c r="FC22" s="303">
        <v>1270</v>
      </c>
      <c r="FD22" s="303">
        <v>1420</v>
      </c>
      <c r="FE22" s="303">
        <v>804</v>
      </c>
      <c r="FF22" s="303">
        <v>484</v>
      </c>
      <c r="FG22" s="303">
        <v>433</v>
      </c>
      <c r="FH22" s="303">
        <v>2960</v>
      </c>
      <c r="FI22" s="303">
        <v>1360</v>
      </c>
      <c r="FJ22" s="303">
        <v>1120</v>
      </c>
      <c r="FK22" s="303">
        <v>2880</v>
      </c>
      <c r="FL22" s="303">
        <v>2610</v>
      </c>
      <c r="FM22" s="303">
        <v>2200</v>
      </c>
      <c r="FN22" s="303">
        <v>4280</v>
      </c>
      <c r="FO22" s="303">
        <v>1620</v>
      </c>
      <c r="FP22" s="303">
        <v>577</v>
      </c>
      <c r="FQ22" s="303">
        <v>911</v>
      </c>
      <c r="FR22" s="303">
        <v>1550</v>
      </c>
      <c r="FS22" s="303" t="s">
        <v>262</v>
      </c>
      <c r="FT22" s="303">
        <v>1130</v>
      </c>
      <c r="FU22" s="303">
        <v>923</v>
      </c>
      <c r="FV22" s="303">
        <v>449</v>
      </c>
      <c r="FW22" s="303">
        <v>440</v>
      </c>
      <c r="FX22" s="303">
        <v>617</v>
      </c>
      <c r="FY22" s="303">
        <v>1460</v>
      </c>
      <c r="FZ22" s="303">
        <v>2940</v>
      </c>
      <c r="GA22" s="303">
        <v>745</v>
      </c>
      <c r="GB22" s="303">
        <v>746</v>
      </c>
      <c r="GC22" s="303" t="s">
        <v>262</v>
      </c>
      <c r="GD22" s="303">
        <v>756</v>
      </c>
      <c r="GE22" s="303">
        <v>695</v>
      </c>
      <c r="GF22" s="303">
        <v>564</v>
      </c>
      <c r="GG22" s="303">
        <v>351</v>
      </c>
      <c r="GH22" s="303" t="s">
        <v>262</v>
      </c>
      <c r="GI22" s="303">
        <v>695</v>
      </c>
      <c r="GJ22" s="303">
        <v>1460</v>
      </c>
      <c r="GK22" s="303">
        <v>515</v>
      </c>
      <c r="GL22" s="303">
        <v>1930</v>
      </c>
      <c r="GM22" s="303">
        <v>1090</v>
      </c>
      <c r="GN22" s="303">
        <v>970</v>
      </c>
      <c r="GO22" s="303">
        <v>940</v>
      </c>
      <c r="GP22" s="303">
        <v>704</v>
      </c>
      <c r="GQ22" s="303">
        <v>1730</v>
      </c>
      <c r="GR22" s="303" t="s">
        <v>262</v>
      </c>
      <c r="GS22" s="303">
        <v>521</v>
      </c>
      <c r="GT22" s="303">
        <v>1100</v>
      </c>
      <c r="GU22" s="303">
        <v>415</v>
      </c>
      <c r="GV22" s="303">
        <v>1810</v>
      </c>
      <c r="GW22" s="303">
        <v>756</v>
      </c>
      <c r="GX22" s="303">
        <v>447</v>
      </c>
      <c r="GY22" s="303">
        <v>3850</v>
      </c>
      <c r="GZ22" s="303">
        <v>2470</v>
      </c>
      <c r="HA22" s="303">
        <v>795</v>
      </c>
      <c r="HB22" s="303">
        <v>639</v>
      </c>
      <c r="HC22" s="303">
        <v>536</v>
      </c>
      <c r="HD22" s="303">
        <v>1310</v>
      </c>
      <c r="HE22" s="303">
        <v>774</v>
      </c>
      <c r="HF22" s="303">
        <v>739</v>
      </c>
      <c r="HG22" s="303">
        <v>642</v>
      </c>
      <c r="HH22" s="303">
        <v>989</v>
      </c>
      <c r="HI22" s="303">
        <v>1180</v>
      </c>
      <c r="HJ22" s="303" t="s">
        <v>262</v>
      </c>
      <c r="HK22" s="303">
        <v>1120</v>
      </c>
      <c r="HL22" s="303">
        <v>293</v>
      </c>
      <c r="HM22" s="303">
        <v>1980</v>
      </c>
      <c r="HN22" s="303">
        <v>1940</v>
      </c>
      <c r="HO22" s="303">
        <v>1310</v>
      </c>
      <c r="HP22" s="303">
        <v>823</v>
      </c>
      <c r="HQ22" s="303">
        <v>1530</v>
      </c>
      <c r="HR22" s="303">
        <v>2050</v>
      </c>
      <c r="HS22" s="303">
        <v>1000</v>
      </c>
      <c r="HT22" s="303">
        <v>1130</v>
      </c>
      <c r="HU22" s="303">
        <v>496</v>
      </c>
      <c r="HV22" s="303" t="s">
        <v>262</v>
      </c>
      <c r="HW22" s="303">
        <v>826</v>
      </c>
      <c r="HX22" s="303">
        <v>538</v>
      </c>
      <c r="HY22" s="303">
        <v>750</v>
      </c>
      <c r="HZ22" s="303">
        <v>490</v>
      </c>
      <c r="IA22" s="303">
        <v>470</v>
      </c>
      <c r="IB22" s="303">
        <v>749</v>
      </c>
      <c r="IC22" s="303">
        <v>772</v>
      </c>
      <c r="ID22" s="303">
        <v>1650</v>
      </c>
      <c r="IE22" s="303">
        <v>955</v>
      </c>
      <c r="IF22" s="303">
        <v>758</v>
      </c>
      <c r="IG22" s="303">
        <v>1110</v>
      </c>
      <c r="IH22" s="303">
        <v>682</v>
      </c>
      <c r="II22" s="303">
        <v>676</v>
      </c>
      <c r="IJ22" s="303">
        <v>1630</v>
      </c>
      <c r="IK22" s="311" t="s">
        <v>262</v>
      </c>
      <c r="IL22" s="303">
        <v>271</v>
      </c>
      <c r="IM22" s="303">
        <v>511</v>
      </c>
      <c r="IN22" s="303">
        <v>340</v>
      </c>
      <c r="IO22" s="303">
        <v>564</v>
      </c>
      <c r="IP22" s="303">
        <v>488</v>
      </c>
      <c r="IQ22" s="303">
        <v>409</v>
      </c>
      <c r="IR22" s="303">
        <v>260</v>
      </c>
      <c r="IS22" s="303">
        <v>234</v>
      </c>
      <c r="IT22" s="303">
        <v>451</v>
      </c>
      <c r="IU22" s="303">
        <v>630</v>
      </c>
      <c r="IV22" s="303">
        <v>4640</v>
      </c>
      <c r="IW22" s="303">
        <v>1830</v>
      </c>
      <c r="IX22" s="303">
        <v>1030</v>
      </c>
      <c r="IY22" s="303">
        <v>424</v>
      </c>
      <c r="IZ22" s="303">
        <v>896</v>
      </c>
      <c r="JA22" s="303">
        <v>724</v>
      </c>
      <c r="JB22" s="303">
        <v>582</v>
      </c>
      <c r="JC22" s="303">
        <v>1070</v>
      </c>
      <c r="JD22" s="303">
        <v>1650</v>
      </c>
      <c r="JE22" s="303">
        <v>3940</v>
      </c>
      <c r="JF22" s="303">
        <v>661</v>
      </c>
      <c r="JG22" s="303">
        <v>817</v>
      </c>
      <c r="JH22" s="303">
        <v>1190</v>
      </c>
      <c r="JI22" s="303">
        <v>1050</v>
      </c>
      <c r="JJ22" s="303">
        <v>1820</v>
      </c>
      <c r="JK22" s="303">
        <v>602</v>
      </c>
      <c r="JL22" s="303">
        <v>275</v>
      </c>
      <c r="JM22" s="303">
        <v>330</v>
      </c>
      <c r="JN22" s="303">
        <v>522</v>
      </c>
      <c r="JO22" s="303">
        <v>553</v>
      </c>
      <c r="JP22" s="303">
        <v>1130</v>
      </c>
      <c r="JQ22" s="303">
        <v>5090</v>
      </c>
    </row>
    <row r="23" spans="1:277" s="285" customFormat="1" ht="23.25" customHeight="1">
      <c r="A23" s="183"/>
      <c r="B23" s="60" t="s">
        <v>11</v>
      </c>
      <c r="C23" s="303">
        <v>782457.77800000005</v>
      </c>
      <c r="D23" s="303">
        <v>342740.20299999998</v>
      </c>
      <c r="E23" s="303">
        <v>141628.29999999999</v>
      </c>
      <c r="F23" s="303">
        <v>131493.31899999999</v>
      </c>
      <c r="G23" s="303">
        <v>161470.58900000001</v>
      </c>
      <c r="H23" s="303">
        <v>5125.3670000000002</v>
      </c>
      <c r="I23" s="312"/>
      <c r="J23" s="303">
        <v>45294</v>
      </c>
      <c r="K23" s="303">
        <v>20490</v>
      </c>
      <c r="L23" s="303">
        <v>26677</v>
      </c>
      <c r="M23" s="303">
        <v>10893</v>
      </c>
      <c r="N23" s="303">
        <v>12679</v>
      </c>
      <c r="O23" s="303">
        <v>10062</v>
      </c>
      <c r="P23" s="303">
        <v>10434</v>
      </c>
      <c r="Q23" s="303">
        <v>11045</v>
      </c>
      <c r="R23" s="303">
        <v>7028</v>
      </c>
      <c r="S23" s="303">
        <v>8143</v>
      </c>
      <c r="T23" s="303">
        <v>5316</v>
      </c>
      <c r="U23" s="303" t="s">
        <v>262</v>
      </c>
      <c r="V23" s="303">
        <v>4068</v>
      </c>
      <c r="W23" s="303" t="s">
        <v>262</v>
      </c>
      <c r="X23" s="303">
        <v>4709</v>
      </c>
      <c r="Y23" s="303">
        <v>4276</v>
      </c>
      <c r="Z23" s="303">
        <v>4971</v>
      </c>
      <c r="AA23" s="303">
        <v>4583</v>
      </c>
      <c r="AB23" s="303">
        <v>3565</v>
      </c>
      <c r="AC23" s="303">
        <v>4197</v>
      </c>
      <c r="AD23" s="303">
        <v>2471</v>
      </c>
      <c r="AE23" s="303">
        <v>4189</v>
      </c>
      <c r="AF23" s="303">
        <v>2827</v>
      </c>
      <c r="AG23" s="303">
        <v>2857</v>
      </c>
      <c r="AH23" s="303" t="s">
        <v>262</v>
      </c>
      <c r="AI23" s="303">
        <v>2186</v>
      </c>
      <c r="AJ23" s="303" t="s">
        <v>262</v>
      </c>
      <c r="AK23" s="303">
        <v>1675</v>
      </c>
      <c r="AL23" s="303">
        <v>6508</v>
      </c>
      <c r="AM23" s="303">
        <v>4787</v>
      </c>
      <c r="AN23" s="303">
        <v>4868</v>
      </c>
      <c r="AO23" s="303" t="s">
        <v>262</v>
      </c>
      <c r="AP23" s="303" t="s">
        <v>262</v>
      </c>
      <c r="AQ23" s="303">
        <v>3378</v>
      </c>
      <c r="AR23" s="303">
        <v>1838</v>
      </c>
      <c r="AS23" s="303">
        <v>3854</v>
      </c>
      <c r="AT23" s="303">
        <v>7853</v>
      </c>
      <c r="AU23" s="303">
        <v>5599</v>
      </c>
      <c r="AV23" s="303">
        <v>2821</v>
      </c>
      <c r="AW23" s="303" t="s">
        <v>262</v>
      </c>
      <c r="AX23" s="303">
        <v>6303</v>
      </c>
      <c r="AY23" s="303">
        <v>4012</v>
      </c>
      <c r="AZ23" s="303">
        <v>3958</v>
      </c>
      <c r="BA23" s="303">
        <v>6344</v>
      </c>
      <c r="BB23" s="303">
        <v>4070</v>
      </c>
      <c r="BC23" s="303" t="s">
        <v>262</v>
      </c>
      <c r="BD23" s="303">
        <v>2059</v>
      </c>
      <c r="BE23" s="303">
        <v>2631</v>
      </c>
      <c r="BF23" s="303">
        <v>2199</v>
      </c>
      <c r="BG23" s="303">
        <v>2271</v>
      </c>
      <c r="BH23" s="303">
        <v>18266</v>
      </c>
      <c r="BI23" s="303">
        <v>12089</v>
      </c>
      <c r="BJ23" s="303">
        <v>6206</v>
      </c>
      <c r="BK23" s="303">
        <v>3470</v>
      </c>
      <c r="BL23" s="303">
        <v>4001</v>
      </c>
      <c r="BM23" s="303">
        <v>2276</v>
      </c>
      <c r="BN23" s="303">
        <v>4214</v>
      </c>
      <c r="BO23" s="303">
        <v>2206</v>
      </c>
      <c r="BP23" s="303">
        <v>17503</v>
      </c>
      <c r="BQ23" s="303">
        <v>13718</v>
      </c>
      <c r="BR23" s="303">
        <v>10669</v>
      </c>
      <c r="BS23" s="303">
        <v>6473</v>
      </c>
      <c r="BT23" s="303">
        <v>4310</v>
      </c>
      <c r="BU23" s="303">
        <v>4070</v>
      </c>
      <c r="BV23" s="303">
        <v>3699</v>
      </c>
      <c r="BW23" s="303">
        <v>2928</v>
      </c>
      <c r="BX23" s="303">
        <v>2634</v>
      </c>
      <c r="BY23" s="303">
        <v>2459</v>
      </c>
      <c r="BZ23" s="303">
        <v>2468</v>
      </c>
      <c r="CA23" s="303">
        <v>1616</v>
      </c>
      <c r="CB23" s="303">
        <v>1592</v>
      </c>
      <c r="CC23" s="303">
        <v>995</v>
      </c>
      <c r="CD23" s="303">
        <v>2764</v>
      </c>
      <c r="CE23" s="303">
        <v>1776</v>
      </c>
      <c r="CF23" s="303">
        <v>1586</v>
      </c>
      <c r="CG23" s="303">
        <v>1251</v>
      </c>
      <c r="CH23" s="303">
        <v>959</v>
      </c>
      <c r="CI23" s="303">
        <v>859</v>
      </c>
      <c r="CJ23" s="303">
        <v>808</v>
      </c>
      <c r="CK23" s="303">
        <v>808</v>
      </c>
      <c r="CL23" s="303">
        <v>779</v>
      </c>
      <c r="CM23" s="303">
        <v>748</v>
      </c>
      <c r="CN23" s="303">
        <v>606</v>
      </c>
      <c r="CO23" s="303">
        <v>455</v>
      </c>
      <c r="CP23" s="303">
        <v>375</v>
      </c>
      <c r="CQ23" s="303">
        <v>355</v>
      </c>
      <c r="CR23" s="303">
        <v>204</v>
      </c>
      <c r="CS23" s="303">
        <v>163</v>
      </c>
      <c r="CT23" s="303">
        <v>5316</v>
      </c>
      <c r="CU23" s="303">
        <v>2107</v>
      </c>
      <c r="CV23" s="303">
        <v>15808</v>
      </c>
      <c r="CW23" s="303">
        <v>8665</v>
      </c>
      <c r="CX23" s="303">
        <v>6551</v>
      </c>
      <c r="CY23" s="303">
        <v>4221</v>
      </c>
      <c r="CZ23" s="303">
        <v>3178</v>
      </c>
      <c r="DA23" s="303">
        <v>4619</v>
      </c>
      <c r="DB23" s="303">
        <v>1514</v>
      </c>
      <c r="DC23" s="303">
        <v>16815</v>
      </c>
      <c r="DD23" s="303">
        <v>15251</v>
      </c>
      <c r="DE23" s="303">
        <v>12970</v>
      </c>
      <c r="DF23" s="303">
        <v>10746</v>
      </c>
      <c r="DG23" s="303">
        <v>10488</v>
      </c>
      <c r="DH23" s="303">
        <v>8301</v>
      </c>
      <c r="DI23" s="303">
        <v>7878</v>
      </c>
      <c r="DJ23" s="303">
        <v>6902</v>
      </c>
      <c r="DK23" s="303">
        <v>4619</v>
      </c>
      <c r="DL23" s="303">
        <v>4453</v>
      </c>
      <c r="DM23" s="303">
        <v>3568</v>
      </c>
      <c r="DN23" s="303">
        <v>3684</v>
      </c>
      <c r="DO23" s="303">
        <v>2804</v>
      </c>
      <c r="DP23" s="303">
        <v>2638</v>
      </c>
      <c r="DQ23" s="303">
        <v>10799</v>
      </c>
      <c r="DR23" s="303">
        <v>3159</v>
      </c>
      <c r="DS23" s="303">
        <v>2005</v>
      </c>
      <c r="DT23" s="303">
        <v>590</v>
      </c>
      <c r="DU23" s="303">
        <v>316</v>
      </c>
      <c r="DV23" s="303">
        <v>3497</v>
      </c>
      <c r="DW23" s="303">
        <v>3369</v>
      </c>
      <c r="DX23" s="303">
        <v>995</v>
      </c>
      <c r="DY23" s="303">
        <v>708</v>
      </c>
      <c r="DZ23" s="303">
        <v>742</v>
      </c>
      <c r="EA23" s="303">
        <v>738</v>
      </c>
      <c r="EB23" s="303">
        <v>931</v>
      </c>
      <c r="EC23" s="303">
        <v>2248</v>
      </c>
      <c r="ED23" s="303">
        <v>1571</v>
      </c>
      <c r="EE23" s="303">
        <v>1096</v>
      </c>
      <c r="EF23" s="303">
        <v>936</v>
      </c>
      <c r="EG23" s="303">
        <v>1174</v>
      </c>
      <c r="EH23" s="303">
        <v>1141</v>
      </c>
      <c r="EI23" s="303">
        <v>3274</v>
      </c>
      <c r="EJ23" s="303">
        <v>613</v>
      </c>
      <c r="EK23" s="303">
        <v>914</v>
      </c>
      <c r="EL23" s="303">
        <v>643</v>
      </c>
      <c r="EM23" s="303">
        <v>1014</v>
      </c>
      <c r="EN23" s="303">
        <v>1452</v>
      </c>
      <c r="EO23" s="303">
        <v>1888</v>
      </c>
      <c r="EP23" s="303">
        <v>2058</v>
      </c>
      <c r="EQ23" s="303">
        <v>2668</v>
      </c>
      <c r="ER23" s="303">
        <v>1624</v>
      </c>
      <c r="ES23" s="303">
        <v>1099</v>
      </c>
      <c r="ET23" s="303">
        <v>935</v>
      </c>
      <c r="EU23" s="303">
        <v>965</v>
      </c>
      <c r="EV23" s="303">
        <v>1809</v>
      </c>
      <c r="EW23" s="303" t="s">
        <v>262</v>
      </c>
      <c r="EX23" s="303">
        <v>355</v>
      </c>
      <c r="EY23" s="303">
        <v>1135</v>
      </c>
      <c r="EZ23" s="303">
        <v>1084</v>
      </c>
      <c r="FA23" s="303">
        <v>673</v>
      </c>
      <c r="FB23" s="303">
        <v>2021</v>
      </c>
      <c r="FC23" s="303">
        <v>1254</v>
      </c>
      <c r="FD23" s="303">
        <v>1402</v>
      </c>
      <c r="FE23" s="303">
        <v>767</v>
      </c>
      <c r="FF23" s="303">
        <v>469</v>
      </c>
      <c r="FG23" s="303">
        <v>408</v>
      </c>
      <c r="FH23" s="303">
        <v>2942</v>
      </c>
      <c r="FI23" s="303">
        <v>1301</v>
      </c>
      <c r="FJ23" s="303">
        <v>1072</v>
      </c>
      <c r="FK23" s="303">
        <v>2846</v>
      </c>
      <c r="FL23" s="303">
        <v>2577</v>
      </c>
      <c r="FM23" s="303">
        <v>2091</v>
      </c>
      <c r="FN23" s="303">
        <v>4166</v>
      </c>
      <c r="FO23" s="303">
        <v>1537</v>
      </c>
      <c r="FP23" s="303">
        <v>550</v>
      </c>
      <c r="FQ23" s="303">
        <v>853</v>
      </c>
      <c r="FR23" s="303">
        <v>1486</v>
      </c>
      <c r="FS23" s="303" t="s">
        <v>262</v>
      </c>
      <c r="FT23" s="303">
        <v>1084</v>
      </c>
      <c r="FU23" s="303">
        <v>873</v>
      </c>
      <c r="FV23" s="303">
        <v>426</v>
      </c>
      <c r="FW23" s="303">
        <v>415</v>
      </c>
      <c r="FX23" s="303">
        <v>593</v>
      </c>
      <c r="FY23" s="303">
        <v>1424</v>
      </c>
      <c r="FZ23" s="303">
        <v>2870</v>
      </c>
      <c r="GA23" s="303">
        <v>716</v>
      </c>
      <c r="GB23" s="303">
        <v>721</v>
      </c>
      <c r="GC23" s="303" t="s">
        <v>262</v>
      </c>
      <c r="GD23" s="303">
        <v>716</v>
      </c>
      <c r="GE23" s="303">
        <v>659</v>
      </c>
      <c r="GF23" s="303">
        <v>542</v>
      </c>
      <c r="GG23" s="303">
        <v>335</v>
      </c>
      <c r="GH23" s="303" t="s">
        <v>262</v>
      </c>
      <c r="GI23" s="303">
        <v>737</v>
      </c>
      <c r="GJ23" s="303">
        <v>1376</v>
      </c>
      <c r="GK23" s="303">
        <v>496</v>
      </c>
      <c r="GL23" s="303">
        <v>1850</v>
      </c>
      <c r="GM23" s="303">
        <v>1047</v>
      </c>
      <c r="GN23" s="303">
        <v>949</v>
      </c>
      <c r="GO23" s="303">
        <v>893</v>
      </c>
      <c r="GP23" s="303">
        <v>763</v>
      </c>
      <c r="GQ23" s="303">
        <v>1707</v>
      </c>
      <c r="GR23" s="303" t="s">
        <v>262</v>
      </c>
      <c r="GS23" s="303">
        <v>491</v>
      </c>
      <c r="GT23" s="303">
        <v>1057</v>
      </c>
      <c r="GU23" s="303">
        <v>410</v>
      </c>
      <c r="GV23" s="303">
        <v>1780</v>
      </c>
      <c r="GW23" s="303">
        <v>722</v>
      </c>
      <c r="GX23" s="303">
        <v>435</v>
      </c>
      <c r="GY23" s="303">
        <v>3760</v>
      </c>
      <c r="GZ23" s="303">
        <v>2395</v>
      </c>
      <c r="HA23" s="303">
        <v>766</v>
      </c>
      <c r="HB23" s="303">
        <v>623</v>
      </c>
      <c r="HC23" s="303">
        <v>523</v>
      </c>
      <c r="HD23" s="303">
        <v>1270</v>
      </c>
      <c r="HE23" s="303">
        <v>748</v>
      </c>
      <c r="HF23" s="303">
        <v>710</v>
      </c>
      <c r="HG23" s="303">
        <v>631</v>
      </c>
      <c r="HH23" s="303">
        <v>965</v>
      </c>
      <c r="HI23" s="303">
        <v>1123</v>
      </c>
      <c r="HJ23" s="303" t="s">
        <v>262</v>
      </c>
      <c r="HK23" s="303">
        <v>1063</v>
      </c>
      <c r="HL23" s="303">
        <v>386</v>
      </c>
      <c r="HM23" s="303">
        <v>1899</v>
      </c>
      <c r="HN23" s="303">
        <v>1913</v>
      </c>
      <c r="HO23" s="303">
        <v>1279</v>
      </c>
      <c r="HP23" s="303">
        <v>783</v>
      </c>
      <c r="HQ23" s="303">
        <v>1491</v>
      </c>
      <c r="HR23" s="303">
        <v>1933</v>
      </c>
      <c r="HS23" s="303">
        <v>956</v>
      </c>
      <c r="HT23" s="303">
        <v>1005</v>
      </c>
      <c r="HU23" s="303">
        <v>489</v>
      </c>
      <c r="HV23" s="303" t="s">
        <v>262</v>
      </c>
      <c r="HW23" s="303">
        <v>795</v>
      </c>
      <c r="HX23" s="303">
        <v>625</v>
      </c>
      <c r="HY23" s="303">
        <v>721</v>
      </c>
      <c r="HZ23" s="303">
        <v>481</v>
      </c>
      <c r="IA23" s="303">
        <v>464</v>
      </c>
      <c r="IB23" s="303">
        <v>740</v>
      </c>
      <c r="IC23" s="303">
        <v>747</v>
      </c>
      <c r="ID23" s="303">
        <v>1562</v>
      </c>
      <c r="IE23" s="303">
        <v>955</v>
      </c>
      <c r="IF23" s="303">
        <v>757</v>
      </c>
      <c r="IG23" s="303">
        <v>1135</v>
      </c>
      <c r="IH23" s="303">
        <v>637</v>
      </c>
      <c r="II23" s="303">
        <v>717</v>
      </c>
      <c r="IJ23" s="303">
        <v>1585</v>
      </c>
      <c r="IK23" s="311" t="s">
        <v>262</v>
      </c>
      <c r="IL23" s="303">
        <v>269</v>
      </c>
      <c r="IM23" s="303">
        <v>493</v>
      </c>
      <c r="IN23" s="303">
        <v>328</v>
      </c>
      <c r="IO23" s="303">
        <v>535</v>
      </c>
      <c r="IP23" s="303">
        <v>463</v>
      </c>
      <c r="IQ23" s="303">
        <v>386</v>
      </c>
      <c r="IR23" s="303">
        <v>243</v>
      </c>
      <c r="IS23" s="303">
        <v>224</v>
      </c>
      <c r="IT23" s="303">
        <v>427</v>
      </c>
      <c r="IU23" s="303">
        <v>603</v>
      </c>
      <c r="IV23" s="303">
        <v>4393</v>
      </c>
      <c r="IW23" s="303">
        <v>1692</v>
      </c>
      <c r="IX23" s="303">
        <v>1119</v>
      </c>
      <c r="IY23" s="303">
        <v>462</v>
      </c>
      <c r="IZ23" s="303">
        <v>956</v>
      </c>
      <c r="JA23" s="303">
        <v>702</v>
      </c>
      <c r="JB23" s="303">
        <v>541</v>
      </c>
      <c r="JC23" s="303">
        <v>997</v>
      </c>
      <c r="JD23" s="303">
        <v>1561</v>
      </c>
      <c r="JE23" s="303">
        <v>3704</v>
      </c>
      <c r="JF23" s="303">
        <v>640</v>
      </c>
      <c r="JG23" s="303">
        <v>778</v>
      </c>
      <c r="JH23" s="303">
        <v>1166</v>
      </c>
      <c r="JI23" s="303">
        <v>1004</v>
      </c>
      <c r="JJ23" s="303">
        <v>1777</v>
      </c>
      <c r="JK23" s="303">
        <v>577</v>
      </c>
      <c r="JL23" s="303">
        <v>259</v>
      </c>
      <c r="JM23" s="303">
        <v>388</v>
      </c>
      <c r="JN23" s="303">
        <v>608</v>
      </c>
      <c r="JO23" s="303">
        <v>594</v>
      </c>
      <c r="JP23" s="303">
        <v>1200</v>
      </c>
      <c r="JQ23" s="303">
        <v>5125</v>
      </c>
    </row>
    <row r="24" spans="1:277" s="285" customFormat="1" ht="23.25" customHeight="1">
      <c r="A24" s="183"/>
      <c r="B24" s="61" t="s">
        <v>2</v>
      </c>
      <c r="C24" s="303">
        <v>795093</v>
      </c>
      <c r="D24" s="303">
        <v>350830</v>
      </c>
      <c r="E24" s="303">
        <v>140153</v>
      </c>
      <c r="F24" s="303">
        <v>136270</v>
      </c>
      <c r="G24" s="303">
        <v>162940</v>
      </c>
      <c r="H24" s="303">
        <v>4900</v>
      </c>
      <c r="I24" s="312"/>
      <c r="J24" s="303">
        <v>43900</v>
      </c>
      <c r="K24" s="303">
        <v>20500</v>
      </c>
      <c r="L24" s="303">
        <v>26700</v>
      </c>
      <c r="M24" s="303">
        <v>21400</v>
      </c>
      <c r="N24" s="303">
        <v>12700</v>
      </c>
      <c r="O24" s="303">
        <v>10000</v>
      </c>
      <c r="P24" s="303">
        <v>10400</v>
      </c>
      <c r="Q24" s="303">
        <v>11100</v>
      </c>
      <c r="R24" s="303">
        <v>7040</v>
      </c>
      <c r="S24" s="303">
        <v>8140</v>
      </c>
      <c r="T24" s="303">
        <v>5310</v>
      </c>
      <c r="U24" s="303" t="s">
        <v>262</v>
      </c>
      <c r="V24" s="303">
        <v>4050</v>
      </c>
      <c r="W24" s="303" t="s">
        <v>262</v>
      </c>
      <c r="X24" s="303">
        <v>4690</v>
      </c>
      <c r="Y24" s="303">
        <v>4320</v>
      </c>
      <c r="Z24" s="303">
        <v>5010</v>
      </c>
      <c r="AA24" s="303">
        <v>4430</v>
      </c>
      <c r="AB24" s="303">
        <v>3570</v>
      </c>
      <c r="AC24" s="303">
        <v>4240</v>
      </c>
      <c r="AD24" s="303">
        <v>2480</v>
      </c>
      <c r="AE24" s="303">
        <v>4160</v>
      </c>
      <c r="AF24" s="303">
        <v>2830</v>
      </c>
      <c r="AG24" s="303">
        <v>2880</v>
      </c>
      <c r="AH24" s="303" t="s">
        <v>262</v>
      </c>
      <c r="AI24" s="303">
        <v>2210</v>
      </c>
      <c r="AJ24" s="303" t="s">
        <v>262</v>
      </c>
      <c r="AK24" s="303">
        <v>1690</v>
      </c>
      <c r="AL24" s="303">
        <v>6470</v>
      </c>
      <c r="AM24" s="303">
        <v>4780</v>
      </c>
      <c r="AN24" s="303">
        <v>4890</v>
      </c>
      <c r="AO24" s="303" t="s">
        <v>262</v>
      </c>
      <c r="AP24" s="303" t="s">
        <v>262</v>
      </c>
      <c r="AQ24" s="303">
        <v>3390</v>
      </c>
      <c r="AR24" s="303">
        <v>1780</v>
      </c>
      <c r="AS24" s="303">
        <v>3850</v>
      </c>
      <c r="AT24" s="303">
        <v>7830</v>
      </c>
      <c r="AU24" s="303">
        <v>5460</v>
      </c>
      <c r="AV24" s="303">
        <v>2620</v>
      </c>
      <c r="AW24" s="303" t="s">
        <v>262</v>
      </c>
      <c r="AX24" s="303">
        <v>6210</v>
      </c>
      <c r="AY24" s="303">
        <v>3970</v>
      </c>
      <c r="AZ24" s="303">
        <v>3900</v>
      </c>
      <c r="BA24" s="303">
        <v>6250</v>
      </c>
      <c r="BB24" s="303">
        <v>4140</v>
      </c>
      <c r="BC24" s="303" t="s">
        <v>262</v>
      </c>
      <c r="BD24" s="303">
        <v>2030</v>
      </c>
      <c r="BE24" s="303">
        <v>2320</v>
      </c>
      <c r="BF24" s="303">
        <v>2240</v>
      </c>
      <c r="BG24" s="303">
        <v>2280</v>
      </c>
      <c r="BH24" s="303">
        <v>18300</v>
      </c>
      <c r="BI24" s="303">
        <v>12100</v>
      </c>
      <c r="BJ24" s="303">
        <v>6100</v>
      </c>
      <c r="BK24" s="303">
        <v>3450</v>
      </c>
      <c r="BL24" s="303">
        <v>4000</v>
      </c>
      <c r="BM24" s="303">
        <v>2280</v>
      </c>
      <c r="BN24" s="303">
        <v>4210</v>
      </c>
      <c r="BO24" s="303">
        <v>2230</v>
      </c>
      <c r="BP24" s="303">
        <v>16600</v>
      </c>
      <c r="BQ24" s="303">
        <v>13640</v>
      </c>
      <c r="BR24" s="303">
        <v>10407</v>
      </c>
      <c r="BS24" s="303">
        <v>6080</v>
      </c>
      <c r="BT24" s="303">
        <v>4260</v>
      </c>
      <c r="BU24" s="303">
        <v>3990</v>
      </c>
      <c r="BV24" s="303">
        <v>3440</v>
      </c>
      <c r="BW24" s="303">
        <v>3080</v>
      </c>
      <c r="BX24" s="303">
        <v>2730</v>
      </c>
      <c r="BY24" s="303">
        <v>2600</v>
      </c>
      <c r="BZ24" s="303">
        <v>2490</v>
      </c>
      <c r="CA24" s="303">
        <v>1700</v>
      </c>
      <c r="CB24" s="303">
        <v>1560</v>
      </c>
      <c r="CC24" s="303">
        <v>1000</v>
      </c>
      <c r="CD24" s="303">
        <v>2740</v>
      </c>
      <c r="CE24" s="303">
        <v>1760</v>
      </c>
      <c r="CF24" s="303">
        <v>1570</v>
      </c>
      <c r="CG24" s="303">
        <v>1240</v>
      </c>
      <c r="CH24" s="303">
        <v>950</v>
      </c>
      <c r="CI24" s="303">
        <v>850</v>
      </c>
      <c r="CJ24" s="303">
        <v>800</v>
      </c>
      <c r="CK24" s="303">
        <v>800</v>
      </c>
      <c r="CL24" s="303">
        <v>770</v>
      </c>
      <c r="CM24" s="303">
        <v>740</v>
      </c>
      <c r="CN24" s="303">
        <v>600</v>
      </c>
      <c r="CO24" s="303">
        <v>450</v>
      </c>
      <c r="CP24" s="303">
        <v>370</v>
      </c>
      <c r="CQ24" s="303">
        <v>350</v>
      </c>
      <c r="CR24" s="303">
        <v>200</v>
      </c>
      <c r="CS24" s="303">
        <v>160</v>
      </c>
      <c r="CT24" s="303">
        <v>5310</v>
      </c>
      <c r="CU24" s="303">
        <v>2080</v>
      </c>
      <c r="CV24" s="303">
        <v>15500</v>
      </c>
      <c r="CW24" s="303">
        <v>8930</v>
      </c>
      <c r="CX24" s="303">
        <v>6640</v>
      </c>
      <c r="CY24" s="303">
        <v>4406</v>
      </c>
      <c r="CZ24" s="303">
        <v>3020</v>
      </c>
      <c r="DA24" s="303">
        <v>4700</v>
      </c>
      <c r="DB24" s="303">
        <v>1640</v>
      </c>
      <c r="DC24" s="303">
        <v>17400</v>
      </c>
      <c r="DD24" s="303">
        <v>15710</v>
      </c>
      <c r="DE24" s="303">
        <v>13700</v>
      </c>
      <c r="DF24" s="303">
        <v>11410</v>
      </c>
      <c r="DG24" s="303">
        <v>10600</v>
      </c>
      <c r="DH24" s="303">
        <v>8700</v>
      </c>
      <c r="DI24" s="303">
        <v>8250</v>
      </c>
      <c r="DJ24" s="303">
        <v>7340</v>
      </c>
      <c r="DK24" s="303">
        <v>4660</v>
      </c>
      <c r="DL24" s="303">
        <v>4590</v>
      </c>
      <c r="DM24" s="303">
        <v>3810</v>
      </c>
      <c r="DN24" s="303">
        <v>3750</v>
      </c>
      <c r="DO24" s="303">
        <v>2830</v>
      </c>
      <c r="DP24" s="303">
        <v>2690</v>
      </c>
      <c r="DQ24" s="303">
        <v>10790</v>
      </c>
      <c r="DR24" s="303">
        <v>3430</v>
      </c>
      <c r="DS24" s="303">
        <v>2170</v>
      </c>
      <c r="DT24" s="303">
        <v>650</v>
      </c>
      <c r="DU24" s="303">
        <v>330</v>
      </c>
      <c r="DV24" s="303">
        <v>3460</v>
      </c>
      <c r="DW24" s="303">
        <v>3400</v>
      </c>
      <c r="DX24" s="303">
        <v>989</v>
      </c>
      <c r="DY24" s="303">
        <v>713</v>
      </c>
      <c r="DZ24" s="303">
        <v>750</v>
      </c>
      <c r="EA24" s="303">
        <v>746</v>
      </c>
      <c r="EB24" s="303">
        <v>939</v>
      </c>
      <c r="EC24" s="303">
        <v>2280</v>
      </c>
      <c r="ED24" s="303">
        <v>1590</v>
      </c>
      <c r="EE24" s="303">
        <v>1110</v>
      </c>
      <c r="EF24" s="303">
        <v>947</v>
      </c>
      <c r="EG24" s="303">
        <v>1190</v>
      </c>
      <c r="EH24" s="303">
        <v>1160</v>
      </c>
      <c r="EI24" s="303">
        <v>3320</v>
      </c>
      <c r="EJ24" s="303">
        <v>623</v>
      </c>
      <c r="EK24" s="303">
        <v>928</v>
      </c>
      <c r="EL24" s="303">
        <v>652</v>
      </c>
      <c r="EM24" s="303">
        <v>1030</v>
      </c>
      <c r="EN24" s="303">
        <v>1470</v>
      </c>
      <c r="EO24" s="303">
        <v>1920</v>
      </c>
      <c r="EP24" s="303">
        <v>2090</v>
      </c>
      <c r="EQ24" s="303">
        <v>2710</v>
      </c>
      <c r="ER24" s="303">
        <v>1650</v>
      </c>
      <c r="ES24" s="303">
        <v>1100</v>
      </c>
      <c r="ET24" s="303">
        <v>938</v>
      </c>
      <c r="EU24" s="303">
        <v>972</v>
      </c>
      <c r="EV24" s="303">
        <v>1830</v>
      </c>
      <c r="EW24" s="303" t="s">
        <v>262</v>
      </c>
      <c r="EX24" s="303">
        <v>359</v>
      </c>
      <c r="EY24" s="303">
        <v>1140</v>
      </c>
      <c r="EZ24" s="303">
        <v>1090</v>
      </c>
      <c r="FA24" s="303">
        <v>679</v>
      </c>
      <c r="FB24" s="303">
        <v>2040</v>
      </c>
      <c r="FC24" s="303">
        <v>1260</v>
      </c>
      <c r="FD24" s="303">
        <v>1410</v>
      </c>
      <c r="FE24" s="303">
        <v>775</v>
      </c>
      <c r="FF24" s="303">
        <v>474</v>
      </c>
      <c r="FG24" s="303">
        <v>414</v>
      </c>
      <c r="FH24" s="303">
        <v>2970</v>
      </c>
      <c r="FI24" s="303">
        <v>1310</v>
      </c>
      <c r="FJ24" s="303">
        <v>1080</v>
      </c>
      <c r="FK24" s="303">
        <v>2850</v>
      </c>
      <c r="FL24" s="303">
        <v>2570</v>
      </c>
      <c r="FM24" s="303">
        <v>2100</v>
      </c>
      <c r="FN24" s="303">
        <v>4220</v>
      </c>
      <c r="FO24" s="303">
        <v>1550</v>
      </c>
      <c r="FP24" s="303">
        <v>557</v>
      </c>
      <c r="FQ24" s="303">
        <v>866</v>
      </c>
      <c r="FR24" s="303">
        <v>1490</v>
      </c>
      <c r="FS24" s="303" t="s">
        <v>262</v>
      </c>
      <c r="FT24" s="303">
        <v>1090</v>
      </c>
      <c r="FU24" s="303">
        <v>885</v>
      </c>
      <c r="FV24" s="303">
        <v>430</v>
      </c>
      <c r="FW24" s="303">
        <v>421</v>
      </c>
      <c r="FX24" s="303">
        <v>594</v>
      </c>
      <c r="FY24" s="303">
        <v>1430</v>
      </c>
      <c r="FZ24" s="303">
        <v>2900</v>
      </c>
      <c r="GA24" s="303">
        <v>718</v>
      </c>
      <c r="GB24" s="303">
        <v>717</v>
      </c>
      <c r="GC24" s="303" t="s">
        <v>262</v>
      </c>
      <c r="GD24" s="303">
        <v>724</v>
      </c>
      <c r="GE24" s="303">
        <v>667</v>
      </c>
      <c r="GF24" s="303">
        <v>549</v>
      </c>
      <c r="GG24" s="303">
        <v>338</v>
      </c>
      <c r="GH24" s="303" t="s">
        <v>262</v>
      </c>
      <c r="GI24" s="303">
        <v>746</v>
      </c>
      <c r="GJ24" s="303">
        <v>1390</v>
      </c>
      <c r="GK24" s="303">
        <v>494</v>
      </c>
      <c r="GL24" s="303">
        <v>1860</v>
      </c>
      <c r="GM24" s="303">
        <v>1040</v>
      </c>
      <c r="GN24" s="303">
        <v>951</v>
      </c>
      <c r="GO24" s="303">
        <v>905</v>
      </c>
      <c r="GP24" s="303">
        <v>774</v>
      </c>
      <c r="GQ24" s="303">
        <v>1720</v>
      </c>
      <c r="GR24" s="303" t="s">
        <v>262</v>
      </c>
      <c r="GS24" s="303">
        <v>498</v>
      </c>
      <c r="GT24" s="303">
        <v>1060</v>
      </c>
      <c r="GU24" s="303">
        <v>414</v>
      </c>
      <c r="GV24" s="303">
        <v>1790</v>
      </c>
      <c r="GW24" s="303">
        <v>730</v>
      </c>
      <c r="GX24" s="303">
        <v>437</v>
      </c>
      <c r="GY24" s="303">
        <v>3800</v>
      </c>
      <c r="GZ24" s="303">
        <v>2420</v>
      </c>
      <c r="HA24" s="303">
        <v>779</v>
      </c>
      <c r="HB24" s="303">
        <v>632</v>
      </c>
      <c r="HC24" s="303">
        <v>528</v>
      </c>
      <c r="HD24" s="303">
        <v>1290</v>
      </c>
      <c r="HE24" s="303">
        <v>758</v>
      </c>
      <c r="HF24" s="303">
        <v>722</v>
      </c>
      <c r="HG24" s="303">
        <v>640</v>
      </c>
      <c r="HH24" s="303">
        <v>981</v>
      </c>
      <c r="HI24" s="303">
        <v>1140</v>
      </c>
      <c r="HJ24" s="303" t="s">
        <v>262</v>
      </c>
      <c r="HK24" s="303">
        <v>1080</v>
      </c>
      <c r="HL24" s="303">
        <v>384</v>
      </c>
      <c r="HM24" s="303">
        <v>1910</v>
      </c>
      <c r="HN24" s="303">
        <v>1910</v>
      </c>
      <c r="HO24" s="303">
        <v>1280</v>
      </c>
      <c r="HP24" s="303">
        <v>791</v>
      </c>
      <c r="HQ24" s="303">
        <v>1520</v>
      </c>
      <c r="HR24" s="303">
        <v>1940</v>
      </c>
      <c r="HS24" s="303">
        <v>962</v>
      </c>
      <c r="HT24" s="303">
        <v>1020</v>
      </c>
      <c r="HU24" s="303">
        <v>493</v>
      </c>
      <c r="HV24" s="303" t="s">
        <v>262</v>
      </c>
      <c r="HW24" s="303">
        <v>804</v>
      </c>
      <c r="HX24" s="303">
        <v>633</v>
      </c>
      <c r="HY24" s="303">
        <v>730</v>
      </c>
      <c r="HZ24" s="303">
        <v>488</v>
      </c>
      <c r="IA24" s="303">
        <v>469</v>
      </c>
      <c r="IB24" s="303">
        <v>747</v>
      </c>
      <c r="IC24" s="303">
        <v>761</v>
      </c>
      <c r="ID24" s="303">
        <v>1580</v>
      </c>
      <c r="IE24" s="303">
        <v>920</v>
      </c>
      <c r="IF24" s="303">
        <v>720</v>
      </c>
      <c r="IG24" s="303">
        <v>1058</v>
      </c>
      <c r="IH24" s="303">
        <v>652</v>
      </c>
      <c r="II24" s="303">
        <v>735</v>
      </c>
      <c r="IJ24" s="303">
        <v>1620</v>
      </c>
      <c r="IK24" s="311" t="s">
        <v>262</v>
      </c>
      <c r="IL24" s="303">
        <v>274</v>
      </c>
      <c r="IM24" s="303">
        <v>502</v>
      </c>
      <c r="IN24" s="303">
        <v>334</v>
      </c>
      <c r="IO24" s="303">
        <v>547</v>
      </c>
      <c r="IP24" s="303">
        <v>475</v>
      </c>
      <c r="IQ24" s="303">
        <v>394</v>
      </c>
      <c r="IR24" s="303">
        <v>249</v>
      </c>
      <c r="IS24" s="303">
        <v>229</v>
      </c>
      <c r="IT24" s="303">
        <v>437</v>
      </c>
      <c r="IU24" s="303">
        <v>616</v>
      </c>
      <c r="IV24" s="303">
        <v>4480</v>
      </c>
      <c r="IW24" s="303">
        <v>1730</v>
      </c>
      <c r="IX24" s="303">
        <v>1140</v>
      </c>
      <c r="IY24" s="303">
        <v>466</v>
      </c>
      <c r="IZ24" s="303">
        <v>949</v>
      </c>
      <c r="JA24" s="303">
        <v>712</v>
      </c>
      <c r="JB24" s="303">
        <v>553</v>
      </c>
      <c r="JC24" s="303">
        <v>1020</v>
      </c>
      <c r="JD24" s="303">
        <v>1590</v>
      </c>
      <c r="JE24" s="303">
        <v>3770</v>
      </c>
      <c r="JF24" s="303">
        <v>652</v>
      </c>
      <c r="JG24" s="303">
        <v>794</v>
      </c>
      <c r="JH24" s="303">
        <v>1190</v>
      </c>
      <c r="JI24" s="303">
        <v>1020</v>
      </c>
      <c r="JJ24" s="303">
        <v>1810</v>
      </c>
      <c r="JK24" s="303">
        <v>588</v>
      </c>
      <c r="JL24" s="303">
        <v>265</v>
      </c>
      <c r="JM24" s="303">
        <v>398</v>
      </c>
      <c r="JN24" s="303">
        <v>622</v>
      </c>
      <c r="JO24" s="303">
        <v>604</v>
      </c>
      <c r="JP24" s="303">
        <v>1110</v>
      </c>
      <c r="JQ24" s="303">
        <v>4900</v>
      </c>
    </row>
    <row r="25" spans="1:277" s="285" customFormat="1" ht="17.100000000000001" customHeight="1">
      <c r="A25" s="313"/>
      <c r="B25" s="313" t="s">
        <v>65</v>
      </c>
      <c r="C25" s="17"/>
      <c r="D25" s="17"/>
      <c r="E25" s="17"/>
      <c r="F25" s="17"/>
      <c r="G25" s="17"/>
      <c r="H25" s="314"/>
      <c r="I25" s="17"/>
      <c r="J25" s="17"/>
      <c r="K25" s="18"/>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5"/>
      <c r="BB25" s="315"/>
      <c r="BC25" s="315"/>
      <c r="BD25" s="315"/>
      <c r="BE25" s="315"/>
      <c r="BF25" s="315"/>
      <c r="BG25" s="315"/>
      <c r="BH25" s="18"/>
      <c r="BI25" s="315"/>
      <c r="BJ25" s="315"/>
      <c r="BK25" s="315"/>
      <c r="BL25" s="315"/>
      <c r="BM25" s="315"/>
      <c r="BN25" s="315"/>
      <c r="BO25" s="315"/>
      <c r="BP25" s="315"/>
      <c r="BQ25" s="315"/>
      <c r="BR25" s="315"/>
      <c r="BS25" s="315"/>
      <c r="BT25" s="315"/>
      <c r="BU25" s="315"/>
      <c r="BV25" s="315"/>
      <c r="BW25" s="315"/>
      <c r="BX25" s="315"/>
      <c r="BY25" s="315"/>
      <c r="BZ25" s="315"/>
      <c r="CA25" s="315"/>
      <c r="CB25" s="315"/>
      <c r="CC25" s="315"/>
      <c r="CD25" s="315"/>
      <c r="CE25" s="315"/>
      <c r="CF25" s="315"/>
      <c r="CG25" s="315"/>
      <c r="CH25" s="315"/>
      <c r="CI25" s="315"/>
      <c r="CJ25" s="315"/>
      <c r="CK25" s="315"/>
      <c r="CL25" s="315"/>
      <c r="CM25" s="315"/>
      <c r="CN25" s="315"/>
      <c r="CO25" s="315"/>
      <c r="CP25" s="315"/>
      <c r="CQ25" s="315"/>
      <c r="CR25" s="315"/>
      <c r="CS25" s="315"/>
      <c r="CT25" s="315"/>
      <c r="CU25" s="315"/>
      <c r="CV25" s="315"/>
      <c r="CW25" s="315"/>
      <c r="CX25" s="315"/>
      <c r="CY25" s="315"/>
      <c r="CZ25" s="315"/>
      <c r="DA25" s="315"/>
      <c r="DB25" s="315"/>
      <c r="DC25" s="315"/>
      <c r="DD25" s="315"/>
      <c r="DE25" s="315"/>
      <c r="DF25" s="315"/>
      <c r="DG25" s="315"/>
      <c r="DH25" s="315"/>
      <c r="DI25" s="315"/>
      <c r="DJ25" s="18"/>
      <c r="DK25" s="315"/>
      <c r="DL25" s="315"/>
      <c r="DM25" s="315"/>
      <c r="DN25" s="315"/>
      <c r="DO25" s="315"/>
      <c r="DP25" s="315"/>
      <c r="DQ25" s="315"/>
      <c r="DR25" s="315"/>
      <c r="DS25" s="315"/>
      <c r="DT25" s="315"/>
      <c r="DU25" s="315"/>
      <c r="DV25" s="315"/>
      <c r="DW25" s="315"/>
      <c r="DX25" s="315"/>
      <c r="DY25" s="315"/>
      <c r="DZ25" s="315"/>
      <c r="EA25" s="315"/>
      <c r="EB25" s="315"/>
      <c r="EC25" s="315"/>
      <c r="ED25" s="315"/>
      <c r="EE25" s="315"/>
      <c r="EF25" s="315"/>
      <c r="EG25" s="315"/>
      <c r="EH25" s="315"/>
      <c r="EI25" s="315"/>
      <c r="EJ25" s="315"/>
      <c r="EK25" s="315"/>
      <c r="EL25" s="315"/>
      <c r="EM25" s="315"/>
      <c r="EN25" s="315"/>
      <c r="EO25" s="315"/>
      <c r="EP25" s="315"/>
      <c r="EQ25" s="315"/>
      <c r="ER25" s="315"/>
      <c r="ES25" s="315"/>
      <c r="ET25" s="315"/>
      <c r="EU25" s="315"/>
      <c r="EV25" s="315"/>
      <c r="EW25" s="315"/>
      <c r="EX25" s="315"/>
      <c r="EY25" s="315"/>
      <c r="EZ25" s="315"/>
      <c r="FA25" s="315"/>
      <c r="FB25" s="315"/>
      <c r="FC25" s="315"/>
      <c r="FD25" s="315"/>
      <c r="FE25" s="315"/>
      <c r="FF25" s="315"/>
      <c r="FG25" s="315"/>
      <c r="FH25" s="315"/>
      <c r="FI25" s="315"/>
      <c r="FJ25" s="315"/>
      <c r="FK25" s="18"/>
      <c r="FL25" s="315"/>
      <c r="FM25" s="315"/>
      <c r="FN25" s="315"/>
      <c r="FO25" s="315"/>
      <c r="FP25" s="315"/>
      <c r="FQ25" s="315"/>
      <c r="FR25" s="315"/>
      <c r="FS25" s="315"/>
      <c r="FT25" s="315"/>
      <c r="FU25" s="315"/>
      <c r="FV25" s="315"/>
      <c r="FW25" s="315"/>
      <c r="FX25" s="315"/>
      <c r="FY25" s="315"/>
      <c r="FZ25" s="315"/>
      <c r="GA25" s="315"/>
      <c r="GB25" s="315"/>
      <c r="GC25" s="315"/>
      <c r="GD25" s="315"/>
      <c r="GE25" s="315"/>
      <c r="GF25" s="315"/>
      <c r="GG25" s="315"/>
      <c r="GH25" s="315"/>
      <c r="GI25" s="315"/>
      <c r="GJ25" s="315"/>
      <c r="GK25" s="315"/>
      <c r="GL25" s="315"/>
      <c r="GM25" s="315"/>
      <c r="GN25" s="315"/>
      <c r="GO25" s="315"/>
      <c r="GP25" s="315"/>
      <c r="GQ25" s="315"/>
      <c r="GR25" s="315"/>
      <c r="GS25" s="315"/>
      <c r="GT25" s="315"/>
      <c r="GU25" s="315"/>
      <c r="GV25" s="315"/>
      <c r="GW25" s="315"/>
      <c r="GX25" s="315"/>
      <c r="GY25" s="315"/>
      <c r="GZ25" s="315"/>
      <c r="HA25" s="315"/>
      <c r="HB25" s="315"/>
      <c r="HC25" s="315"/>
      <c r="HD25" s="315"/>
      <c r="HE25" s="315"/>
      <c r="HF25" s="315"/>
      <c r="HG25" s="315"/>
      <c r="HH25" s="315"/>
      <c r="HI25" s="315"/>
      <c r="HJ25" s="315"/>
      <c r="HK25" s="315"/>
      <c r="HL25" s="315"/>
      <c r="HM25" s="315"/>
      <c r="HN25" s="315"/>
      <c r="HO25" s="315"/>
      <c r="HP25" s="315"/>
      <c r="HQ25" s="315"/>
      <c r="HR25" s="315"/>
      <c r="HS25" s="315"/>
      <c r="HT25" s="315"/>
      <c r="HU25" s="315"/>
      <c r="HV25" s="315"/>
      <c r="HW25" s="315"/>
      <c r="HX25" s="315"/>
      <c r="HY25" s="315"/>
      <c r="HZ25" s="315"/>
      <c r="IA25" s="315"/>
      <c r="IB25" s="315"/>
      <c r="IC25" s="315"/>
      <c r="ID25" s="315"/>
      <c r="IE25" s="315"/>
      <c r="IF25" s="315"/>
      <c r="IG25" s="315"/>
      <c r="IH25" s="315"/>
      <c r="II25" s="315"/>
      <c r="IJ25" s="315"/>
      <c r="IK25" s="315"/>
      <c r="IL25" s="315"/>
      <c r="IM25" s="315"/>
      <c r="IN25" s="315"/>
      <c r="IO25" s="315"/>
      <c r="IP25" s="315"/>
      <c r="IQ25" s="315"/>
      <c r="IR25" s="315"/>
      <c r="IS25" s="315"/>
      <c r="IT25" s="315"/>
      <c r="IU25" s="315"/>
      <c r="IV25" s="315"/>
      <c r="IW25" s="315"/>
      <c r="IX25" s="315"/>
      <c r="IY25" s="315"/>
      <c r="IZ25" s="315"/>
      <c r="JA25" s="315"/>
      <c r="JB25" s="315"/>
    </row>
    <row r="26" spans="1:277" ht="15.6" customHeight="1">
      <c r="A26" s="16"/>
      <c r="B26" s="16"/>
      <c r="C26" s="17"/>
      <c r="D26" s="17"/>
      <c r="E26" s="17"/>
      <c r="F26" s="17"/>
      <c r="G26" s="17"/>
      <c r="H26" s="17"/>
      <c r="I26" s="17"/>
      <c r="J26" s="18"/>
      <c r="K26" s="20"/>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8"/>
      <c r="BM26" s="20"/>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8"/>
      <c r="DO26" s="20"/>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8"/>
      <c r="FQ26" s="20"/>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U27"/>
  <sheetViews>
    <sheetView showGridLines="0" zoomScaleNormal="100" workbookViewId="0">
      <pane xSplit="2" topLeftCell="C1" activePane="topRight" state="frozen"/>
      <selection pane="topRight" activeCell="E17" sqref="E17"/>
    </sheetView>
  </sheetViews>
  <sheetFormatPr defaultColWidth="9" defaultRowHeight="23.25" customHeight="1"/>
  <cols>
    <col min="1" max="1" width="3.5" style="500" customWidth="1"/>
    <col min="2" max="2" width="24.125" style="500" bestFit="1" customWidth="1"/>
    <col min="3" max="7" width="16" style="652" customWidth="1"/>
    <col min="8" max="8" width="17.875" style="652" customWidth="1"/>
    <col min="9" max="9" width="16" style="652" customWidth="1"/>
    <col min="10" max="273" width="16" style="500" customWidth="1"/>
    <col min="274" max="281" width="16.875" style="500" customWidth="1"/>
    <col min="282" max="16384" width="9" style="500"/>
  </cols>
  <sheetData>
    <row r="1" spans="1:281" ht="23.25" customHeight="1">
      <c r="B1" s="651" t="s">
        <v>1409</v>
      </c>
      <c r="H1" s="653"/>
      <c r="J1" s="652"/>
    </row>
    <row r="2" spans="1:281" ht="23.25" customHeight="1">
      <c r="A2" s="501"/>
      <c r="B2" s="501" t="s">
        <v>799</v>
      </c>
      <c r="C2" s="654"/>
      <c r="D2" s="654"/>
      <c r="E2" s="654"/>
      <c r="F2" s="654"/>
      <c r="G2" s="654"/>
      <c r="H2" s="655"/>
      <c r="I2" s="654"/>
      <c r="J2" s="654"/>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501"/>
      <c r="AT2" s="501"/>
      <c r="AU2" s="501"/>
      <c r="AV2" s="501"/>
      <c r="AW2" s="501"/>
      <c r="AX2" s="501"/>
      <c r="AY2" s="501"/>
      <c r="AZ2" s="501"/>
      <c r="BA2" s="501"/>
      <c r="BB2" s="501"/>
      <c r="BC2" s="501"/>
      <c r="BD2" s="501"/>
      <c r="BE2" s="501"/>
      <c r="BF2" s="501"/>
      <c r="BG2" s="501"/>
      <c r="BH2" s="501"/>
      <c r="BI2" s="501"/>
      <c r="BJ2" s="501"/>
      <c r="BK2" s="501"/>
      <c r="BL2" s="501"/>
      <c r="BM2" s="501"/>
      <c r="BN2" s="501"/>
      <c r="BO2" s="501"/>
      <c r="BP2" s="501"/>
      <c r="BQ2" s="501"/>
      <c r="BR2" s="501"/>
      <c r="BS2" s="501"/>
      <c r="BT2" s="501"/>
      <c r="BU2" s="501"/>
      <c r="BV2" s="501"/>
      <c r="BW2" s="501"/>
      <c r="BX2" s="501"/>
      <c r="BY2" s="501"/>
      <c r="BZ2" s="501"/>
      <c r="CA2" s="501"/>
      <c r="CB2" s="501"/>
      <c r="CC2" s="501"/>
      <c r="CD2" s="501"/>
      <c r="CE2" s="501"/>
      <c r="CF2" s="501"/>
      <c r="CG2" s="501"/>
      <c r="CH2" s="501"/>
      <c r="CI2" s="501"/>
      <c r="CJ2" s="501"/>
      <c r="CK2" s="501"/>
      <c r="CL2" s="501"/>
      <c r="CM2" s="501"/>
      <c r="CN2" s="501"/>
      <c r="CO2" s="501"/>
      <c r="CP2" s="501"/>
      <c r="CQ2" s="501"/>
      <c r="CR2" s="501"/>
      <c r="CS2" s="501"/>
      <c r="CT2" s="501"/>
      <c r="CU2" s="501"/>
      <c r="CV2" s="501"/>
      <c r="CW2" s="501"/>
      <c r="CX2" s="501"/>
      <c r="CY2" s="501"/>
      <c r="CZ2" s="501"/>
      <c r="DA2" s="501"/>
      <c r="DB2" s="501"/>
      <c r="DC2" s="501"/>
      <c r="DD2" s="501"/>
      <c r="DE2" s="501"/>
      <c r="DF2" s="501"/>
      <c r="DG2" s="501"/>
      <c r="DH2" s="501"/>
      <c r="DI2" s="501"/>
      <c r="DJ2" s="501"/>
      <c r="DK2" s="501"/>
      <c r="DL2" s="501"/>
      <c r="DM2" s="501"/>
      <c r="DN2" s="501"/>
      <c r="DO2" s="501"/>
      <c r="DP2" s="501"/>
      <c r="DQ2" s="501"/>
      <c r="DR2" s="501"/>
      <c r="DS2" s="501"/>
      <c r="DT2" s="501"/>
      <c r="DU2" s="501"/>
      <c r="DV2" s="501"/>
      <c r="DW2" s="501"/>
      <c r="DX2" s="501"/>
      <c r="DY2" s="501"/>
      <c r="DZ2" s="501"/>
      <c r="EA2" s="501"/>
      <c r="EB2" s="501"/>
      <c r="EC2" s="501"/>
      <c r="ED2" s="501"/>
      <c r="EE2" s="501"/>
      <c r="EF2" s="501"/>
      <c r="EG2" s="501"/>
      <c r="EH2" s="501"/>
      <c r="EI2" s="501"/>
      <c r="EJ2" s="501"/>
      <c r="EK2" s="501"/>
      <c r="EL2" s="501"/>
      <c r="EM2" s="501"/>
      <c r="EN2" s="501"/>
      <c r="EO2" s="501"/>
      <c r="EP2" s="501"/>
      <c r="EQ2" s="501"/>
      <c r="ER2" s="501"/>
      <c r="ES2" s="501"/>
      <c r="ET2" s="501"/>
      <c r="EU2" s="501"/>
      <c r="EV2" s="501"/>
      <c r="EW2" s="501"/>
      <c r="EX2" s="501"/>
      <c r="EY2" s="501"/>
      <c r="EZ2" s="501"/>
      <c r="FA2" s="501"/>
      <c r="FB2" s="501"/>
      <c r="FC2" s="501"/>
      <c r="FD2" s="501"/>
      <c r="FE2" s="501"/>
      <c r="FF2" s="501"/>
      <c r="FG2" s="501"/>
      <c r="FH2" s="501"/>
      <c r="FI2" s="501"/>
      <c r="FJ2" s="501"/>
      <c r="FK2" s="501"/>
      <c r="FL2" s="501"/>
      <c r="FM2" s="501"/>
      <c r="FN2" s="501"/>
      <c r="FO2" s="501"/>
      <c r="FP2" s="501"/>
      <c r="FQ2" s="501"/>
      <c r="FR2" s="501"/>
      <c r="FS2" s="501"/>
      <c r="FT2" s="501"/>
      <c r="FU2" s="501"/>
      <c r="FV2" s="501"/>
      <c r="FW2" s="501"/>
      <c r="FX2" s="501"/>
      <c r="FY2" s="501"/>
      <c r="FZ2" s="501"/>
      <c r="GA2" s="501"/>
      <c r="GB2" s="501"/>
      <c r="GC2" s="501"/>
      <c r="GD2" s="501"/>
      <c r="GE2" s="501"/>
      <c r="GF2" s="501"/>
      <c r="GG2" s="501"/>
      <c r="GH2" s="501"/>
      <c r="GI2" s="501"/>
      <c r="GJ2" s="501"/>
      <c r="GK2" s="501"/>
      <c r="GL2" s="501"/>
      <c r="GM2" s="501"/>
      <c r="GN2" s="501"/>
      <c r="GO2" s="501"/>
      <c r="GP2" s="501"/>
      <c r="GQ2" s="501"/>
      <c r="GR2" s="501"/>
      <c r="GS2" s="501"/>
      <c r="GT2" s="501"/>
      <c r="GU2" s="501"/>
      <c r="GV2" s="501"/>
      <c r="GW2" s="501"/>
      <c r="GX2" s="501"/>
      <c r="GY2" s="501"/>
      <c r="GZ2" s="501"/>
      <c r="HA2" s="501"/>
      <c r="HB2" s="501"/>
      <c r="HC2" s="501"/>
      <c r="HD2" s="501"/>
      <c r="HE2" s="501"/>
      <c r="HF2" s="501"/>
      <c r="HG2" s="501"/>
      <c r="HH2" s="501"/>
      <c r="HI2" s="501"/>
      <c r="HJ2" s="501"/>
      <c r="HK2" s="501"/>
      <c r="HL2" s="501"/>
      <c r="HM2" s="501"/>
      <c r="HN2" s="501"/>
      <c r="HO2" s="501"/>
      <c r="HP2" s="501"/>
      <c r="HQ2" s="501"/>
      <c r="HR2" s="501"/>
      <c r="HS2" s="501"/>
      <c r="HT2" s="501"/>
      <c r="HU2" s="501"/>
      <c r="HV2" s="501"/>
      <c r="HW2" s="501"/>
      <c r="HX2" s="501"/>
      <c r="HY2" s="501"/>
      <c r="HZ2" s="501"/>
      <c r="IA2" s="501"/>
      <c r="IB2" s="501"/>
      <c r="IC2" s="501"/>
      <c r="ID2" s="501"/>
      <c r="IE2" s="501"/>
      <c r="IF2" s="501"/>
      <c r="IG2" s="501"/>
      <c r="IH2" s="501"/>
      <c r="II2" s="501"/>
      <c r="IJ2" s="501"/>
      <c r="IK2" s="501"/>
      <c r="IL2" s="501"/>
      <c r="IM2" s="501"/>
      <c r="IN2" s="501"/>
      <c r="IO2" s="501"/>
      <c r="IP2" s="501"/>
      <c r="IQ2" s="501"/>
      <c r="IR2" s="501"/>
      <c r="IS2" s="501"/>
      <c r="IT2" s="501"/>
      <c r="IU2" s="501"/>
      <c r="IV2" s="501"/>
      <c r="IW2" s="501"/>
      <c r="IX2" s="501"/>
      <c r="IY2" s="501"/>
      <c r="IZ2" s="501"/>
      <c r="JA2" s="501"/>
      <c r="JB2" s="501"/>
      <c r="JC2" s="501"/>
      <c r="JD2" s="501"/>
      <c r="JE2" s="501"/>
      <c r="JF2" s="501"/>
    </row>
    <row r="3" spans="1:281" ht="23.25" customHeight="1">
      <c r="A3" s="183"/>
      <c r="B3" s="290" t="s">
        <v>67</v>
      </c>
      <c r="C3" s="656" t="s">
        <v>262</v>
      </c>
      <c r="D3" s="656" t="s">
        <v>262</v>
      </c>
      <c r="E3" s="656" t="s">
        <v>262</v>
      </c>
      <c r="F3" s="656" t="s">
        <v>262</v>
      </c>
      <c r="G3" s="656" t="s">
        <v>262</v>
      </c>
      <c r="H3" s="656" t="s">
        <v>262</v>
      </c>
      <c r="I3" s="292"/>
      <c r="J3" s="656" t="s">
        <v>74</v>
      </c>
      <c r="K3" s="656" t="s">
        <v>68</v>
      </c>
      <c r="L3" s="656" t="s">
        <v>75</v>
      </c>
      <c r="M3" s="656" t="s">
        <v>69</v>
      </c>
      <c r="N3" s="656" t="s">
        <v>76</v>
      </c>
      <c r="O3" s="656" t="s">
        <v>70</v>
      </c>
      <c r="P3" s="656" t="s">
        <v>77</v>
      </c>
      <c r="Q3" s="656" t="s">
        <v>78</v>
      </c>
      <c r="R3" s="656" t="s">
        <v>79</v>
      </c>
      <c r="S3" s="656" t="s">
        <v>80</v>
      </c>
      <c r="T3" s="656" t="s">
        <v>81</v>
      </c>
      <c r="U3" s="656" t="s">
        <v>83</v>
      </c>
      <c r="V3" s="656" t="s">
        <v>85</v>
      </c>
      <c r="W3" s="656" t="s">
        <v>86</v>
      </c>
      <c r="X3" s="656" t="s">
        <v>87</v>
      </c>
      <c r="Y3" s="656" t="s">
        <v>88</v>
      </c>
      <c r="Z3" s="656" t="s">
        <v>89</v>
      </c>
      <c r="AA3" s="656" t="s">
        <v>90</v>
      </c>
      <c r="AB3" s="656" t="s">
        <v>91</v>
      </c>
      <c r="AC3" s="656" t="s">
        <v>92</v>
      </c>
      <c r="AD3" s="656" t="s">
        <v>93</v>
      </c>
      <c r="AE3" s="656" t="s">
        <v>94</v>
      </c>
      <c r="AF3" s="656" t="s">
        <v>96</v>
      </c>
      <c r="AG3" s="656" t="s">
        <v>98</v>
      </c>
      <c r="AH3" s="656" t="s">
        <v>99</v>
      </c>
      <c r="AI3" s="656" t="s">
        <v>100</v>
      </c>
      <c r="AJ3" s="656" t="s">
        <v>101</v>
      </c>
      <c r="AK3" s="656" t="s">
        <v>104</v>
      </c>
      <c r="AL3" s="656" t="s">
        <v>105</v>
      </c>
      <c r="AM3" s="656" t="s">
        <v>106</v>
      </c>
      <c r="AN3" s="656" t="s">
        <v>107</v>
      </c>
      <c r="AO3" s="656" t="s">
        <v>108</v>
      </c>
      <c r="AP3" s="656" t="s">
        <v>109</v>
      </c>
      <c r="AQ3" s="656" t="s">
        <v>890</v>
      </c>
      <c r="AR3" s="656" t="s">
        <v>893</v>
      </c>
      <c r="AS3" s="656" t="s">
        <v>895</v>
      </c>
      <c r="AT3" s="656" t="s">
        <v>1369</v>
      </c>
      <c r="AU3" s="656" t="s">
        <v>1370</v>
      </c>
      <c r="AV3" s="656" t="s">
        <v>1371</v>
      </c>
      <c r="AW3" s="656" t="s">
        <v>1372</v>
      </c>
      <c r="AX3" s="656" t="s">
        <v>1373</v>
      </c>
      <c r="AY3" s="656" t="s">
        <v>1374</v>
      </c>
      <c r="AZ3" s="656" t="s">
        <v>1375</v>
      </c>
      <c r="BA3" s="656" t="s">
        <v>1376</v>
      </c>
      <c r="BB3" s="656" t="s">
        <v>1377</v>
      </c>
      <c r="BC3" s="656" t="s">
        <v>1378</v>
      </c>
      <c r="BD3" s="656" t="s">
        <v>111</v>
      </c>
      <c r="BE3" s="656" t="s">
        <v>112</v>
      </c>
      <c r="BF3" s="656" t="s">
        <v>114</v>
      </c>
      <c r="BG3" s="656" t="s">
        <v>115</v>
      </c>
      <c r="BH3" s="656" t="s">
        <v>116</v>
      </c>
      <c r="BI3" s="656" t="s">
        <v>117</v>
      </c>
      <c r="BJ3" s="656" t="s">
        <v>118</v>
      </c>
      <c r="BK3" s="656" t="s">
        <v>119</v>
      </c>
      <c r="BL3" s="656" t="s">
        <v>120</v>
      </c>
      <c r="BM3" s="656" t="s">
        <v>121</v>
      </c>
      <c r="BN3" s="656" t="s">
        <v>122</v>
      </c>
      <c r="BO3" s="656" t="s">
        <v>123</v>
      </c>
      <c r="BP3" s="656" t="s">
        <v>124</v>
      </c>
      <c r="BQ3" s="656" t="s">
        <v>125</v>
      </c>
      <c r="BR3" s="656" t="s">
        <v>184</v>
      </c>
      <c r="BS3" s="656" t="s">
        <v>185</v>
      </c>
      <c r="BT3" s="656" t="s">
        <v>186</v>
      </c>
      <c r="BU3" s="656" t="s">
        <v>187</v>
      </c>
      <c r="BV3" s="656" t="s">
        <v>188</v>
      </c>
      <c r="BW3" s="656" t="s">
        <v>189</v>
      </c>
      <c r="BX3" s="656" t="s">
        <v>190</v>
      </c>
      <c r="BY3" s="656" t="s">
        <v>191</v>
      </c>
      <c r="BZ3" s="656" t="s">
        <v>192</v>
      </c>
      <c r="CA3" s="656" t="s">
        <v>193</v>
      </c>
      <c r="CB3" s="656" t="s">
        <v>194</v>
      </c>
      <c r="CC3" s="656" t="s">
        <v>195</v>
      </c>
      <c r="CD3" s="656" t="s">
        <v>196</v>
      </c>
      <c r="CE3" s="656" t="s">
        <v>197</v>
      </c>
      <c r="CF3" s="656" t="s">
        <v>198</v>
      </c>
      <c r="CG3" s="656" t="s">
        <v>199</v>
      </c>
      <c r="CH3" s="656" t="s">
        <v>200</v>
      </c>
      <c r="CI3" s="656" t="s">
        <v>201</v>
      </c>
      <c r="CJ3" s="656" t="s">
        <v>202</v>
      </c>
      <c r="CK3" s="656" t="s">
        <v>203</v>
      </c>
      <c r="CL3" s="656" t="s">
        <v>204</v>
      </c>
      <c r="CM3" s="656" t="s">
        <v>205</v>
      </c>
      <c r="CN3" s="656" t="s">
        <v>206</v>
      </c>
      <c r="CO3" s="656" t="s">
        <v>207</v>
      </c>
      <c r="CP3" s="656" t="s">
        <v>208</v>
      </c>
      <c r="CQ3" s="656" t="s">
        <v>209</v>
      </c>
      <c r="CR3" s="656" t="s">
        <v>210</v>
      </c>
      <c r="CS3" s="656" t="s">
        <v>211</v>
      </c>
      <c r="CT3" s="656" t="s">
        <v>212</v>
      </c>
      <c r="CU3" s="656" t="s">
        <v>213</v>
      </c>
      <c r="CV3" s="656" t="s">
        <v>214</v>
      </c>
      <c r="CW3" s="656" t="s">
        <v>215</v>
      </c>
      <c r="CX3" s="656" t="s">
        <v>1389</v>
      </c>
      <c r="CY3" s="656" t="s">
        <v>1390</v>
      </c>
      <c r="CZ3" s="656" t="s">
        <v>1391</v>
      </c>
      <c r="DA3" s="656" t="s">
        <v>216</v>
      </c>
      <c r="DB3" s="656" t="s">
        <v>217</v>
      </c>
      <c r="DC3" s="656" t="s">
        <v>218</v>
      </c>
      <c r="DD3" s="656" t="s">
        <v>219</v>
      </c>
      <c r="DE3" s="656" t="s">
        <v>220</v>
      </c>
      <c r="DF3" s="656" t="s">
        <v>221</v>
      </c>
      <c r="DG3" s="656" t="s">
        <v>222</v>
      </c>
      <c r="DH3" s="656" t="s">
        <v>1395</v>
      </c>
      <c r="DI3" s="656" t="s">
        <v>263</v>
      </c>
      <c r="DJ3" s="656" t="s">
        <v>264</v>
      </c>
      <c r="DK3" s="656" t="s">
        <v>265</v>
      </c>
      <c r="DL3" s="656" t="s">
        <v>266</v>
      </c>
      <c r="DM3" s="656" t="s">
        <v>267</v>
      </c>
      <c r="DN3" s="656" t="s">
        <v>268</v>
      </c>
      <c r="DO3" s="656" t="s">
        <v>269</v>
      </c>
      <c r="DP3" s="656" t="s">
        <v>270</v>
      </c>
      <c r="DQ3" s="656" t="s">
        <v>271</v>
      </c>
      <c r="DR3" s="656" t="s">
        <v>272</v>
      </c>
      <c r="DS3" s="656" t="s">
        <v>273</v>
      </c>
      <c r="DT3" s="656" t="s">
        <v>274</v>
      </c>
      <c r="DU3" s="656" t="s">
        <v>275</v>
      </c>
      <c r="DV3" s="656" t="s">
        <v>276</v>
      </c>
      <c r="DW3" s="656" t="s">
        <v>277</v>
      </c>
      <c r="DX3" s="656" t="s">
        <v>1397</v>
      </c>
      <c r="DY3" s="656" t="s">
        <v>278</v>
      </c>
      <c r="DZ3" s="656" t="s">
        <v>279</v>
      </c>
      <c r="EA3" s="656" t="s">
        <v>280</v>
      </c>
      <c r="EB3" s="656" t="s">
        <v>281</v>
      </c>
      <c r="EC3" s="656" t="s">
        <v>976</v>
      </c>
      <c r="ED3" s="656" t="s">
        <v>301</v>
      </c>
      <c r="EE3" s="656" t="s">
        <v>302</v>
      </c>
      <c r="EF3" s="656" t="s">
        <v>303</v>
      </c>
      <c r="EG3" s="656" t="s">
        <v>304</v>
      </c>
      <c r="EH3" s="656" t="s">
        <v>305</v>
      </c>
      <c r="EI3" s="656" t="s">
        <v>306</v>
      </c>
      <c r="EJ3" s="656" t="s">
        <v>307</v>
      </c>
      <c r="EK3" s="656" t="s">
        <v>308</v>
      </c>
      <c r="EL3" s="656" t="s">
        <v>309</v>
      </c>
      <c r="EM3" s="656" t="s">
        <v>310</v>
      </c>
      <c r="EN3" s="656" t="s">
        <v>311</v>
      </c>
      <c r="EO3" s="656" t="s">
        <v>312</v>
      </c>
      <c r="EP3" s="656" t="s">
        <v>313</v>
      </c>
      <c r="EQ3" s="656" t="s">
        <v>314</v>
      </c>
      <c r="ER3" s="656" t="s">
        <v>315</v>
      </c>
      <c r="ES3" s="656" t="s">
        <v>316</v>
      </c>
      <c r="ET3" s="656" t="s">
        <v>317</v>
      </c>
      <c r="EU3" s="656" t="s">
        <v>318</v>
      </c>
      <c r="EV3" s="656" t="s">
        <v>319</v>
      </c>
      <c r="EW3" s="656" t="s">
        <v>320</v>
      </c>
      <c r="EX3" s="656" t="s">
        <v>321</v>
      </c>
      <c r="EY3" s="656" t="s">
        <v>322</v>
      </c>
      <c r="EZ3" s="656" t="s">
        <v>323</v>
      </c>
      <c r="FA3" s="656" t="s">
        <v>324</v>
      </c>
      <c r="FB3" s="656" t="s">
        <v>325</v>
      </c>
      <c r="FC3" s="656" t="s">
        <v>326</v>
      </c>
      <c r="FD3" s="656" t="s">
        <v>328</v>
      </c>
      <c r="FE3" s="656" t="s">
        <v>329</v>
      </c>
      <c r="FF3" s="656" t="s">
        <v>330</v>
      </c>
      <c r="FG3" s="656" t="s">
        <v>331</v>
      </c>
      <c r="FH3" s="656" t="s">
        <v>332</v>
      </c>
      <c r="FI3" s="656" t="s">
        <v>333</v>
      </c>
      <c r="FJ3" s="656" t="s">
        <v>334</v>
      </c>
      <c r="FK3" s="656" t="s">
        <v>335</v>
      </c>
      <c r="FL3" s="656" t="s">
        <v>336</v>
      </c>
      <c r="FM3" s="656" t="s">
        <v>337</v>
      </c>
      <c r="FN3" s="656" t="s">
        <v>338</v>
      </c>
      <c r="FO3" s="656" t="s">
        <v>339</v>
      </c>
      <c r="FP3" s="656" t="s">
        <v>340</v>
      </c>
      <c r="FQ3" s="656" t="s">
        <v>341</v>
      </c>
      <c r="FR3" s="656" t="s">
        <v>342</v>
      </c>
      <c r="FS3" s="656" t="s">
        <v>343</v>
      </c>
      <c r="FT3" s="656" t="s">
        <v>344</v>
      </c>
      <c r="FU3" s="656" t="s">
        <v>345</v>
      </c>
      <c r="FV3" s="656" t="s">
        <v>346</v>
      </c>
      <c r="FW3" s="656" t="s">
        <v>347</v>
      </c>
      <c r="FX3" s="656" t="s">
        <v>348</v>
      </c>
      <c r="FY3" s="656" t="s">
        <v>350</v>
      </c>
      <c r="FZ3" s="656" t="s">
        <v>351</v>
      </c>
      <c r="GA3" s="656" t="s">
        <v>352</v>
      </c>
      <c r="GB3" s="656" t="s">
        <v>353</v>
      </c>
      <c r="GC3" s="656" t="s">
        <v>354</v>
      </c>
      <c r="GD3" s="656" t="s">
        <v>355</v>
      </c>
      <c r="GE3" s="656" t="s">
        <v>356</v>
      </c>
      <c r="GF3" s="656" t="s">
        <v>357</v>
      </c>
      <c r="GG3" s="656" t="s">
        <v>358</v>
      </c>
      <c r="GH3" s="656" t="s">
        <v>360</v>
      </c>
      <c r="GI3" s="656" t="s">
        <v>361</v>
      </c>
      <c r="GJ3" s="656" t="s">
        <v>362</v>
      </c>
      <c r="GK3" s="656" t="s">
        <v>363</v>
      </c>
      <c r="GL3" s="656" t="s">
        <v>365</v>
      </c>
      <c r="GM3" s="656" t="s">
        <v>366</v>
      </c>
      <c r="GN3" s="656" t="s">
        <v>367</v>
      </c>
      <c r="GO3" s="656" t="s">
        <v>368</v>
      </c>
      <c r="GP3" s="656" t="s">
        <v>369</v>
      </c>
      <c r="GQ3" s="656" t="s">
        <v>370</v>
      </c>
      <c r="GR3" s="656" t="s">
        <v>371</v>
      </c>
      <c r="GS3" s="656" t="s">
        <v>372</v>
      </c>
      <c r="GT3" s="656" t="s">
        <v>373</v>
      </c>
      <c r="GU3" s="656" t="s">
        <v>375</v>
      </c>
      <c r="GV3" s="656" t="s">
        <v>376</v>
      </c>
      <c r="GW3" s="656" t="s">
        <v>377</v>
      </c>
      <c r="GX3" s="656" t="s">
        <v>378</v>
      </c>
      <c r="GY3" s="656" t="s">
        <v>379</v>
      </c>
      <c r="GZ3" s="656" t="s">
        <v>380</v>
      </c>
      <c r="HA3" s="656" t="s">
        <v>381</v>
      </c>
      <c r="HB3" s="656" t="s">
        <v>382</v>
      </c>
      <c r="HC3" s="656" t="s">
        <v>383</v>
      </c>
      <c r="HD3" s="656" t="s">
        <v>384</v>
      </c>
      <c r="HE3" s="656" t="s">
        <v>385</v>
      </c>
      <c r="HF3" s="656" t="s">
        <v>386</v>
      </c>
      <c r="HG3" s="656" t="s">
        <v>387</v>
      </c>
      <c r="HH3" s="656" t="s">
        <v>388</v>
      </c>
      <c r="HI3" s="656" t="s">
        <v>389</v>
      </c>
      <c r="HJ3" s="656" t="s">
        <v>390</v>
      </c>
      <c r="HK3" s="656" t="s">
        <v>391</v>
      </c>
      <c r="HL3" s="656" t="s">
        <v>393</v>
      </c>
      <c r="HM3" s="656" t="s">
        <v>394</v>
      </c>
      <c r="HN3" s="656" t="s">
        <v>395</v>
      </c>
      <c r="HO3" s="656" t="s">
        <v>396</v>
      </c>
      <c r="HP3" s="656" t="s">
        <v>397</v>
      </c>
      <c r="HQ3" s="656" t="s">
        <v>398</v>
      </c>
      <c r="HR3" s="656" t="s">
        <v>399</v>
      </c>
      <c r="HS3" s="656" t="s">
        <v>400</v>
      </c>
      <c r="HT3" s="656" t="s">
        <v>401</v>
      </c>
      <c r="HU3" s="656" t="s">
        <v>402</v>
      </c>
      <c r="HV3" s="656" t="s">
        <v>403</v>
      </c>
      <c r="HW3" s="656" t="s">
        <v>405</v>
      </c>
      <c r="HX3" s="656" t="s">
        <v>406</v>
      </c>
      <c r="HY3" s="656" t="s">
        <v>407</v>
      </c>
      <c r="HZ3" s="656" t="s">
        <v>408</v>
      </c>
      <c r="IA3" s="656" t="s">
        <v>409</v>
      </c>
      <c r="IB3" s="656" t="s">
        <v>410</v>
      </c>
      <c r="IC3" s="656" t="s">
        <v>411</v>
      </c>
      <c r="ID3" s="656" t="s">
        <v>412</v>
      </c>
      <c r="IE3" s="656" t="s">
        <v>413</v>
      </c>
      <c r="IF3" s="656" t="s">
        <v>414</v>
      </c>
      <c r="IG3" s="656" t="s">
        <v>920</v>
      </c>
      <c r="IH3" s="656" t="s">
        <v>1399</v>
      </c>
      <c r="II3" s="656" t="s">
        <v>1400</v>
      </c>
      <c r="IJ3" s="656" t="s">
        <v>1401</v>
      </c>
      <c r="IK3" s="656" t="s">
        <v>1402</v>
      </c>
      <c r="IL3" s="656" t="s">
        <v>1403</v>
      </c>
      <c r="IM3" s="656" t="s">
        <v>415</v>
      </c>
      <c r="IN3" s="656" t="s">
        <v>416</v>
      </c>
      <c r="IO3" s="656" t="s">
        <v>417</v>
      </c>
      <c r="IP3" s="656" t="s">
        <v>419</v>
      </c>
      <c r="IQ3" s="656" t="s">
        <v>420</v>
      </c>
      <c r="IR3" s="656" t="s">
        <v>421</v>
      </c>
      <c r="IS3" s="656" t="s">
        <v>422</v>
      </c>
      <c r="IT3" s="656" t="s">
        <v>423</v>
      </c>
      <c r="IU3" s="656" t="s">
        <v>424</v>
      </c>
      <c r="IV3" s="656" t="s">
        <v>425</v>
      </c>
      <c r="IW3" s="656" t="s">
        <v>426</v>
      </c>
      <c r="IX3" s="656" t="s">
        <v>427</v>
      </c>
      <c r="IY3" s="656" t="s">
        <v>428</v>
      </c>
      <c r="IZ3" s="656" t="s">
        <v>429</v>
      </c>
      <c r="JA3" s="656" t="s">
        <v>430</v>
      </c>
      <c r="JB3" s="656" t="s">
        <v>431</v>
      </c>
      <c r="JC3" s="656" t="s">
        <v>432</v>
      </c>
      <c r="JD3" s="656" t="s">
        <v>433</v>
      </c>
      <c r="JE3" s="656" t="s">
        <v>434</v>
      </c>
      <c r="JF3" s="656" t="s">
        <v>435</v>
      </c>
      <c r="JG3" s="656" t="s">
        <v>436</v>
      </c>
      <c r="JH3" s="656" t="s">
        <v>437</v>
      </c>
      <c r="JI3" s="656" t="s">
        <v>438</v>
      </c>
      <c r="JJ3" s="656" t="s">
        <v>439</v>
      </c>
      <c r="JK3" s="656" t="s">
        <v>440</v>
      </c>
      <c r="JL3" s="656" t="s">
        <v>441</v>
      </c>
      <c r="JM3" s="656" t="s">
        <v>442</v>
      </c>
      <c r="JN3" s="656" t="s">
        <v>443</v>
      </c>
      <c r="JO3" s="656" t="s">
        <v>444</v>
      </c>
      <c r="JP3" s="656" t="s">
        <v>445</v>
      </c>
      <c r="JQ3" s="656" t="s">
        <v>446</v>
      </c>
      <c r="JR3" s="656" t="s">
        <v>447</v>
      </c>
      <c r="JS3" s="656" t="s">
        <v>448</v>
      </c>
      <c r="JT3" s="656" t="s">
        <v>933</v>
      </c>
      <c r="JU3" s="656" t="s">
        <v>977</v>
      </c>
    </row>
    <row r="4" spans="1:281" s="657" customFormat="1" ht="30" customHeight="1">
      <c r="A4" s="184"/>
      <c r="B4" s="50" t="s">
        <v>0</v>
      </c>
      <c r="C4" s="293" t="s">
        <v>979</v>
      </c>
      <c r="D4" s="293" t="s">
        <v>980</v>
      </c>
      <c r="E4" s="293" t="s">
        <v>981</v>
      </c>
      <c r="F4" s="293" t="s">
        <v>982</v>
      </c>
      <c r="G4" s="293" t="s">
        <v>983</v>
      </c>
      <c r="H4" s="293" t="s">
        <v>984</v>
      </c>
      <c r="I4" s="294"/>
      <c r="J4" s="293" t="s">
        <v>985</v>
      </c>
      <c r="K4" s="293" t="s">
        <v>986</v>
      </c>
      <c r="L4" s="293" t="s">
        <v>987</v>
      </c>
      <c r="M4" s="293" t="s">
        <v>1802</v>
      </c>
      <c r="N4" s="293" t="s">
        <v>988</v>
      </c>
      <c r="O4" s="293" t="s">
        <v>1805</v>
      </c>
      <c r="P4" s="293" t="s">
        <v>1806</v>
      </c>
      <c r="Q4" s="293" t="s">
        <v>133</v>
      </c>
      <c r="R4" s="293" t="s">
        <v>1807</v>
      </c>
      <c r="S4" s="293" t="s">
        <v>992</v>
      </c>
      <c r="T4" s="293" t="s">
        <v>993</v>
      </c>
      <c r="U4" s="293" t="s">
        <v>995</v>
      </c>
      <c r="V4" s="293" t="s">
        <v>1808</v>
      </c>
      <c r="W4" s="293" t="s">
        <v>141</v>
      </c>
      <c r="X4" s="293" t="s">
        <v>997</v>
      </c>
      <c r="Y4" s="293" t="s">
        <v>1809</v>
      </c>
      <c r="Z4" s="293" t="s">
        <v>144</v>
      </c>
      <c r="AA4" s="293" t="s">
        <v>999</v>
      </c>
      <c r="AB4" s="293" t="s">
        <v>1000</v>
      </c>
      <c r="AC4" s="293" t="s">
        <v>1810</v>
      </c>
      <c r="AD4" s="293" t="s">
        <v>1811</v>
      </c>
      <c r="AE4" s="293" t="s">
        <v>1003</v>
      </c>
      <c r="AF4" s="293" t="s">
        <v>1004</v>
      </c>
      <c r="AG4" s="293" t="s">
        <v>1005</v>
      </c>
      <c r="AH4" s="293" t="s">
        <v>154</v>
      </c>
      <c r="AI4" s="293" t="s">
        <v>155</v>
      </c>
      <c r="AJ4" s="293" t="s">
        <v>1006</v>
      </c>
      <c r="AK4" s="293" t="s">
        <v>159</v>
      </c>
      <c r="AL4" s="293" t="s">
        <v>1812</v>
      </c>
      <c r="AM4" s="293" t="s">
        <v>1008</v>
      </c>
      <c r="AN4" s="293" t="s">
        <v>1813</v>
      </c>
      <c r="AO4" s="293" t="s">
        <v>1814</v>
      </c>
      <c r="AP4" s="293" t="s">
        <v>1815</v>
      </c>
      <c r="AQ4" s="293" t="s">
        <v>1011</v>
      </c>
      <c r="AR4" s="293" t="s">
        <v>1012</v>
      </c>
      <c r="AS4" s="293" t="s">
        <v>1013</v>
      </c>
      <c r="AT4" s="293" t="s">
        <v>1379</v>
      </c>
      <c r="AU4" s="293" t="s">
        <v>1380</v>
      </c>
      <c r="AV4" s="293" t="s">
        <v>1381</v>
      </c>
      <c r="AW4" s="293" t="s">
        <v>1382</v>
      </c>
      <c r="AX4" s="293" t="s">
        <v>1383</v>
      </c>
      <c r="AY4" s="293" t="s">
        <v>1384</v>
      </c>
      <c r="AZ4" s="293" t="s">
        <v>1385</v>
      </c>
      <c r="BA4" s="293" t="s">
        <v>1386</v>
      </c>
      <c r="BB4" s="293" t="s">
        <v>1387</v>
      </c>
      <c r="BC4" s="293" t="s">
        <v>1388</v>
      </c>
      <c r="BD4" s="293" t="s">
        <v>1014</v>
      </c>
      <c r="BE4" s="293" t="s">
        <v>167</v>
      </c>
      <c r="BF4" s="293" t="s">
        <v>1816</v>
      </c>
      <c r="BG4" s="293" t="s">
        <v>1016</v>
      </c>
      <c r="BH4" s="293" t="s">
        <v>1817</v>
      </c>
      <c r="BI4" s="293" t="s">
        <v>1818</v>
      </c>
      <c r="BJ4" s="293" t="s">
        <v>1019</v>
      </c>
      <c r="BK4" s="293" t="s">
        <v>1020</v>
      </c>
      <c r="BL4" s="293" t="s">
        <v>1021</v>
      </c>
      <c r="BM4" s="293" t="s">
        <v>1022</v>
      </c>
      <c r="BN4" s="293" t="s">
        <v>1023</v>
      </c>
      <c r="BO4" s="293" t="s">
        <v>1024</v>
      </c>
      <c r="BP4" s="293" t="s">
        <v>1819</v>
      </c>
      <c r="BQ4" s="293" t="s">
        <v>1820</v>
      </c>
      <c r="BR4" s="293" t="s">
        <v>615</v>
      </c>
      <c r="BS4" s="293" t="s">
        <v>29</v>
      </c>
      <c r="BT4" s="293" t="s">
        <v>616</v>
      </c>
      <c r="BU4" s="293" t="s">
        <v>31</v>
      </c>
      <c r="BV4" s="293" t="s">
        <v>30</v>
      </c>
      <c r="BW4" s="293" t="s">
        <v>32</v>
      </c>
      <c r="BX4" s="293" t="s">
        <v>33</v>
      </c>
      <c r="BY4" s="293" t="s">
        <v>34</v>
      </c>
      <c r="BZ4" s="293" t="s">
        <v>35</v>
      </c>
      <c r="CA4" s="293" t="s">
        <v>617</v>
      </c>
      <c r="CB4" s="293" t="s">
        <v>36</v>
      </c>
      <c r="CC4" s="293" t="s">
        <v>37</v>
      </c>
      <c r="CD4" s="293" t="s">
        <v>38</v>
      </c>
      <c r="CE4" s="293" t="s">
        <v>39</v>
      </c>
      <c r="CF4" s="293" t="s">
        <v>60</v>
      </c>
      <c r="CG4" s="293" t="s">
        <v>44</v>
      </c>
      <c r="CH4" s="293" t="s">
        <v>45</v>
      </c>
      <c r="CI4" s="293" t="s">
        <v>46</v>
      </c>
      <c r="CJ4" s="293" t="s">
        <v>47</v>
      </c>
      <c r="CK4" s="293" t="s">
        <v>48</v>
      </c>
      <c r="CL4" s="293" t="s">
        <v>49</v>
      </c>
      <c r="CM4" s="293" t="s">
        <v>50</v>
      </c>
      <c r="CN4" s="293" t="s">
        <v>51</v>
      </c>
      <c r="CO4" s="293" t="s">
        <v>52</v>
      </c>
      <c r="CP4" s="293" t="s">
        <v>53</v>
      </c>
      <c r="CQ4" s="293" t="s">
        <v>54</v>
      </c>
      <c r="CR4" s="293" t="s">
        <v>55</v>
      </c>
      <c r="CS4" s="293" t="s">
        <v>56</v>
      </c>
      <c r="CT4" s="293" t="s">
        <v>57</v>
      </c>
      <c r="CU4" s="293" t="s">
        <v>58</v>
      </c>
      <c r="CV4" s="293" t="s">
        <v>618</v>
      </c>
      <c r="CW4" s="293" t="s">
        <v>619</v>
      </c>
      <c r="CX4" s="293" t="s">
        <v>1392</v>
      </c>
      <c r="CY4" s="293" t="s">
        <v>1393</v>
      </c>
      <c r="CZ4" s="293" t="s">
        <v>1394</v>
      </c>
      <c r="DA4" s="293" t="s">
        <v>1026</v>
      </c>
      <c r="DB4" s="293" t="s">
        <v>40</v>
      </c>
      <c r="DC4" s="293" t="s">
        <v>620</v>
      </c>
      <c r="DD4" s="293" t="s">
        <v>41</v>
      </c>
      <c r="DE4" s="293" t="s">
        <v>42</v>
      </c>
      <c r="DF4" s="293" t="s">
        <v>621</v>
      </c>
      <c r="DG4" s="293" t="s">
        <v>43</v>
      </c>
      <c r="DH4" s="293" t="s">
        <v>1396</v>
      </c>
      <c r="DI4" s="293" t="s">
        <v>622</v>
      </c>
      <c r="DJ4" s="293" t="s">
        <v>623</v>
      </c>
      <c r="DK4" s="293" t="s">
        <v>624</v>
      </c>
      <c r="DL4" s="293" t="s">
        <v>625</v>
      </c>
      <c r="DM4" s="293" t="s">
        <v>626</v>
      </c>
      <c r="DN4" s="293" t="s">
        <v>1027</v>
      </c>
      <c r="DO4" s="293" t="s">
        <v>627</v>
      </c>
      <c r="DP4" s="293" t="s">
        <v>628</v>
      </c>
      <c r="DQ4" s="293" t="s">
        <v>629</v>
      </c>
      <c r="DR4" s="293" t="s">
        <v>630</v>
      </c>
      <c r="DS4" s="293" t="s">
        <v>631</v>
      </c>
      <c r="DT4" s="293" t="s">
        <v>632</v>
      </c>
      <c r="DU4" s="293" t="s">
        <v>633</v>
      </c>
      <c r="DV4" s="293" t="s">
        <v>634</v>
      </c>
      <c r="DW4" s="293" t="s">
        <v>635</v>
      </c>
      <c r="DX4" s="293" t="s">
        <v>1398</v>
      </c>
      <c r="DY4" s="293" t="s">
        <v>636</v>
      </c>
      <c r="DZ4" s="293" t="s">
        <v>637</v>
      </c>
      <c r="EA4" s="293" t="s">
        <v>638</v>
      </c>
      <c r="EB4" s="293" t="s">
        <v>639</v>
      </c>
      <c r="EC4" s="293" t="s">
        <v>1028</v>
      </c>
      <c r="ED4" s="293" t="s">
        <v>640</v>
      </c>
      <c r="EE4" s="293" t="s">
        <v>641</v>
      </c>
      <c r="EF4" s="293" t="s">
        <v>642</v>
      </c>
      <c r="EG4" s="293" t="s">
        <v>643</v>
      </c>
      <c r="EH4" s="293" t="s">
        <v>644</v>
      </c>
      <c r="EI4" s="293" t="s">
        <v>645</v>
      </c>
      <c r="EJ4" s="293" t="s">
        <v>646</v>
      </c>
      <c r="EK4" s="293" t="s">
        <v>647</v>
      </c>
      <c r="EL4" s="293" t="s">
        <v>648</v>
      </c>
      <c r="EM4" s="293" t="s">
        <v>649</v>
      </c>
      <c r="EN4" s="293" t="s">
        <v>650</v>
      </c>
      <c r="EO4" s="293" t="s">
        <v>651</v>
      </c>
      <c r="EP4" s="293" t="s">
        <v>652</v>
      </c>
      <c r="EQ4" s="293" t="s">
        <v>653</v>
      </c>
      <c r="ER4" s="293" t="s">
        <v>654</v>
      </c>
      <c r="ES4" s="293" t="s">
        <v>655</v>
      </c>
      <c r="ET4" s="293" t="s">
        <v>656</v>
      </c>
      <c r="EU4" s="293" t="s">
        <v>657</v>
      </c>
      <c r="EV4" s="293" t="s">
        <v>658</v>
      </c>
      <c r="EW4" s="293" t="s">
        <v>659</v>
      </c>
      <c r="EX4" s="293" t="s">
        <v>660</v>
      </c>
      <c r="EY4" s="293" t="s">
        <v>661</v>
      </c>
      <c r="EZ4" s="293" t="s">
        <v>662</v>
      </c>
      <c r="FA4" s="293" t="s">
        <v>663</v>
      </c>
      <c r="FB4" s="293" t="s">
        <v>664</v>
      </c>
      <c r="FC4" s="293" t="s">
        <v>665</v>
      </c>
      <c r="FD4" s="293" t="s">
        <v>667</v>
      </c>
      <c r="FE4" s="293" t="s">
        <v>668</v>
      </c>
      <c r="FF4" s="293" t="s">
        <v>669</v>
      </c>
      <c r="FG4" s="293" t="s">
        <v>670</v>
      </c>
      <c r="FH4" s="293" t="s">
        <v>671</v>
      </c>
      <c r="FI4" s="293" t="s">
        <v>672</v>
      </c>
      <c r="FJ4" s="293" t="s">
        <v>673</v>
      </c>
      <c r="FK4" s="293" t="s">
        <v>674</v>
      </c>
      <c r="FL4" s="293" t="s">
        <v>675</v>
      </c>
      <c r="FM4" s="293" t="s">
        <v>676</v>
      </c>
      <c r="FN4" s="293" t="s">
        <v>677</v>
      </c>
      <c r="FO4" s="293" t="s">
        <v>678</v>
      </c>
      <c r="FP4" s="293" t="s">
        <v>679</v>
      </c>
      <c r="FQ4" s="293" t="s">
        <v>680</v>
      </c>
      <c r="FR4" s="293" t="s">
        <v>681</v>
      </c>
      <c r="FS4" s="293" t="s">
        <v>682</v>
      </c>
      <c r="FT4" s="293" t="s">
        <v>683</v>
      </c>
      <c r="FU4" s="293" t="s">
        <v>684</v>
      </c>
      <c r="FV4" s="293" t="s">
        <v>685</v>
      </c>
      <c r="FW4" s="293" t="s">
        <v>686</v>
      </c>
      <c r="FX4" s="293" t="s">
        <v>687</v>
      </c>
      <c r="FY4" s="293" t="s">
        <v>689</v>
      </c>
      <c r="FZ4" s="293" t="s">
        <v>690</v>
      </c>
      <c r="GA4" s="293" t="s">
        <v>691</v>
      </c>
      <c r="GB4" s="293" t="s">
        <v>692</v>
      </c>
      <c r="GC4" s="293" t="s">
        <v>693</v>
      </c>
      <c r="GD4" s="293" t="s">
        <v>694</v>
      </c>
      <c r="GE4" s="293" t="s">
        <v>695</v>
      </c>
      <c r="GF4" s="293" t="s">
        <v>696</v>
      </c>
      <c r="GG4" s="293" t="s">
        <v>697</v>
      </c>
      <c r="GH4" s="293" t="s">
        <v>699</v>
      </c>
      <c r="GI4" s="293" t="s">
        <v>700</v>
      </c>
      <c r="GJ4" s="293" t="s">
        <v>701</v>
      </c>
      <c r="GK4" s="293" t="s">
        <v>702</v>
      </c>
      <c r="GL4" s="293" t="s">
        <v>704</v>
      </c>
      <c r="GM4" s="293" t="s">
        <v>705</v>
      </c>
      <c r="GN4" s="293" t="s">
        <v>706</v>
      </c>
      <c r="GO4" s="293" t="s">
        <v>707</v>
      </c>
      <c r="GP4" s="293" t="s">
        <v>708</v>
      </c>
      <c r="GQ4" s="293" t="s">
        <v>709</v>
      </c>
      <c r="GR4" s="293" t="s">
        <v>710</v>
      </c>
      <c r="GS4" s="293" t="s">
        <v>711</v>
      </c>
      <c r="GT4" s="293" t="s">
        <v>1029</v>
      </c>
      <c r="GU4" s="293" t="s">
        <v>713</v>
      </c>
      <c r="GV4" s="293" t="s">
        <v>714</v>
      </c>
      <c r="GW4" s="293" t="s">
        <v>715</v>
      </c>
      <c r="GX4" s="293" t="s">
        <v>716</v>
      </c>
      <c r="GY4" s="293" t="s">
        <v>717</v>
      </c>
      <c r="GZ4" s="293" t="s">
        <v>718</v>
      </c>
      <c r="HA4" s="293" t="s">
        <v>719</v>
      </c>
      <c r="HB4" s="293" t="s">
        <v>720</v>
      </c>
      <c r="HC4" s="293" t="s">
        <v>721</v>
      </c>
      <c r="HD4" s="293" t="s">
        <v>722</v>
      </c>
      <c r="HE4" s="293" t="s">
        <v>723</v>
      </c>
      <c r="HF4" s="293" t="s">
        <v>724</v>
      </c>
      <c r="HG4" s="293" t="s">
        <v>725</v>
      </c>
      <c r="HH4" s="293" t="s">
        <v>726</v>
      </c>
      <c r="HI4" s="293" t="s">
        <v>727</v>
      </c>
      <c r="HJ4" s="293" t="s">
        <v>728</v>
      </c>
      <c r="HK4" s="293" t="s">
        <v>729</v>
      </c>
      <c r="HL4" s="293" t="s">
        <v>731</v>
      </c>
      <c r="HM4" s="293" t="s">
        <v>732</v>
      </c>
      <c r="HN4" s="293" t="s">
        <v>733</v>
      </c>
      <c r="HO4" s="293" t="s">
        <v>734</v>
      </c>
      <c r="HP4" s="293" t="s">
        <v>735</v>
      </c>
      <c r="HQ4" s="293" t="s">
        <v>736</v>
      </c>
      <c r="HR4" s="293" t="s">
        <v>737</v>
      </c>
      <c r="HS4" s="293" t="s">
        <v>738</v>
      </c>
      <c r="HT4" s="293" t="s">
        <v>739</v>
      </c>
      <c r="HU4" s="293" t="s">
        <v>740</v>
      </c>
      <c r="HV4" s="293" t="s">
        <v>741</v>
      </c>
      <c r="HW4" s="293" t="s">
        <v>743</v>
      </c>
      <c r="HX4" s="293" t="s">
        <v>744</v>
      </c>
      <c r="HY4" s="293" t="s">
        <v>745</v>
      </c>
      <c r="HZ4" s="293" t="s">
        <v>746</v>
      </c>
      <c r="IA4" s="293" t="s">
        <v>747</v>
      </c>
      <c r="IB4" s="293" t="s">
        <v>748</v>
      </c>
      <c r="IC4" s="293" t="s">
        <v>749</v>
      </c>
      <c r="ID4" s="293" t="s">
        <v>750</v>
      </c>
      <c r="IE4" s="293" t="s">
        <v>751</v>
      </c>
      <c r="IF4" s="293" t="s">
        <v>752</v>
      </c>
      <c r="IG4" s="293" t="s">
        <v>1030</v>
      </c>
      <c r="IH4" s="293" t="s">
        <v>1404</v>
      </c>
      <c r="II4" s="293" t="s">
        <v>1405</v>
      </c>
      <c r="IJ4" s="293" t="s">
        <v>1406</v>
      </c>
      <c r="IK4" s="293" t="s">
        <v>1407</v>
      </c>
      <c r="IL4" s="293" t="s">
        <v>1408</v>
      </c>
      <c r="IM4" s="293" t="s">
        <v>753</v>
      </c>
      <c r="IN4" s="293" t="s">
        <v>754</v>
      </c>
      <c r="IO4" s="293" t="s">
        <v>755</v>
      </c>
      <c r="IP4" s="293" t="s">
        <v>757</v>
      </c>
      <c r="IQ4" s="293" t="s">
        <v>758</v>
      </c>
      <c r="IR4" s="293" t="s">
        <v>759</v>
      </c>
      <c r="IS4" s="293" t="s">
        <v>760</v>
      </c>
      <c r="IT4" s="293" t="s">
        <v>761</v>
      </c>
      <c r="IU4" s="293" t="s">
        <v>762</v>
      </c>
      <c r="IV4" s="293" t="s">
        <v>763</v>
      </c>
      <c r="IW4" s="293" t="s">
        <v>764</v>
      </c>
      <c r="IX4" s="293" t="s">
        <v>765</v>
      </c>
      <c r="IY4" s="293" t="s">
        <v>766</v>
      </c>
      <c r="IZ4" s="293" t="s">
        <v>767</v>
      </c>
      <c r="JA4" s="293" t="s">
        <v>768</v>
      </c>
      <c r="JB4" s="293" t="s">
        <v>769</v>
      </c>
      <c r="JC4" s="293" t="s">
        <v>770</v>
      </c>
      <c r="JD4" s="293" t="s">
        <v>771</v>
      </c>
      <c r="JE4" s="293" t="s">
        <v>772</v>
      </c>
      <c r="JF4" s="293" t="s">
        <v>773</v>
      </c>
      <c r="JG4" s="293" t="s">
        <v>774</v>
      </c>
      <c r="JH4" s="293" t="s">
        <v>775</v>
      </c>
      <c r="JI4" s="293" t="s">
        <v>776</v>
      </c>
      <c r="JJ4" s="293" t="s">
        <v>777</v>
      </c>
      <c r="JK4" s="293" t="s">
        <v>778</v>
      </c>
      <c r="JL4" s="293" t="s">
        <v>779</v>
      </c>
      <c r="JM4" s="293" t="s">
        <v>780</v>
      </c>
      <c r="JN4" s="293" t="s">
        <v>781</v>
      </c>
      <c r="JO4" s="293" t="s">
        <v>782</v>
      </c>
      <c r="JP4" s="293" t="s">
        <v>783</v>
      </c>
      <c r="JQ4" s="293" t="s">
        <v>784</v>
      </c>
      <c r="JR4" s="293" t="s">
        <v>785</v>
      </c>
      <c r="JS4" s="293" t="s">
        <v>786</v>
      </c>
      <c r="JT4" s="293" t="s">
        <v>1031</v>
      </c>
      <c r="JU4" s="293" t="s">
        <v>1032</v>
      </c>
    </row>
    <row r="5" spans="1:281" ht="23.25" customHeight="1" thickBot="1">
      <c r="A5" s="183"/>
      <c r="B5" s="51" t="s">
        <v>1803</v>
      </c>
      <c r="C5" s="297" t="s">
        <v>262</v>
      </c>
      <c r="D5" s="297" t="s">
        <v>262</v>
      </c>
      <c r="E5" s="297" t="s">
        <v>262</v>
      </c>
      <c r="F5" s="297" t="s">
        <v>262</v>
      </c>
      <c r="G5" s="297" t="s">
        <v>262</v>
      </c>
      <c r="H5" s="297" t="s">
        <v>262</v>
      </c>
      <c r="I5" s="298"/>
      <c r="J5" s="299">
        <v>181</v>
      </c>
      <c r="K5" s="299">
        <v>181</v>
      </c>
      <c r="L5" s="299">
        <v>181</v>
      </c>
      <c r="M5" s="299">
        <v>181</v>
      </c>
      <c r="N5" s="299">
        <v>181</v>
      </c>
      <c r="O5" s="299">
        <v>181</v>
      </c>
      <c r="P5" s="299">
        <v>181</v>
      </c>
      <c r="Q5" s="299">
        <v>181</v>
      </c>
      <c r="R5" s="299">
        <v>181</v>
      </c>
      <c r="S5" s="299">
        <v>181</v>
      </c>
      <c r="T5" s="299">
        <v>181</v>
      </c>
      <c r="U5" s="299">
        <v>181</v>
      </c>
      <c r="V5" s="299">
        <v>181</v>
      </c>
      <c r="W5" s="299">
        <v>181</v>
      </c>
      <c r="X5" s="299">
        <v>181</v>
      </c>
      <c r="Y5" s="299">
        <v>181</v>
      </c>
      <c r="Z5" s="299">
        <v>181</v>
      </c>
      <c r="AA5" s="299">
        <v>181</v>
      </c>
      <c r="AB5" s="299">
        <v>181</v>
      </c>
      <c r="AC5" s="299">
        <v>181</v>
      </c>
      <c r="AD5" s="299">
        <v>181</v>
      </c>
      <c r="AE5" s="299">
        <v>181</v>
      </c>
      <c r="AF5" s="299">
        <v>181</v>
      </c>
      <c r="AG5" s="299">
        <v>181</v>
      </c>
      <c r="AH5" s="299">
        <v>181</v>
      </c>
      <c r="AI5" s="299">
        <v>181</v>
      </c>
      <c r="AJ5" s="299">
        <v>181</v>
      </c>
      <c r="AK5" s="299">
        <v>181</v>
      </c>
      <c r="AL5" s="299">
        <v>181</v>
      </c>
      <c r="AM5" s="299">
        <v>181</v>
      </c>
      <c r="AN5" s="299">
        <v>181</v>
      </c>
      <c r="AO5" s="299">
        <v>181</v>
      </c>
      <c r="AP5" s="299">
        <v>181</v>
      </c>
      <c r="AQ5" s="299">
        <v>181</v>
      </c>
      <c r="AR5" s="299">
        <v>181</v>
      </c>
      <c r="AS5" s="299">
        <v>181</v>
      </c>
      <c r="AT5" s="299">
        <v>181</v>
      </c>
      <c r="AU5" s="299">
        <v>181</v>
      </c>
      <c r="AV5" s="299">
        <v>181</v>
      </c>
      <c r="AW5" s="299">
        <v>181</v>
      </c>
      <c r="AX5" s="299">
        <v>181</v>
      </c>
      <c r="AY5" s="299">
        <v>181</v>
      </c>
      <c r="AZ5" s="299">
        <v>181</v>
      </c>
      <c r="BA5" s="299">
        <v>181</v>
      </c>
      <c r="BB5" s="299">
        <v>181</v>
      </c>
      <c r="BC5" s="299">
        <v>181</v>
      </c>
      <c r="BD5" s="299">
        <v>181</v>
      </c>
      <c r="BE5" s="299">
        <v>181</v>
      </c>
      <c r="BF5" s="299">
        <v>181</v>
      </c>
      <c r="BG5" s="299">
        <v>181</v>
      </c>
      <c r="BH5" s="299">
        <v>181</v>
      </c>
      <c r="BI5" s="299">
        <v>181</v>
      </c>
      <c r="BJ5" s="299">
        <v>181</v>
      </c>
      <c r="BK5" s="299">
        <v>181</v>
      </c>
      <c r="BL5" s="299">
        <v>181</v>
      </c>
      <c r="BM5" s="299">
        <v>181</v>
      </c>
      <c r="BN5" s="299">
        <v>181</v>
      </c>
      <c r="BO5" s="299">
        <v>181</v>
      </c>
      <c r="BP5" s="299">
        <v>181</v>
      </c>
      <c r="BQ5" s="299">
        <v>181</v>
      </c>
      <c r="BR5" s="299">
        <v>181</v>
      </c>
      <c r="BS5" s="299">
        <v>181</v>
      </c>
      <c r="BT5" s="299">
        <v>181</v>
      </c>
      <c r="BU5" s="299">
        <v>181</v>
      </c>
      <c r="BV5" s="299">
        <v>181</v>
      </c>
      <c r="BW5" s="299">
        <v>181</v>
      </c>
      <c r="BX5" s="299">
        <v>181</v>
      </c>
      <c r="BY5" s="299">
        <v>181</v>
      </c>
      <c r="BZ5" s="299">
        <v>181</v>
      </c>
      <c r="CA5" s="299">
        <v>181</v>
      </c>
      <c r="CB5" s="299">
        <v>181</v>
      </c>
      <c r="CC5" s="299">
        <v>181</v>
      </c>
      <c r="CD5" s="299">
        <v>181</v>
      </c>
      <c r="CE5" s="299">
        <v>181</v>
      </c>
      <c r="CF5" s="299">
        <v>181</v>
      </c>
      <c r="CG5" s="299">
        <v>181</v>
      </c>
      <c r="CH5" s="299">
        <v>181</v>
      </c>
      <c r="CI5" s="299">
        <v>181</v>
      </c>
      <c r="CJ5" s="299">
        <v>181</v>
      </c>
      <c r="CK5" s="299">
        <v>181</v>
      </c>
      <c r="CL5" s="299">
        <v>181</v>
      </c>
      <c r="CM5" s="299">
        <v>181</v>
      </c>
      <c r="CN5" s="299">
        <v>181</v>
      </c>
      <c r="CO5" s="299">
        <v>181</v>
      </c>
      <c r="CP5" s="299">
        <v>181</v>
      </c>
      <c r="CQ5" s="299">
        <v>181</v>
      </c>
      <c r="CR5" s="299">
        <v>181</v>
      </c>
      <c r="CS5" s="299">
        <v>181</v>
      </c>
      <c r="CT5" s="299">
        <v>181</v>
      </c>
      <c r="CU5" s="299">
        <v>181</v>
      </c>
      <c r="CV5" s="299">
        <v>181</v>
      </c>
      <c r="CW5" s="299">
        <v>181</v>
      </c>
      <c r="CX5" s="299">
        <v>181</v>
      </c>
      <c r="CY5" s="299">
        <v>181</v>
      </c>
      <c r="CZ5" s="299">
        <v>181</v>
      </c>
      <c r="DA5" s="299">
        <v>181</v>
      </c>
      <c r="DB5" s="299">
        <v>181</v>
      </c>
      <c r="DC5" s="299">
        <v>181</v>
      </c>
      <c r="DD5" s="299">
        <v>181</v>
      </c>
      <c r="DE5" s="299">
        <v>181</v>
      </c>
      <c r="DF5" s="299">
        <v>181</v>
      </c>
      <c r="DG5" s="299">
        <v>181</v>
      </c>
      <c r="DH5" s="299">
        <v>181</v>
      </c>
      <c r="DI5" s="299">
        <v>181</v>
      </c>
      <c r="DJ5" s="299">
        <v>181</v>
      </c>
      <c r="DK5" s="299">
        <v>181</v>
      </c>
      <c r="DL5" s="299">
        <v>181</v>
      </c>
      <c r="DM5" s="299">
        <v>181</v>
      </c>
      <c r="DN5" s="299">
        <v>181</v>
      </c>
      <c r="DO5" s="299">
        <v>181</v>
      </c>
      <c r="DP5" s="299">
        <v>181</v>
      </c>
      <c r="DQ5" s="299">
        <v>181</v>
      </c>
      <c r="DR5" s="299">
        <v>181</v>
      </c>
      <c r="DS5" s="299">
        <v>181</v>
      </c>
      <c r="DT5" s="299">
        <v>181</v>
      </c>
      <c r="DU5" s="299">
        <v>181</v>
      </c>
      <c r="DV5" s="299">
        <v>181</v>
      </c>
      <c r="DW5" s="299">
        <v>181</v>
      </c>
      <c r="DX5" s="299">
        <v>181</v>
      </c>
      <c r="DY5" s="299">
        <v>181</v>
      </c>
      <c r="DZ5" s="299">
        <v>181</v>
      </c>
      <c r="EA5" s="299">
        <v>181</v>
      </c>
      <c r="EB5" s="299">
        <v>181</v>
      </c>
      <c r="EC5" s="299">
        <v>181</v>
      </c>
      <c r="ED5" s="299">
        <v>181</v>
      </c>
      <c r="EE5" s="299">
        <v>181</v>
      </c>
      <c r="EF5" s="299">
        <v>181</v>
      </c>
      <c r="EG5" s="299">
        <v>181</v>
      </c>
      <c r="EH5" s="299">
        <v>181</v>
      </c>
      <c r="EI5" s="299">
        <v>181</v>
      </c>
      <c r="EJ5" s="299">
        <v>181</v>
      </c>
      <c r="EK5" s="299">
        <v>181</v>
      </c>
      <c r="EL5" s="299">
        <v>181</v>
      </c>
      <c r="EM5" s="299">
        <v>181</v>
      </c>
      <c r="EN5" s="299">
        <v>181</v>
      </c>
      <c r="EO5" s="299">
        <v>181</v>
      </c>
      <c r="EP5" s="299">
        <v>181</v>
      </c>
      <c r="EQ5" s="299">
        <v>181</v>
      </c>
      <c r="ER5" s="299">
        <v>181</v>
      </c>
      <c r="ES5" s="299">
        <v>181</v>
      </c>
      <c r="ET5" s="299">
        <v>181</v>
      </c>
      <c r="EU5" s="299">
        <v>181</v>
      </c>
      <c r="EV5" s="299">
        <v>181</v>
      </c>
      <c r="EW5" s="299">
        <v>181</v>
      </c>
      <c r="EX5" s="299">
        <v>181</v>
      </c>
      <c r="EY5" s="299">
        <v>181</v>
      </c>
      <c r="EZ5" s="299">
        <v>181</v>
      </c>
      <c r="FA5" s="299">
        <v>181</v>
      </c>
      <c r="FB5" s="299">
        <v>181</v>
      </c>
      <c r="FC5" s="299">
        <v>181</v>
      </c>
      <c r="FD5" s="299">
        <v>181</v>
      </c>
      <c r="FE5" s="299">
        <v>181</v>
      </c>
      <c r="FF5" s="299">
        <v>181</v>
      </c>
      <c r="FG5" s="299">
        <v>181</v>
      </c>
      <c r="FH5" s="299">
        <v>181</v>
      </c>
      <c r="FI5" s="299">
        <v>181</v>
      </c>
      <c r="FJ5" s="299">
        <v>181</v>
      </c>
      <c r="FK5" s="299">
        <v>181</v>
      </c>
      <c r="FL5" s="299">
        <v>181</v>
      </c>
      <c r="FM5" s="299">
        <v>181</v>
      </c>
      <c r="FN5" s="299">
        <v>181</v>
      </c>
      <c r="FO5" s="299">
        <v>181</v>
      </c>
      <c r="FP5" s="299">
        <v>181</v>
      </c>
      <c r="FQ5" s="299">
        <v>181</v>
      </c>
      <c r="FR5" s="299">
        <v>181</v>
      </c>
      <c r="FS5" s="299">
        <v>181</v>
      </c>
      <c r="FT5" s="299">
        <v>181</v>
      </c>
      <c r="FU5" s="299">
        <v>181</v>
      </c>
      <c r="FV5" s="299">
        <v>181</v>
      </c>
      <c r="FW5" s="299">
        <v>181</v>
      </c>
      <c r="FX5" s="299">
        <v>181</v>
      </c>
      <c r="FY5" s="299">
        <v>181</v>
      </c>
      <c r="FZ5" s="299">
        <v>181</v>
      </c>
      <c r="GA5" s="299">
        <v>181</v>
      </c>
      <c r="GB5" s="299">
        <v>181</v>
      </c>
      <c r="GC5" s="299">
        <v>181</v>
      </c>
      <c r="GD5" s="299">
        <v>181</v>
      </c>
      <c r="GE5" s="299">
        <v>181</v>
      </c>
      <c r="GF5" s="299">
        <v>181</v>
      </c>
      <c r="GG5" s="299">
        <v>181</v>
      </c>
      <c r="GH5" s="299">
        <v>181</v>
      </c>
      <c r="GI5" s="299">
        <v>181</v>
      </c>
      <c r="GJ5" s="299">
        <v>181</v>
      </c>
      <c r="GK5" s="299">
        <v>181</v>
      </c>
      <c r="GL5" s="299">
        <v>181</v>
      </c>
      <c r="GM5" s="299">
        <v>181</v>
      </c>
      <c r="GN5" s="299">
        <v>181</v>
      </c>
      <c r="GO5" s="299">
        <v>181</v>
      </c>
      <c r="GP5" s="299">
        <v>181</v>
      </c>
      <c r="GQ5" s="299">
        <v>181</v>
      </c>
      <c r="GR5" s="299">
        <v>181</v>
      </c>
      <c r="GS5" s="299">
        <v>181</v>
      </c>
      <c r="GT5" s="299">
        <v>181</v>
      </c>
      <c r="GU5" s="299">
        <v>181</v>
      </c>
      <c r="GV5" s="299">
        <v>181</v>
      </c>
      <c r="GW5" s="299">
        <v>181</v>
      </c>
      <c r="GX5" s="299">
        <v>181</v>
      </c>
      <c r="GY5" s="299">
        <v>181</v>
      </c>
      <c r="GZ5" s="299">
        <v>181</v>
      </c>
      <c r="HA5" s="299">
        <v>181</v>
      </c>
      <c r="HB5" s="299">
        <v>181</v>
      </c>
      <c r="HC5" s="299">
        <v>181</v>
      </c>
      <c r="HD5" s="299">
        <v>181</v>
      </c>
      <c r="HE5" s="299">
        <v>181</v>
      </c>
      <c r="HF5" s="299">
        <v>181</v>
      </c>
      <c r="HG5" s="299">
        <v>181</v>
      </c>
      <c r="HH5" s="299">
        <v>181</v>
      </c>
      <c r="HI5" s="299">
        <v>181</v>
      </c>
      <c r="HJ5" s="299">
        <v>181</v>
      </c>
      <c r="HK5" s="299">
        <v>181</v>
      </c>
      <c r="HL5" s="299">
        <v>181</v>
      </c>
      <c r="HM5" s="299">
        <v>181</v>
      </c>
      <c r="HN5" s="299">
        <v>181</v>
      </c>
      <c r="HO5" s="299">
        <v>181</v>
      </c>
      <c r="HP5" s="299">
        <v>181</v>
      </c>
      <c r="HQ5" s="299">
        <v>181</v>
      </c>
      <c r="HR5" s="299">
        <v>181</v>
      </c>
      <c r="HS5" s="299">
        <v>181</v>
      </c>
      <c r="HT5" s="299">
        <v>181</v>
      </c>
      <c r="HU5" s="299">
        <v>181</v>
      </c>
      <c r="HV5" s="299">
        <v>181</v>
      </c>
      <c r="HW5" s="299">
        <v>181</v>
      </c>
      <c r="HX5" s="299">
        <v>181</v>
      </c>
      <c r="HY5" s="299">
        <v>181</v>
      </c>
      <c r="HZ5" s="299">
        <v>181</v>
      </c>
      <c r="IA5" s="299">
        <v>181</v>
      </c>
      <c r="IB5" s="299">
        <v>181</v>
      </c>
      <c r="IC5" s="299">
        <v>181</v>
      </c>
      <c r="ID5" s="299">
        <v>181</v>
      </c>
      <c r="IE5" s="299">
        <v>181</v>
      </c>
      <c r="IF5" s="299">
        <v>181</v>
      </c>
      <c r="IG5" s="299">
        <v>181</v>
      </c>
      <c r="IH5" s="299">
        <v>181</v>
      </c>
      <c r="II5" s="299">
        <v>181</v>
      </c>
      <c r="IJ5" s="299">
        <v>181</v>
      </c>
      <c r="IK5" s="299">
        <v>181</v>
      </c>
      <c r="IL5" s="299">
        <v>181</v>
      </c>
      <c r="IM5" s="299">
        <v>181</v>
      </c>
      <c r="IN5" s="299">
        <v>181</v>
      </c>
      <c r="IO5" s="299">
        <v>181</v>
      </c>
      <c r="IP5" s="299">
        <v>181</v>
      </c>
      <c r="IQ5" s="299">
        <v>181</v>
      </c>
      <c r="IR5" s="299">
        <v>181</v>
      </c>
      <c r="IS5" s="299">
        <v>181</v>
      </c>
      <c r="IT5" s="299">
        <v>181</v>
      </c>
      <c r="IU5" s="299">
        <v>181</v>
      </c>
      <c r="IV5" s="299">
        <v>181</v>
      </c>
      <c r="IW5" s="299">
        <v>181</v>
      </c>
      <c r="IX5" s="299">
        <v>181</v>
      </c>
      <c r="IY5" s="299">
        <v>181</v>
      </c>
      <c r="IZ5" s="299">
        <v>181</v>
      </c>
      <c r="JA5" s="299">
        <v>181</v>
      </c>
      <c r="JB5" s="299">
        <v>181</v>
      </c>
      <c r="JC5" s="299">
        <v>181</v>
      </c>
      <c r="JD5" s="299">
        <v>181</v>
      </c>
      <c r="JE5" s="299">
        <v>181</v>
      </c>
      <c r="JF5" s="299">
        <v>181</v>
      </c>
      <c r="JG5" s="299">
        <v>181</v>
      </c>
      <c r="JH5" s="299">
        <v>181</v>
      </c>
      <c r="JI5" s="299">
        <v>181</v>
      </c>
      <c r="JJ5" s="299">
        <v>181</v>
      </c>
      <c r="JK5" s="299">
        <v>181</v>
      </c>
      <c r="JL5" s="299">
        <v>181</v>
      </c>
      <c r="JM5" s="299">
        <v>181</v>
      </c>
      <c r="JN5" s="299">
        <v>181</v>
      </c>
      <c r="JO5" s="299">
        <v>181</v>
      </c>
      <c r="JP5" s="299">
        <v>181</v>
      </c>
      <c r="JQ5" s="299">
        <v>181</v>
      </c>
      <c r="JR5" s="299">
        <v>181</v>
      </c>
      <c r="JS5" s="299">
        <v>181</v>
      </c>
      <c r="JT5" s="299">
        <v>181</v>
      </c>
      <c r="JU5" s="299">
        <v>181</v>
      </c>
    </row>
    <row r="6" spans="1:281" ht="23.25" customHeight="1" thickTop="1">
      <c r="A6" s="183"/>
      <c r="B6" s="52" t="s">
        <v>4</v>
      </c>
      <c r="C6" s="300">
        <v>31730.411</v>
      </c>
      <c r="D6" s="300">
        <v>15179.494000000001</v>
      </c>
      <c r="E6" s="300">
        <v>5946.0680000000002</v>
      </c>
      <c r="F6" s="300">
        <v>4807.9660000000003</v>
      </c>
      <c r="G6" s="300">
        <v>5693.5820000000003</v>
      </c>
      <c r="H6" s="300">
        <v>103.29900000000001</v>
      </c>
      <c r="I6" s="301"/>
      <c r="J6" s="300">
        <v>1521</v>
      </c>
      <c r="K6" s="300" t="s">
        <v>787</v>
      </c>
      <c r="L6" s="300" t="s">
        <v>787</v>
      </c>
      <c r="M6" s="300">
        <v>348</v>
      </c>
      <c r="N6" s="300">
        <v>454</v>
      </c>
      <c r="O6" s="300">
        <v>282</v>
      </c>
      <c r="P6" s="300">
        <v>254</v>
      </c>
      <c r="Q6" s="300" t="s">
        <v>787</v>
      </c>
      <c r="R6" s="300">
        <v>217</v>
      </c>
      <c r="S6" s="300">
        <v>249</v>
      </c>
      <c r="T6" s="300">
        <v>137</v>
      </c>
      <c r="U6" s="300">
        <v>122</v>
      </c>
      <c r="V6" s="300">
        <v>141</v>
      </c>
      <c r="W6" s="300">
        <v>101</v>
      </c>
      <c r="X6" s="300">
        <v>133</v>
      </c>
      <c r="Y6" s="300">
        <v>227</v>
      </c>
      <c r="Z6" s="300">
        <v>118</v>
      </c>
      <c r="AA6" s="300">
        <v>119</v>
      </c>
      <c r="AB6" s="300">
        <v>78</v>
      </c>
      <c r="AC6" s="300">
        <v>111</v>
      </c>
      <c r="AD6" s="300">
        <v>91</v>
      </c>
      <c r="AE6" s="300">
        <v>80</v>
      </c>
      <c r="AF6" s="300">
        <v>65</v>
      </c>
      <c r="AG6" s="300">
        <v>55</v>
      </c>
      <c r="AH6" s="300">
        <v>190</v>
      </c>
      <c r="AI6" s="300">
        <v>248</v>
      </c>
      <c r="AJ6" s="300" t="s">
        <v>787</v>
      </c>
      <c r="AK6" s="300">
        <v>112</v>
      </c>
      <c r="AL6" s="300">
        <v>64</v>
      </c>
      <c r="AM6" s="300">
        <v>195</v>
      </c>
      <c r="AN6" s="300">
        <v>277</v>
      </c>
      <c r="AO6" s="300">
        <v>204</v>
      </c>
      <c r="AP6" s="300">
        <v>140</v>
      </c>
      <c r="AQ6" s="300">
        <v>158</v>
      </c>
      <c r="AR6" s="300">
        <v>101</v>
      </c>
      <c r="AS6" s="300" t="s">
        <v>787</v>
      </c>
      <c r="AT6" s="300" t="s">
        <v>787</v>
      </c>
      <c r="AU6" s="300">
        <v>779</v>
      </c>
      <c r="AV6" s="300">
        <v>212</v>
      </c>
      <c r="AW6" s="300">
        <v>248</v>
      </c>
      <c r="AX6" s="300" t="s">
        <v>787</v>
      </c>
      <c r="AY6" s="300">
        <v>177</v>
      </c>
      <c r="AZ6" s="300">
        <v>219</v>
      </c>
      <c r="BA6" s="300">
        <v>101</v>
      </c>
      <c r="BB6" s="300">
        <v>87</v>
      </c>
      <c r="BC6" s="300">
        <v>138</v>
      </c>
      <c r="BD6" s="300">
        <v>306</v>
      </c>
      <c r="BE6" s="300">
        <v>160</v>
      </c>
      <c r="BF6" s="300">
        <v>118</v>
      </c>
      <c r="BG6" s="300">
        <v>120</v>
      </c>
      <c r="BH6" s="300">
        <v>54</v>
      </c>
      <c r="BI6" s="300">
        <v>103</v>
      </c>
      <c r="BJ6" s="300" t="s">
        <v>787</v>
      </c>
      <c r="BK6" s="300">
        <v>442</v>
      </c>
      <c r="BL6" s="300">
        <v>340</v>
      </c>
      <c r="BM6" s="300">
        <v>149</v>
      </c>
      <c r="BN6" s="300">
        <v>226</v>
      </c>
      <c r="BO6" s="300">
        <v>157</v>
      </c>
      <c r="BP6" s="300">
        <v>171</v>
      </c>
      <c r="BQ6" s="300">
        <v>75</v>
      </c>
      <c r="BR6" s="300">
        <v>861</v>
      </c>
      <c r="BS6" s="300" t="s">
        <v>787</v>
      </c>
      <c r="BT6" s="300">
        <v>243</v>
      </c>
      <c r="BU6" s="300" t="s">
        <v>787</v>
      </c>
      <c r="BV6" s="300">
        <v>145</v>
      </c>
      <c r="BW6" s="300">
        <v>132</v>
      </c>
      <c r="BX6" s="300">
        <v>132</v>
      </c>
      <c r="BY6" s="300" t="s">
        <v>787</v>
      </c>
      <c r="BZ6" s="300" t="s">
        <v>787</v>
      </c>
      <c r="CA6" s="300" t="s">
        <v>787</v>
      </c>
      <c r="CB6" s="300">
        <v>80</v>
      </c>
      <c r="CC6" s="300" t="s">
        <v>787</v>
      </c>
      <c r="CD6" s="300">
        <v>71</v>
      </c>
      <c r="CE6" s="300" t="s">
        <v>787</v>
      </c>
      <c r="CF6" s="300" t="s">
        <v>787</v>
      </c>
      <c r="CG6" s="300" t="s">
        <v>787</v>
      </c>
      <c r="CH6" s="300" t="s">
        <v>787</v>
      </c>
      <c r="CI6" s="300" t="s">
        <v>787</v>
      </c>
      <c r="CJ6" s="300" t="s">
        <v>787</v>
      </c>
      <c r="CK6" s="300" t="s">
        <v>787</v>
      </c>
      <c r="CL6" s="300" t="s">
        <v>787</v>
      </c>
      <c r="CM6" s="300" t="s">
        <v>787</v>
      </c>
      <c r="CN6" s="300" t="s">
        <v>787</v>
      </c>
      <c r="CO6" s="300" t="s">
        <v>787</v>
      </c>
      <c r="CP6" s="300" t="s">
        <v>787</v>
      </c>
      <c r="CQ6" s="300" t="s">
        <v>787</v>
      </c>
      <c r="CR6" s="300" t="s">
        <v>787</v>
      </c>
      <c r="CS6" s="300" t="s">
        <v>787</v>
      </c>
      <c r="CT6" s="300" t="s">
        <v>787</v>
      </c>
      <c r="CU6" s="300" t="s">
        <v>787</v>
      </c>
      <c r="CV6" s="300" t="s">
        <v>787</v>
      </c>
      <c r="CW6" s="300">
        <v>58</v>
      </c>
      <c r="CX6" s="300" t="s">
        <v>787</v>
      </c>
      <c r="CY6" s="300">
        <v>113</v>
      </c>
      <c r="CZ6" s="300" t="s">
        <v>787</v>
      </c>
      <c r="DA6" s="300">
        <v>621</v>
      </c>
      <c r="DB6" s="300" t="s">
        <v>787</v>
      </c>
      <c r="DC6" s="300" t="s">
        <v>787</v>
      </c>
      <c r="DD6" s="300" t="s">
        <v>787</v>
      </c>
      <c r="DE6" s="300" t="s">
        <v>787</v>
      </c>
      <c r="DF6" s="300">
        <v>164</v>
      </c>
      <c r="DG6" s="300">
        <v>127</v>
      </c>
      <c r="DH6" s="300">
        <v>51</v>
      </c>
      <c r="DI6" s="300" t="s">
        <v>787</v>
      </c>
      <c r="DJ6" s="300" t="s">
        <v>787</v>
      </c>
      <c r="DK6" s="300" t="s">
        <v>787</v>
      </c>
      <c r="DL6" s="300" t="s">
        <v>787</v>
      </c>
      <c r="DM6" s="300" t="s">
        <v>787</v>
      </c>
      <c r="DN6" s="300" t="s">
        <v>787</v>
      </c>
      <c r="DO6" s="300">
        <v>277</v>
      </c>
      <c r="DP6" s="300" t="s">
        <v>787</v>
      </c>
      <c r="DQ6" s="300" t="s">
        <v>787</v>
      </c>
      <c r="DR6" s="300" t="s">
        <v>787</v>
      </c>
      <c r="DS6" s="300" t="s">
        <v>787</v>
      </c>
      <c r="DT6" s="300" t="s">
        <v>787</v>
      </c>
      <c r="DU6" s="300" t="s">
        <v>787</v>
      </c>
      <c r="DV6" s="300" t="s">
        <v>787</v>
      </c>
      <c r="DW6" s="300" t="s">
        <v>787</v>
      </c>
      <c r="DX6" s="300" t="s">
        <v>787</v>
      </c>
      <c r="DY6" s="300" t="s">
        <v>787</v>
      </c>
      <c r="DZ6" s="300" t="s">
        <v>787</v>
      </c>
      <c r="EA6" s="300" t="s">
        <v>787</v>
      </c>
      <c r="EB6" s="300" t="s">
        <v>787</v>
      </c>
      <c r="EC6" s="300" t="s">
        <v>787</v>
      </c>
      <c r="ED6" s="300">
        <v>89</v>
      </c>
      <c r="EE6" s="300">
        <v>28</v>
      </c>
      <c r="EF6" s="300">
        <v>23</v>
      </c>
      <c r="EG6" s="300">
        <v>20</v>
      </c>
      <c r="EH6" s="300">
        <v>24</v>
      </c>
      <c r="EI6" s="300">
        <v>24</v>
      </c>
      <c r="EJ6" s="300">
        <v>71</v>
      </c>
      <c r="EK6" s="300">
        <v>46</v>
      </c>
      <c r="EL6" s="300">
        <v>34</v>
      </c>
      <c r="EM6" s="300">
        <v>27</v>
      </c>
      <c r="EN6" s="300">
        <v>33</v>
      </c>
      <c r="EO6" s="300">
        <v>34</v>
      </c>
      <c r="EP6" s="300">
        <v>98</v>
      </c>
      <c r="EQ6" s="300">
        <v>18</v>
      </c>
      <c r="ER6" s="300">
        <v>29</v>
      </c>
      <c r="ES6" s="300">
        <v>19</v>
      </c>
      <c r="ET6" s="300">
        <v>30</v>
      </c>
      <c r="EU6" s="300">
        <v>54</v>
      </c>
      <c r="EV6" s="300">
        <v>59</v>
      </c>
      <c r="EW6" s="300">
        <v>68</v>
      </c>
      <c r="EX6" s="300">
        <v>91</v>
      </c>
      <c r="EY6" s="300">
        <v>53</v>
      </c>
      <c r="EZ6" s="300">
        <v>31</v>
      </c>
      <c r="FA6" s="300">
        <v>25</v>
      </c>
      <c r="FB6" s="300">
        <v>29</v>
      </c>
      <c r="FC6" s="300">
        <v>54</v>
      </c>
      <c r="FD6" s="300">
        <v>11</v>
      </c>
      <c r="FE6" s="300">
        <v>34</v>
      </c>
      <c r="FF6" s="300">
        <v>31</v>
      </c>
      <c r="FG6" s="300">
        <v>20</v>
      </c>
      <c r="FH6" s="300">
        <v>58</v>
      </c>
      <c r="FI6" s="300">
        <v>32</v>
      </c>
      <c r="FJ6" s="300">
        <v>36</v>
      </c>
      <c r="FK6" s="300">
        <v>23</v>
      </c>
      <c r="FL6" s="300">
        <v>14</v>
      </c>
      <c r="FM6" s="300">
        <v>13</v>
      </c>
      <c r="FN6" s="300">
        <v>78</v>
      </c>
      <c r="FO6" s="300">
        <v>36</v>
      </c>
      <c r="FP6" s="300">
        <v>30</v>
      </c>
      <c r="FQ6" s="300">
        <v>73</v>
      </c>
      <c r="FR6" s="300">
        <v>85</v>
      </c>
      <c r="FS6" s="300">
        <v>65</v>
      </c>
      <c r="FT6" s="300">
        <v>117</v>
      </c>
      <c r="FU6" s="300">
        <v>45</v>
      </c>
      <c r="FV6" s="300">
        <v>16</v>
      </c>
      <c r="FW6" s="300">
        <v>25</v>
      </c>
      <c r="FX6" s="300">
        <v>43</v>
      </c>
      <c r="FY6" s="300">
        <v>35</v>
      </c>
      <c r="FZ6" s="300">
        <v>26</v>
      </c>
      <c r="GA6" s="300">
        <v>13</v>
      </c>
      <c r="GB6" s="300">
        <v>13</v>
      </c>
      <c r="GC6" s="300">
        <v>20</v>
      </c>
      <c r="GD6" s="300">
        <v>41</v>
      </c>
      <c r="GE6" s="300">
        <v>78</v>
      </c>
      <c r="GF6" s="300">
        <v>23</v>
      </c>
      <c r="GG6" s="300">
        <v>23</v>
      </c>
      <c r="GH6" s="300">
        <v>22</v>
      </c>
      <c r="GI6" s="300">
        <v>22</v>
      </c>
      <c r="GJ6" s="300">
        <v>17</v>
      </c>
      <c r="GK6" s="300">
        <v>11</v>
      </c>
      <c r="GL6" s="300">
        <v>22</v>
      </c>
      <c r="GM6" s="300">
        <v>39</v>
      </c>
      <c r="GN6" s="300">
        <v>20</v>
      </c>
      <c r="GO6" s="300">
        <v>54</v>
      </c>
      <c r="GP6" s="300">
        <v>44</v>
      </c>
      <c r="GQ6" s="300">
        <v>35</v>
      </c>
      <c r="GR6" s="300">
        <v>28</v>
      </c>
      <c r="GS6" s="300">
        <v>22</v>
      </c>
      <c r="GT6" s="300">
        <v>47</v>
      </c>
      <c r="GU6" s="300">
        <v>18</v>
      </c>
      <c r="GV6" s="300">
        <v>38</v>
      </c>
      <c r="GW6" s="300">
        <v>12</v>
      </c>
      <c r="GX6" s="300">
        <v>47</v>
      </c>
      <c r="GY6" s="300">
        <v>22</v>
      </c>
      <c r="GZ6" s="300">
        <v>16</v>
      </c>
      <c r="HA6" s="300">
        <v>102</v>
      </c>
      <c r="HB6" s="300">
        <v>70</v>
      </c>
      <c r="HC6" s="300">
        <v>23</v>
      </c>
      <c r="HD6" s="300">
        <v>18</v>
      </c>
      <c r="HE6" s="300">
        <v>21</v>
      </c>
      <c r="HF6" s="300">
        <v>39</v>
      </c>
      <c r="HG6" s="300">
        <v>23</v>
      </c>
      <c r="HH6" s="300">
        <v>22</v>
      </c>
      <c r="HI6" s="300">
        <v>18</v>
      </c>
      <c r="HJ6" s="300">
        <v>28</v>
      </c>
      <c r="HK6" s="300">
        <v>37</v>
      </c>
      <c r="HL6" s="300">
        <v>35</v>
      </c>
      <c r="HM6" s="300">
        <v>13</v>
      </c>
      <c r="HN6" s="300">
        <v>69</v>
      </c>
      <c r="HO6" s="300">
        <v>66</v>
      </c>
      <c r="HP6" s="300">
        <v>44</v>
      </c>
      <c r="HQ6" s="300">
        <v>27</v>
      </c>
      <c r="HR6" s="300">
        <v>52</v>
      </c>
      <c r="HS6" s="300">
        <v>66</v>
      </c>
      <c r="HT6" s="300">
        <v>33</v>
      </c>
      <c r="HU6" s="300">
        <v>35</v>
      </c>
      <c r="HV6" s="300">
        <v>17</v>
      </c>
      <c r="HW6" s="300">
        <v>27</v>
      </c>
      <c r="HX6" s="300">
        <v>20</v>
      </c>
      <c r="HY6" s="300">
        <v>23</v>
      </c>
      <c r="HZ6" s="300">
        <v>14</v>
      </c>
      <c r="IA6" s="300">
        <v>19</v>
      </c>
      <c r="IB6" s="300">
        <v>30</v>
      </c>
      <c r="IC6" s="300">
        <v>25</v>
      </c>
      <c r="ID6" s="300">
        <v>52</v>
      </c>
      <c r="IE6" s="300">
        <v>27</v>
      </c>
      <c r="IF6" s="300">
        <v>21</v>
      </c>
      <c r="IG6" s="300">
        <v>25</v>
      </c>
      <c r="IH6" s="300">
        <v>228</v>
      </c>
      <c r="II6" s="300">
        <v>157</v>
      </c>
      <c r="IJ6" s="300">
        <v>84</v>
      </c>
      <c r="IK6" s="300">
        <v>32</v>
      </c>
      <c r="IL6" s="300">
        <v>41</v>
      </c>
      <c r="IM6" s="300">
        <v>28</v>
      </c>
      <c r="IN6" s="300">
        <v>27</v>
      </c>
      <c r="IO6" s="300">
        <v>53</v>
      </c>
      <c r="IP6" s="300">
        <v>12</v>
      </c>
      <c r="IQ6" s="300">
        <v>17</v>
      </c>
      <c r="IR6" s="300">
        <v>11</v>
      </c>
      <c r="IS6" s="300">
        <v>22</v>
      </c>
      <c r="IT6" s="300">
        <v>20</v>
      </c>
      <c r="IU6" s="300">
        <v>16</v>
      </c>
      <c r="IV6" s="300">
        <v>12</v>
      </c>
      <c r="IW6" s="300">
        <v>9</v>
      </c>
      <c r="IX6" s="300">
        <v>16</v>
      </c>
      <c r="IY6" s="300">
        <v>24</v>
      </c>
      <c r="IZ6" s="300">
        <v>161</v>
      </c>
      <c r="JA6" s="300">
        <v>62</v>
      </c>
      <c r="JB6" s="300">
        <v>40</v>
      </c>
      <c r="JC6" s="300">
        <v>17</v>
      </c>
      <c r="JD6" s="300">
        <v>40</v>
      </c>
      <c r="JE6" s="300">
        <v>22</v>
      </c>
      <c r="JF6" s="300">
        <v>21</v>
      </c>
      <c r="JG6" s="300">
        <v>39</v>
      </c>
      <c r="JH6" s="300">
        <v>51</v>
      </c>
      <c r="JI6" s="300">
        <v>119</v>
      </c>
      <c r="JJ6" s="300">
        <v>17</v>
      </c>
      <c r="JK6" s="300">
        <v>23</v>
      </c>
      <c r="JL6" s="300">
        <v>34</v>
      </c>
      <c r="JM6" s="300">
        <v>33</v>
      </c>
      <c r="JN6" s="300">
        <v>60</v>
      </c>
      <c r="JO6" s="300">
        <v>27</v>
      </c>
      <c r="JP6" s="300">
        <v>12</v>
      </c>
      <c r="JQ6" s="300">
        <v>15</v>
      </c>
      <c r="JR6" s="300">
        <v>22</v>
      </c>
      <c r="JS6" s="300">
        <v>20</v>
      </c>
      <c r="JT6" s="300">
        <v>32</v>
      </c>
      <c r="JU6" s="300" t="s">
        <v>787</v>
      </c>
    </row>
    <row r="7" spans="1:281" ht="23.25" customHeight="1">
      <c r="A7" s="183"/>
      <c r="B7" s="53" t="s">
        <v>5</v>
      </c>
      <c r="C7" s="502">
        <v>2984.567</v>
      </c>
      <c r="D7" s="502">
        <v>1474.095</v>
      </c>
      <c r="E7" s="502">
        <v>881.68700000000001</v>
      </c>
      <c r="F7" s="502">
        <v>236.41499999999999</v>
      </c>
      <c r="G7" s="502">
        <v>392.37</v>
      </c>
      <c r="H7" s="502" t="s">
        <v>262</v>
      </c>
      <c r="I7" s="301"/>
      <c r="J7" s="502">
        <v>132</v>
      </c>
      <c r="K7" s="502" t="s">
        <v>787</v>
      </c>
      <c r="L7" s="502" t="s">
        <v>787</v>
      </c>
      <c r="M7" s="502">
        <v>14</v>
      </c>
      <c r="N7" s="502">
        <v>75</v>
      </c>
      <c r="O7" s="502">
        <v>28</v>
      </c>
      <c r="P7" s="502">
        <v>28</v>
      </c>
      <c r="Q7" s="502" t="s">
        <v>787</v>
      </c>
      <c r="R7" s="502">
        <v>24</v>
      </c>
      <c r="S7" s="502">
        <v>28</v>
      </c>
      <c r="T7" s="502">
        <v>13</v>
      </c>
      <c r="U7" s="502">
        <v>12</v>
      </c>
      <c r="V7" s="502">
        <v>10</v>
      </c>
      <c r="W7" s="502">
        <v>7</v>
      </c>
      <c r="X7" s="502">
        <v>12</v>
      </c>
      <c r="Y7" s="502">
        <v>25</v>
      </c>
      <c r="Z7" s="502">
        <v>10</v>
      </c>
      <c r="AA7" s="502">
        <v>8</v>
      </c>
      <c r="AB7" s="502">
        <v>7</v>
      </c>
      <c r="AC7" s="502">
        <v>14</v>
      </c>
      <c r="AD7" s="502">
        <v>12</v>
      </c>
      <c r="AE7" s="502">
        <v>7</v>
      </c>
      <c r="AF7" s="502">
        <v>4</v>
      </c>
      <c r="AG7" s="502">
        <v>4</v>
      </c>
      <c r="AH7" s="502">
        <v>16</v>
      </c>
      <c r="AI7" s="502">
        <v>37</v>
      </c>
      <c r="AJ7" s="502" t="s">
        <v>787</v>
      </c>
      <c r="AK7" s="502">
        <v>10</v>
      </c>
      <c r="AL7" s="502">
        <v>5</v>
      </c>
      <c r="AM7" s="502">
        <v>16</v>
      </c>
      <c r="AN7" s="502">
        <v>39</v>
      </c>
      <c r="AO7" s="502">
        <v>24</v>
      </c>
      <c r="AP7" s="502">
        <v>13</v>
      </c>
      <c r="AQ7" s="502">
        <v>11</v>
      </c>
      <c r="AR7" s="502">
        <v>3</v>
      </c>
      <c r="AS7" s="502" t="s">
        <v>787</v>
      </c>
      <c r="AT7" s="502" t="s">
        <v>787</v>
      </c>
      <c r="AU7" s="502">
        <v>85</v>
      </c>
      <c r="AV7" s="502">
        <v>18</v>
      </c>
      <c r="AW7" s="502">
        <v>19</v>
      </c>
      <c r="AX7" s="502" t="s">
        <v>787</v>
      </c>
      <c r="AY7" s="502">
        <v>25</v>
      </c>
      <c r="AZ7" s="502">
        <v>16</v>
      </c>
      <c r="BA7" s="502">
        <v>10</v>
      </c>
      <c r="BB7" s="502">
        <v>5</v>
      </c>
      <c r="BC7" s="502">
        <v>12</v>
      </c>
      <c r="BD7" s="502">
        <v>59</v>
      </c>
      <c r="BE7" s="502">
        <v>23</v>
      </c>
      <c r="BF7" s="502">
        <v>24</v>
      </c>
      <c r="BG7" s="502">
        <v>23</v>
      </c>
      <c r="BH7" s="502">
        <v>7</v>
      </c>
      <c r="BI7" s="502">
        <v>12</v>
      </c>
      <c r="BJ7" s="502" t="s">
        <v>787</v>
      </c>
      <c r="BK7" s="502">
        <v>81</v>
      </c>
      <c r="BL7" s="502">
        <v>60</v>
      </c>
      <c r="BM7" s="502">
        <v>17</v>
      </c>
      <c r="BN7" s="502">
        <v>20</v>
      </c>
      <c r="BO7" s="502">
        <v>17</v>
      </c>
      <c r="BP7" s="502">
        <v>25</v>
      </c>
      <c r="BQ7" s="502">
        <v>12</v>
      </c>
      <c r="BR7" s="502">
        <v>260</v>
      </c>
      <c r="BS7" s="502" t="s">
        <v>787</v>
      </c>
      <c r="BT7" s="502">
        <v>44</v>
      </c>
      <c r="BU7" s="502" t="s">
        <v>787</v>
      </c>
      <c r="BV7" s="502">
        <v>22</v>
      </c>
      <c r="BW7" s="502">
        <v>15</v>
      </c>
      <c r="BX7" s="502">
        <v>23</v>
      </c>
      <c r="BY7" s="502" t="s">
        <v>787</v>
      </c>
      <c r="BZ7" s="502" t="s">
        <v>787</v>
      </c>
      <c r="CA7" s="502" t="s">
        <v>787</v>
      </c>
      <c r="CB7" s="502">
        <v>15</v>
      </c>
      <c r="CC7" s="502" t="s">
        <v>787</v>
      </c>
      <c r="CD7" s="502">
        <v>6</v>
      </c>
      <c r="CE7" s="502" t="s">
        <v>787</v>
      </c>
      <c r="CF7" s="502" t="s">
        <v>787</v>
      </c>
      <c r="CG7" s="502" t="s">
        <v>787</v>
      </c>
      <c r="CH7" s="502" t="s">
        <v>787</v>
      </c>
      <c r="CI7" s="502" t="s">
        <v>787</v>
      </c>
      <c r="CJ7" s="502" t="s">
        <v>787</v>
      </c>
      <c r="CK7" s="502" t="s">
        <v>787</v>
      </c>
      <c r="CL7" s="502" t="s">
        <v>787</v>
      </c>
      <c r="CM7" s="502" t="s">
        <v>787</v>
      </c>
      <c r="CN7" s="502" t="s">
        <v>787</v>
      </c>
      <c r="CO7" s="502" t="s">
        <v>787</v>
      </c>
      <c r="CP7" s="502" t="s">
        <v>787</v>
      </c>
      <c r="CQ7" s="502" t="s">
        <v>787</v>
      </c>
      <c r="CR7" s="502" t="s">
        <v>787</v>
      </c>
      <c r="CS7" s="502" t="s">
        <v>787</v>
      </c>
      <c r="CT7" s="502" t="s">
        <v>787</v>
      </c>
      <c r="CU7" s="502" t="s">
        <v>787</v>
      </c>
      <c r="CV7" s="502" t="s">
        <v>787</v>
      </c>
      <c r="CW7" s="502">
        <v>28</v>
      </c>
      <c r="CX7" s="502" t="s">
        <v>787</v>
      </c>
      <c r="CY7" s="502">
        <v>13</v>
      </c>
      <c r="CZ7" s="502" t="s">
        <v>787</v>
      </c>
      <c r="DA7" s="502">
        <v>288</v>
      </c>
      <c r="DB7" s="502" t="s">
        <v>787</v>
      </c>
      <c r="DC7" s="502" t="s">
        <v>787</v>
      </c>
      <c r="DD7" s="502" t="s">
        <v>787</v>
      </c>
      <c r="DE7" s="502" t="s">
        <v>787</v>
      </c>
      <c r="DF7" s="502">
        <v>47</v>
      </c>
      <c r="DG7" s="502">
        <v>22</v>
      </c>
      <c r="DH7" s="502">
        <v>6</v>
      </c>
      <c r="DI7" s="502" t="s">
        <v>787</v>
      </c>
      <c r="DJ7" s="502" t="s">
        <v>787</v>
      </c>
      <c r="DK7" s="502" t="s">
        <v>787</v>
      </c>
      <c r="DL7" s="502" t="s">
        <v>787</v>
      </c>
      <c r="DM7" s="502" t="s">
        <v>787</v>
      </c>
      <c r="DN7" s="502" t="s">
        <v>787</v>
      </c>
      <c r="DO7" s="502">
        <v>20</v>
      </c>
      <c r="DP7" s="502" t="s">
        <v>787</v>
      </c>
      <c r="DQ7" s="502" t="s">
        <v>787</v>
      </c>
      <c r="DR7" s="502" t="s">
        <v>787</v>
      </c>
      <c r="DS7" s="502" t="s">
        <v>787</v>
      </c>
      <c r="DT7" s="502" t="s">
        <v>787</v>
      </c>
      <c r="DU7" s="502" t="s">
        <v>787</v>
      </c>
      <c r="DV7" s="502" t="s">
        <v>787</v>
      </c>
      <c r="DW7" s="502" t="s">
        <v>787</v>
      </c>
      <c r="DX7" s="502" t="s">
        <v>787</v>
      </c>
      <c r="DY7" s="502" t="s">
        <v>787</v>
      </c>
      <c r="DZ7" s="502" t="s">
        <v>787</v>
      </c>
      <c r="EA7" s="502" t="s">
        <v>787</v>
      </c>
      <c r="EB7" s="502" t="s">
        <v>787</v>
      </c>
      <c r="EC7" s="502" t="s">
        <v>787</v>
      </c>
      <c r="ED7" s="502">
        <v>7</v>
      </c>
      <c r="EE7" s="502">
        <v>1</v>
      </c>
      <c r="EF7" s="502">
        <v>0</v>
      </c>
      <c r="EG7" s="502">
        <v>1</v>
      </c>
      <c r="EH7" s="502">
        <v>1</v>
      </c>
      <c r="EI7" s="502">
        <v>3</v>
      </c>
      <c r="EJ7" s="502">
        <v>3</v>
      </c>
      <c r="EK7" s="502">
        <v>2</v>
      </c>
      <c r="EL7" s="502">
        <v>1</v>
      </c>
      <c r="EM7" s="502">
        <v>2</v>
      </c>
      <c r="EN7" s="502">
        <v>3</v>
      </c>
      <c r="EO7" s="502">
        <v>2</v>
      </c>
      <c r="EP7" s="502">
        <v>10</v>
      </c>
      <c r="EQ7" s="502">
        <v>0</v>
      </c>
      <c r="ER7" s="502">
        <v>0</v>
      </c>
      <c r="ES7" s="502">
        <v>1</v>
      </c>
      <c r="ET7" s="502">
        <v>3</v>
      </c>
      <c r="EU7" s="502">
        <v>1</v>
      </c>
      <c r="EV7" s="502">
        <v>4</v>
      </c>
      <c r="EW7" s="502">
        <v>6</v>
      </c>
      <c r="EX7" s="502">
        <v>3</v>
      </c>
      <c r="EY7" s="502">
        <v>8</v>
      </c>
      <c r="EZ7" s="502">
        <v>0</v>
      </c>
      <c r="FA7" s="502">
        <v>1</v>
      </c>
      <c r="FB7" s="502">
        <v>1</v>
      </c>
      <c r="FC7" s="502">
        <v>4</v>
      </c>
      <c r="FD7" s="502">
        <v>0</v>
      </c>
      <c r="FE7" s="502">
        <v>0</v>
      </c>
      <c r="FF7" s="502">
        <v>0</v>
      </c>
      <c r="FG7" s="502">
        <v>0</v>
      </c>
      <c r="FH7" s="502">
        <v>3</v>
      </c>
      <c r="FI7" s="502">
        <v>5</v>
      </c>
      <c r="FJ7" s="502">
        <v>2</v>
      </c>
      <c r="FK7" s="502">
        <v>0</v>
      </c>
      <c r="FL7" s="502">
        <v>0</v>
      </c>
      <c r="FM7" s="502">
        <v>0</v>
      </c>
      <c r="FN7" s="502">
        <v>5</v>
      </c>
      <c r="FO7" s="502">
        <v>0</v>
      </c>
      <c r="FP7" s="502">
        <v>1</v>
      </c>
      <c r="FQ7" s="502">
        <v>5</v>
      </c>
      <c r="FR7" s="502">
        <v>6</v>
      </c>
      <c r="FS7" s="502">
        <v>7</v>
      </c>
      <c r="FT7" s="502">
        <v>10</v>
      </c>
      <c r="FU7" s="502">
        <v>2</v>
      </c>
      <c r="FV7" s="502">
        <v>1</v>
      </c>
      <c r="FW7" s="502">
        <v>0</v>
      </c>
      <c r="FX7" s="502">
        <v>1</v>
      </c>
      <c r="FY7" s="502">
        <v>2</v>
      </c>
      <c r="FZ7" s="502">
        <v>1</v>
      </c>
      <c r="GA7" s="502">
        <v>0</v>
      </c>
      <c r="GB7" s="502">
        <v>0</v>
      </c>
      <c r="GC7" s="502">
        <v>0</v>
      </c>
      <c r="GD7" s="502">
        <v>2</v>
      </c>
      <c r="GE7" s="502">
        <v>2</v>
      </c>
      <c r="GF7" s="502">
        <v>1</v>
      </c>
      <c r="GG7" s="502">
        <v>2</v>
      </c>
      <c r="GH7" s="502">
        <v>1</v>
      </c>
      <c r="GI7" s="502">
        <v>1</v>
      </c>
      <c r="GJ7" s="502">
        <v>0</v>
      </c>
      <c r="GK7" s="502">
        <v>0</v>
      </c>
      <c r="GL7" s="502">
        <v>0</v>
      </c>
      <c r="GM7" s="502">
        <v>1</v>
      </c>
      <c r="GN7" s="502">
        <v>1</v>
      </c>
      <c r="GO7" s="502">
        <v>4</v>
      </c>
      <c r="GP7" s="502">
        <v>4</v>
      </c>
      <c r="GQ7" s="502">
        <v>0</v>
      </c>
      <c r="GR7" s="502">
        <v>1</v>
      </c>
      <c r="GS7" s="502">
        <v>1</v>
      </c>
      <c r="GT7" s="502">
        <v>2</v>
      </c>
      <c r="GU7" s="502">
        <v>0</v>
      </c>
      <c r="GV7" s="502">
        <v>1</v>
      </c>
      <c r="GW7" s="502">
        <v>0</v>
      </c>
      <c r="GX7" s="502">
        <v>1</v>
      </c>
      <c r="GY7" s="502">
        <v>0</v>
      </c>
      <c r="GZ7" s="502">
        <v>1</v>
      </c>
      <c r="HA7" s="502">
        <v>6</v>
      </c>
      <c r="HB7" s="502">
        <v>5</v>
      </c>
      <c r="HC7" s="502">
        <v>0</v>
      </c>
      <c r="HD7" s="502">
        <v>1</v>
      </c>
      <c r="HE7" s="502">
        <v>0</v>
      </c>
      <c r="HF7" s="502">
        <v>1</v>
      </c>
      <c r="HG7" s="502">
        <v>0</v>
      </c>
      <c r="HH7" s="502">
        <v>0</v>
      </c>
      <c r="HI7" s="502">
        <v>2</v>
      </c>
      <c r="HJ7" s="502">
        <v>0</v>
      </c>
      <c r="HK7" s="502">
        <v>2</v>
      </c>
      <c r="HL7" s="502">
        <v>1</v>
      </c>
      <c r="HM7" s="502">
        <v>0</v>
      </c>
      <c r="HN7" s="502">
        <v>5</v>
      </c>
      <c r="HO7" s="502">
        <v>7</v>
      </c>
      <c r="HP7" s="502">
        <v>5</v>
      </c>
      <c r="HQ7" s="502">
        <v>1</v>
      </c>
      <c r="HR7" s="502">
        <v>5</v>
      </c>
      <c r="HS7" s="502">
        <v>5</v>
      </c>
      <c r="HT7" s="502">
        <v>4</v>
      </c>
      <c r="HU7" s="502">
        <v>1</v>
      </c>
      <c r="HV7" s="502">
        <v>2</v>
      </c>
      <c r="HW7" s="502">
        <v>0</v>
      </c>
      <c r="HX7" s="502">
        <v>1</v>
      </c>
      <c r="HY7" s="502">
        <v>1</v>
      </c>
      <c r="HZ7" s="502">
        <v>0</v>
      </c>
      <c r="IA7" s="502">
        <v>0</v>
      </c>
      <c r="IB7" s="502">
        <v>0</v>
      </c>
      <c r="IC7" s="502">
        <v>1</v>
      </c>
      <c r="ID7" s="502">
        <v>4</v>
      </c>
      <c r="IE7" s="502">
        <v>1</v>
      </c>
      <c r="IF7" s="502">
        <v>4</v>
      </c>
      <c r="IG7" s="502">
        <v>0</v>
      </c>
      <c r="IH7" s="502">
        <v>4</v>
      </c>
      <c r="II7" s="502">
        <v>8</v>
      </c>
      <c r="IJ7" s="502">
        <v>6</v>
      </c>
      <c r="IK7" s="502">
        <v>2</v>
      </c>
      <c r="IL7" s="502">
        <v>3</v>
      </c>
      <c r="IM7" s="502">
        <v>2</v>
      </c>
      <c r="IN7" s="502">
        <v>1</v>
      </c>
      <c r="IO7" s="502">
        <v>5</v>
      </c>
      <c r="IP7" s="502">
        <v>1</v>
      </c>
      <c r="IQ7" s="502">
        <v>0</v>
      </c>
      <c r="IR7" s="502">
        <v>0</v>
      </c>
      <c r="IS7" s="502">
        <v>2</v>
      </c>
      <c r="IT7" s="502">
        <v>2</v>
      </c>
      <c r="IU7" s="502">
        <v>1</v>
      </c>
      <c r="IV7" s="502">
        <v>1</v>
      </c>
      <c r="IW7" s="502">
        <v>1</v>
      </c>
      <c r="IX7" s="502">
        <v>2</v>
      </c>
      <c r="IY7" s="502">
        <v>4</v>
      </c>
      <c r="IZ7" s="502">
        <v>18</v>
      </c>
      <c r="JA7" s="502">
        <v>7</v>
      </c>
      <c r="JB7" s="502">
        <v>3</v>
      </c>
      <c r="JC7" s="502">
        <v>1</v>
      </c>
      <c r="JD7" s="502">
        <v>4</v>
      </c>
      <c r="JE7" s="502">
        <v>2</v>
      </c>
      <c r="JF7" s="502">
        <v>0</v>
      </c>
      <c r="JG7" s="502">
        <v>1</v>
      </c>
      <c r="JH7" s="502">
        <v>3</v>
      </c>
      <c r="JI7" s="502">
        <v>4</v>
      </c>
      <c r="JJ7" s="502">
        <v>1</v>
      </c>
      <c r="JK7" s="502">
        <v>1</v>
      </c>
      <c r="JL7" s="502">
        <v>4</v>
      </c>
      <c r="JM7" s="502">
        <v>1</v>
      </c>
      <c r="JN7" s="502">
        <v>2</v>
      </c>
      <c r="JO7" s="502">
        <v>1</v>
      </c>
      <c r="JP7" s="502">
        <v>1</v>
      </c>
      <c r="JQ7" s="502">
        <v>1</v>
      </c>
      <c r="JR7" s="502">
        <v>1</v>
      </c>
      <c r="JS7" s="502">
        <v>2</v>
      </c>
      <c r="JT7" s="502">
        <v>0</v>
      </c>
      <c r="JU7" s="502" t="s">
        <v>787</v>
      </c>
    </row>
    <row r="8" spans="1:281" ht="23.25" customHeight="1">
      <c r="A8" s="183"/>
      <c r="B8" s="54" t="s">
        <v>14</v>
      </c>
      <c r="C8" s="503">
        <v>34714.978000000003</v>
      </c>
      <c r="D8" s="503">
        <v>16653.589</v>
      </c>
      <c r="E8" s="503">
        <v>6827.7550000000001</v>
      </c>
      <c r="F8" s="503">
        <v>5044.3810000000003</v>
      </c>
      <c r="G8" s="503">
        <v>6085.9520000000002</v>
      </c>
      <c r="H8" s="503">
        <v>103.29900000000001</v>
      </c>
      <c r="I8" s="301"/>
      <c r="J8" s="503">
        <v>1654</v>
      </c>
      <c r="K8" s="505" t="s">
        <v>1822</v>
      </c>
      <c r="L8" s="505" t="s">
        <v>1822</v>
      </c>
      <c r="M8" s="503">
        <v>362</v>
      </c>
      <c r="N8" s="503">
        <v>530</v>
      </c>
      <c r="O8" s="503">
        <v>311</v>
      </c>
      <c r="P8" s="503">
        <v>282</v>
      </c>
      <c r="Q8" s="505" t="s">
        <v>1822</v>
      </c>
      <c r="R8" s="503">
        <v>241</v>
      </c>
      <c r="S8" s="503">
        <v>277</v>
      </c>
      <c r="T8" s="503">
        <v>151</v>
      </c>
      <c r="U8" s="503">
        <v>135</v>
      </c>
      <c r="V8" s="503">
        <v>151</v>
      </c>
      <c r="W8" s="503">
        <v>109</v>
      </c>
      <c r="X8" s="503">
        <v>145</v>
      </c>
      <c r="Y8" s="503">
        <v>253</v>
      </c>
      <c r="Z8" s="503">
        <v>128</v>
      </c>
      <c r="AA8" s="503">
        <v>127</v>
      </c>
      <c r="AB8" s="503">
        <v>86</v>
      </c>
      <c r="AC8" s="503">
        <v>126</v>
      </c>
      <c r="AD8" s="503">
        <v>103</v>
      </c>
      <c r="AE8" s="503">
        <v>88</v>
      </c>
      <c r="AF8" s="503">
        <v>70</v>
      </c>
      <c r="AG8" s="503">
        <v>59</v>
      </c>
      <c r="AH8" s="503">
        <v>206</v>
      </c>
      <c r="AI8" s="503">
        <v>285</v>
      </c>
      <c r="AJ8" s="505" t="s">
        <v>1822</v>
      </c>
      <c r="AK8" s="503">
        <v>122</v>
      </c>
      <c r="AL8" s="503">
        <v>69</v>
      </c>
      <c r="AM8" s="503">
        <v>212</v>
      </c>
      <c r="AN8" s="503">
        <v>316</v>
      </c>
      <c r="AO8" s="503">
        <v>229</v>
      </c>
      <c r="AP8" s="503">
        <v>153</v>
      </c>
      <c r="AQ8" s="503">
        <v>169</v>
      </c>
      <c r="AR8" s="503">
        <v>104</v>
      </c>
      <c r="AS8" s="505" t="s">
        <v>1822</v>
      </c>
      <c r="AT8" s="505" t="s">
        <v>1822</v>
      </c>
      <c r="AU8" s="503">
        <v>864</v>
      </c>
      <c r="AV8" s="503">
        <v>230</v>
      </c>
      <c r="AW8" s="503">
        <v>267</v>
      </c>
      <c r="AX8" s="505" t="s">
        <v>1822</v>
      </c>
      <c r="AY8" s="503">
        <v>202</v>
      </c>
      <c r="AZ8" s="503">
        <v>236</v>
      </c>
      <c r="BA8" s="503">
        <v>112</v>
      </c>
      <c r="BB8" s="503">
        <v>92</v>
      </c>
      <c r="BC8" s="503">
        <v>151</v>
      </c>
      <c r="BD8" s="503">
        <v>366</v>
      </c>
      <c r="BE8" s="503">
        <v>183</v>
      </c>
      <c r="BF8" s="503">
        <v>143</v>
      </c>
      <c r="BG8" s="503">
        <v>143</v>
      </c>
      <c r="BH8" s="503">
        <v>62</v>
      </c>
      <c r="BI8" s="503">
        <v>116</v>
      </c>
      <c r="BJ8" s="505" t="s">
        <v>1822</v>
      </c>
      <c r="BK8" s="503">
        <v>523</v>
      </c>
      <c r="BL8" s="503">
        <v>400</v>
      </c>
      <c r="BM8" s="503">
        <v>166</v>
      </c>
      <c r="BN8" s="503">
        <v>247</v>
      </c>
      <c r="BO8" s="503">
        <v>175</v>
      </c>
      <c r="BP8" s="503">
        <v>197</v>
      </c>
      <c r="BQ8" s="503">
        <v>87</v>
      </c>
      <c r="BR8" s="503">
        <v>1121</v>
      </c>
      <c r="BS8" s="505" t="s">
        <v>1822</v>
      </c>
      <c r="BT8" s="503">
        <v>287</v>
      </c>
      <c r="BU8" s="505" t="s">
        <v>1822</v>
      </c>
      <c r="BV8" s="503">
        <v>168</v>
      </c>
      <c r="BW8" s="503">
        <v>148</v>
      </c>
      <c r="BX8" s="503">
        <v>156</v>
      </c>
      <c r="BY8" s="505" t="s">
        <v>1822</v>
      </c>
      <c r="BZ8" s="505" t="s">
        <v>1822</v>
      </c>
      <c r="CA8" s="505" t="s">
        <v>1822</v>
      </c>
      <c r="CB8" s="503">
        <v>95</v>
      </c>
      <c r="CC8" s="505" t="s">
        <v>1822</v>
      </c>
      <c r="CD8" s="503">
        <v>78</v>
      </c>
      <c r="CE8" s="505" t="s">
        <v>1822</v>
      </c>
      <c r="CF8" s="505" t="s">
        <v>1822</v>
      </c>
      <c r="CG8" s="505" t="s">
        <v>1822</v>
      </c>
      <c r="CH8" s="505" t="s">
        <v>1822</v>
      </c>
      <c r="CI8" s="505" t="s">
        <v>1822</v>
      </c>
      <c r="CJ8" s="505" t="s">
        <v>1822</v>
      </c>
      <c r="CK8" s="505" t="s">
        <v>1822</v>
      </c>
      <c r="CL8" s="505" t="s">
        <v>1822</v>
      </c>
      <c r="CM8" s="505" t="s">
        <v>1822</v>
      </c>
      <c r="CN8" s="505" t="s">
        <v>1822</v>
      </c>
      <c r="CO8" s="505" t="s">
        <v>1822</v>
      </c>
      <c r="CP8" s="505" t="s">
        <v>1822</v>
      </c>
      <c r="CQ8" s="505" t="s">
        <v>1822</v>
      </c>
      <c r="CR8" s="505" t="s">
        <v>1822</v>
      </c>
      <c r="CS8" s="505" t="s">
        <v>1822</v>
      </c>
      <c r="CT8" s="505" t="s">
        <v>1822</v>
      </c>
      <c r="CU8" s="505" t="s">
        <v>1822</v>
      </c>
      <c r="CV8" s="505" t="s">
        <v>1822</v>
      </c>
      <c r="CW8" s="503">
        <v>86</v>
      </c>
      <c r="CX8" s="505" t="s">
        <v>1822</v>
      </c>
      <c r="CY8" s="503">
        <v>126</v>
      </c>
      <c r="CZ8" s="505" t="s">
        <v>1822</v>
      </c>
      <c r="DA8" s="503">
        <v>909</v>
      </c>
      <c r="DB8" s="505" t="s">
        <v>1822</v>
      </c>
      <c r="DC8" s="505" t="s">
        <v>1822</v>
      </c>
      <c r="DD8" s="505" t="s">
        <v>1822</v>
      </c>
      <c r="DE8" s="505" t="s">
        <v>1822</v>
      </c>
      <c r="DF8" s="503">
        <v>211</v>
      </c>
      <c r="DG8" s="503">
        <v>149</v>
      </c>
      <c r="DH8" s="503">
        <v>57</v>
      </c>
      <c r="DI8" s="505" t="s">
        <v>1822</v>
      </c>
      <c r="DJ8" s="505" t="s">
        <v>1822</v>
      </c>
      <c r="DK8" s="505" t="s">
        <v>1822</v>
      </c>
      <c r="DL8" s="505" t="s">
        <v>1822</v>
      </c>
      <c r="DM8" s="505" t="s">
        <v>1822</v>
      </c>
      <c r="DN8" s="505" t="s">
        <v>1822</v>
      </c>
      <c r="DO8" s="503">
        <v>297</v>
      </c>
      <c r="DP8" s="505" t="s">
        <v>1822</v>
      </c>
      <c r="DQ8" s="505" t="s">
        <v>1822</v>
      </c>
      <c r="DR8" s="505" t="s">
        <v>1822</v>
      </c>
      <c r="DS8" s="505" t="s">
        <v>1822</v>
      </c>
      <c r="DT8" s="505" t="s">
        <v>1822</v>
      </c>
      <c r="DU8" s="505" t="s">
        <v>1822</v>
      </c>
      <c r="DV8" s="505" t="s">
        <v>1822</v>
      </c>
      <c r="DW8" s="505" t="s">
        <v>1822</v>
      </c>
      <c r="DX8" s="505" t="s">
        <v>1822</v>
      </c>
      <c r="DY8" s="505" t="s">
        <v>1822</v>
      </c>
      <c r="DZ8" s="505" t="s">
        <v>1822</v>
      </c>
      <c r="EA8" s="505" t="s">
        <v>1822</v>
      </c>
      <c r="EB8" s="505" t="s">
        <v>1822</v>
      </c>
      <c r="EC8" s="503" t="s">
        <v>1822</v>
      </c>
      <c r="ED8" s="503">
        <v>96</v>
      </c>
      <c r="EE8" s="503">
        <v>30</v>
      </c>
      <c r="EF8" s="503">
        <v>23</v>
      </c>
      <c r="EG8" s="503">
        <v>22</v>
      </c>
      <c r="EH8" s="503">
        <v>25</v>
      </c>
      <c r="EI8" s="503">
        <v>28</v>
      </c>
      <c r="EJ8" s="503">
        <v>75</v>
      </c>
      <c r="EK8" s="503">
        <v>48</v>
      </c>
      <c r="EL8" s="503">
        <v>36</v>
      </c>
      <c r="EM8" s="503">
        <v>29</v>
      </c>
      <c r="EN8" s="503">
        <v>36</v>
      </c>
      <c r="EO8" s="503">
        <v>37</v>
      </c>
      <c r="EP8" s="503">
        <v>108</v>
      </c>
      <c r="EQ8" s="503">
        <v>19</v>
      </c>
      <c r="ER8" s="503">
        <v>30</v>
      </c>
      <c r="ES8" s="503">
        <v>21</v>
      </c>
      <c r="ET8" s="503">
        <v>34</v>
      </c>
      <c r="EU8" s="503">
        <v>56</v>
      </c>
      <c r="EV8" s="503">
        <v>64</v>
      </c>
      <c r="EW8" s="503">
        <v>74</v>
      </c>
      <c r="EX8" s="503">
        <v>95</v>
      </c>
      <c r="EY8" s="503">
        <v>61</v>
      </c>
      <c r="EZ8" s="503">
        <v>31</v>
      </c>
      <c r="FA8" s="503">
        <v>26</v>
      </c>
      <c r="FB8" s="503">
        <v>30</v>
      </c>
      <c r="FC8" s="503">
        <v>59</v>
      </c>
      <c r="FD8" s="503">
        <v>11</v>
      </c>
      <c r="FE8" s="503">
        <v>34</v>
      </c>
      <c r="FF8" s="503">
        <v>32</v>
      </c>
      <c r="FG8" s="503">
        <v>20</v>
      </c>
      <c r="FH8" s="503">
        <v>62</v>
      </c>
      <c r="FI8" s="503">
        <v>38</v>
      </c>
      <c r="FJ8" s="503">
        <v>39</v>
      </c>
      <c r="FK8" s="503">
        <v>23</v>
      </c>
      <c r="FL8" s="503">
        <v>15</v>
      </c>
      <c r="FM8" s="503">
        <v>13</v>
      </c>
      <c r="FN8" s="503">
        <v>83</v>
      </c>
      <c r="FO8" s="503">
        <v>36</v>
      </c>
      <c r="FP8" s="503">
        <v>32</v>
      </c>
      <c r="FQ8" s="503">
        <v>78</v>
      </c>
      <c r="FR8" s="503">
        <v>92</v>
      </c>
      <c r="FS8" s="503">
        <v>72</v>
      </c>
      <c r="FT8" s="503">
        <v>128</v>
      </c>
      <c r="FU8" s="503">
        <v>48</v>
      </c>
      <c r="FV8" s="503">
        <v>17</v>
      </c>
      <c r="FW8" s="503">
        <v>25</v>
      </c>
      <c r="FX8" s="503">
        <v>44</v>
      </c>
      <c r="FY8" s="503">
        <v>38</v>
      </c>
      <c r="FZ8" s="503">
        <v>27</v>
      </c>
      <c r="GA8" s="503">
        <v>14</v>
      </c>
      <c r="GB8" s="503">
        <v>13</v>
      </c>
      <c r="GC8" s="503">
        <v>20</v>
      </c>
      <c r="GD8" s="503">
        <v>44</v>
      </c>
      <c r="GE8" s="503">
        <v>81</v>
      </c>
      <c r="GF8" s="503">
        <v>25</v>
      </c>
      <c r="GG8" s="503">
        <v>26</v>
      </c>
      <c r="GH8" s="503">
        <v>23</v>
      </c>
      <c r="GI8" s="503">
        <v>24</v>
      </c>
      <c r="GJ8" s="503">
        <v>18</v>
      </c>
      <c r="GK8" s="503">
        <v>11</v>
      </c>
      <c r="GL8" s="503">
        <v>23</v>
      </c>
      <c r="GM8" s="503">
        <v>40</v>
      </c>
      <c r="GN8" s="503">
        <v>22</v>
      </c>
      <c r="GO8" s="503">
        <v>58</v>
      </c>
      <c r="GP8" s="503">
        <v>48</v>
      </c>
      <c r="GQ8" s="503">
        <v>35</v>
      </c>
      <c r="GR8" s="503">
        <v>29</v>
      </c>
      <c r="GS8" s="503">
        <v>24</v>
      </c>
      <c r="GT8" s="503">
        <v>50</v>
      </c>
      <c r="GU8" s="503">
        <v>19</v>
      </c>
      <c r="GV8" s="503">
        <v>40</v>
      </c>
      <c r="GW8" s="503">
        <v>13</v>
      </c>
      <c r="GX8" s="503">
        <v>49</v>
      </c>
      <c r="GY8" s="503">
        <v>23</v>
      </c>
      <c r="GZ8" s="503">
        <v>18</v>
      </c>
      <c r="HA8" s="503">
        <v>109</v>
      </c>
      <c r="HB8" s="503">
        <v>75</v>
      </c>
      <c r="HC8" s="503">
        <v>24</v>
      </c>
      <c r="HD8" s="503">
        <v>20</v>
      </c>
      <c r="HE8" s="503">
        <v>21</v>
      </c>
      <c r="HF8" s="503">
        <v>40</v>
      </c>
      <c r="HG8" s="503">
        <v>23</v>
      </c>
      <c r="HH8" s="503">
        <v>23</v>
      </c>
      <c r="HI8" s="503">
        <v>21</v>
      </c>
      <c r="HJ8" s="503">
        <v>29</v>
      </c>
      <c r="HK8" s="503">
        <v>39</v>
      </c>
      <c r="HL8" s="503">
        <v>37</v>
      </c>
      <c r="HM8" s="503">
        <v>14</v>
      </c>
      <c r="HN8" s="503">
        <v>74</v>
      </c>
      <c r="HO8" s="503">
        <v>73</v>
      </c>
      <c r="HP8" s="503">
        <v>49</v>
      </c>
      <c r="HQ8" s="503">
        <v>28</v>
      </c>
      <c r="HR8" s="503">
        <v>57</v>
      </c>
      <c r="HS8" s="503">
        <v>72</v>
      </c>
      <c r="HT8" s="503">
        <v>37</v>
      </c>
      <c r="HU8" s="503">
        <v>36</v>
      </c>
      <c r="HV8" s="503">
        <v>19</v>
      </c>
      <c r="HW8" s="503">
        <v>27</v>
      </c>
      <c r="HX8" s="503">
        <v>21</v>
      </c>
      <c r="HY8" s="503">
        <v>24</v>
      </c>
      <c r="HZ8" s="503">
        <v>15</v>
      </c>
      <c r="IA8" s="503">
        <v>20</v>
      </c>
      <c r="IB8" s="503">
        <v>30</v>
      </c>
      <c r="IC8" s="503">
        <v>26</v>
      </c>
      <c r="ID8" s="503">
        <v>56</v>
      </c>
      <c r="IE8" s="503">
        <v>28</v>
      </c>
      <c r="IF8" s="503">
        <v>25</v>
      </c>
      <c r="IG8" s="503">
        <v>25</v>
      </c>
      <c r="IH8" s="503">
        <v>233</v>
      </c>
      <c r="II8" s="503">
        <v>166</v>
      </c>
      <c r="IJ8" s="503">
        <v>90</v>
      </c>
      <c r="IK8" s="503">
        <v>34</v>
      </c>
      <c r="IL8" s="503">
        <v>44</v>
      </c>
      <c r="IM8" s="503">
        <v>30</v>
      </c>
      <c r="IN8" s="503">
        <v>29</v>
      </c>
      <c r="IO8" s="503">
        <v>58</v>
      </c>
      <c r="IP8" s="503">
        <v>13</v>
      </c>
      <c r="IQ8" s="503">
        <v>17</v>
      </c>
      <c r="IR8" s="503">
        <v>11</v>
      </c>
      <c r="IS8" s="503">
        <v>25</v>
      </c>
      <c r="IT8" s="503">
        <v>23</v>
      </c>
      <c r="IU8" s="503">
        <v>18</v>
      </c>
      <c r="IV8" s="503">
        <v>13</v>
      </c>
      <c r="IW8" s="503">
        <v>10</v>
      </c>
      <c r="IX8" s="503">
        <v>19</v>
      </c>
      <c r="IY8" s="503">
        <v>28</v>
      </c>
      <c r="IZ8" s="503">
        <v>180</v>
      </c>
      <c r="JA8" s="503">
        <v>70</v>
      </c>
      <c r="JB8" s="503">
        <v>43</v>
      </c>
      <c r="JC8" s="503">
        <v>18</v>
      </c>
      <c r="JD8" s="503">
        <v>45</v>
      </c>
      <c r="JE8" s="503">
        <v>25</v>
      </c>
      <c r="JF8" s="503">
        <v>22</v>
      </c>
      <c r="JG8" s="503">
        <v>40</v>
      </c>
      <c r="JH8" s="503">
        <v>55</v>
      </c>
      <c r="JI8" s="503">
        <v>124</v>
      </c>
      <c r="JJ8" s="503">
        <v>18</v>
      </c>
      <c r="JK8" s="503">
        <v>25</v>
      </c>
      <c r="JL8" s="503">
        <v>39</v>
      </c>
      <c r="JM8" s="503">
        <v>34</v>
      </c>
      <c r="JN8" s="503">
        <v>63</v>
      </c>
      <c r="JO8" s="503">
        <v>29</v>
      </c>
      <c r="JP8" s="503">
        <v>13</v>
      </c>
      <c r="JQ8" s="503">
        <v>16</v>
      </c>
      <c r="JR8" s="503">
        <v>24</v>
      </c>
      <c r="JS8" s="503">
        <v>22</v>
      </c>
      <c r="JT8" s="503">
        <v>33</v>
      </c>
      <c r="JU8" s="505" t="s">
        <v>1822</v>
      </c>
    </row>
    <row r="9" spans="1:281" ht="23.25" customHeight="1">
      <c r="A9" s="183"/>
      <c r="B9" s="55" t="s">
        <v>6</v>
      </c>
      <c r="C9" s="304">
        <v>1692.98</v>
      </c>
      <c r="D9" s="304">
        <v>1051.452</v>
      </c>
      <c r="E9" s="304">
        <v>290.16500000000002</v>
      </c>
      <c r="F9" s="304">
        <v>140.97399999999999</v>
      </c>
      <c r="G9" s="304">
        <v>210.387</v>
      </c>
      <c r="H9" s="304" t="s">
        <v>262</v>
      </c>
      <c r="I9" s="301"/>
      <c r="J9" s="304">
        <v>181</v>
      </c>
      <c r="K9" s="304" t="s">
        <v>787</v>
      </c>
      <c r="L9" s="304" t="s">
        <v>787</v>
      </c>
      <c r="M9" s="304">
        <v>26</v>
      </c>
      <c r="N9" s="304">
        <v>8</v>
      </c>
      <c r="O9" s="304">
        <v>10</v>
      </c>
      <c r="P9" s="304">
        <v>8</v>
      </c>
      <c r="Q9" s="304" t="s">
        <v>787</v>
      </c>
      <c r="R9" s="304">
        <v>14</v>
      </c>
      <c r="S9" s="304">
        <v>0</v>
      </c>
      <c r="T9" s="304">
        <v>7</v>
      </c>
      <c r="U9" s="304">
        <v>8</v>
      </c>
      <c r="V9" s="304">
        <v>9</v>
      </c>
      <c r="W9" s="304">
        <v>5</v>
      </c>
      <c r="X9" s="304">
        <v>7</v>
      </c>
      <c r="Y9" s="304">
        <v>16</v>
      </c>
      <c r="Z9" s="304">
        <v>14</v>
      </c>
      <c r="AA9" s="304">
        <v>5</v>
      </c>
      <c r="AB9" s="304">
        <v>1</v>
      </c>
      <c r="AC9" s="304">
        <v>4</v>
      </c>
      <c r="AD9" s="304">
        <v>8</v>
      </c>
      <c r="AE9" s="304">
        <v>5</v>
      </c>
      <c r="AF9" s="304">
        <v>4</v>
      </c>
      <c r="AG9" s="304">
        <v>4</v>
      </c>
      <c r="AH9" s="304">
        <v>15</v>
      </c>
      <c r="AI9" s="304">
        <v>46</v>
      </c>
      <c r="AJ9" s="304" t="s">
        <v>787</v>
      </c>
      <c r="AK9" s="304">
        <v>0</v>
      </c>
      <c r="AL9" s="304">
        <v>3</v>
      </c>
      <c r="AM9" s="304">
        <v>0</v>
      </c>
      <c r="AN9" s="304">
        <v>20</v>
      </c>
      <c r="AO9" s="304">
        <v>15</v>
      </c>
      <c r="AP9" s="304">
        <v>15</v>
      </c>
      <c r="AQ9" s="304">
        <v>8</v>
      </c>
      <c r="AR9" s="304">
        <v>4</v>
      </c>
      <c r="AS9" s="304" t="s">
        <v>787</v>
      </c>
      <c r="AT9" s="304" t="s">
        <v>787</v>
      </c>
      <c r="AU9" s="304">
        <v>26</v>
      </c>
      <c r="AV9" s="304">
        <v>15</v>
      </c>
      <c r="AW9" s="304">
        <v>18</v>
      </c>
      <c r="AX9" s="304" t="s">
        <v>787</v>
      </c>
      <c r="AY9" s="304">
        <v>8</v>
      </c>
      <c r="AZ9" s="304">
        <v>16</v>
      </c>
      <c r="BA9" s="304">
        <v>5</v>
      </c>
      <c r="BB9" s="304">
        <v>6</v>
      </c>
      <c r="BC9" s="304">
        <v>0</v>
      </c>
      <c r="BD9" s="304">
        <v>34</v>
      </c>
      <c r="BE9" s="304">
        <v>12</v>
      </c>
      <c r="BF9" s="304">
        <v>16</v>
      </c>
      <c r="BG9" s="304">
        <v>16</v>
      </c>
      <c r="BH9" s="304">
        <v>6</v>
      </c>
      <c r="BI9" s="304">
        <v>8</v>
      </c>
      <c r="BJ9" s="304" t="s">
        <v>787</v>
      </c>
      <c r="BK9" s="304">
        <v>60</v>
      </c>
      <c r="BL9" s="304">
        <v>49</v>
      </c>
      <c r="BM9" s="304">
        <v>11</v>
      </c>
      <c r="BN9" s="304">
        <v>36</v>
      </c>
      <c r="BO9" s="304">
        <v>20</v>
      </c>
      <c r="BP9" s="304">
        <v>15</v>
      </c>
      <c r="BQ9" s="304">
        <v>7</v>
      </c>
      <c r="BR9" s="304">
        <v>146</v>
      </c>
      <c r="BS9" s="304" t="s">
        <v>787</v>
      </c>
      <c r="BT9" s="304">
        <v>26</v>
      </c>
      <c r="BU9" s="304" t="s">
        <v>787</v>
      </c>
      <c r="BV9" s="304">
        <v>10</v>
      </c>
      <c r="BW9" s="304">
        <v>4</v>
      </c>
      <c r="BX9" s="304">
        <v>12</v>
      </c>
      <c r="BY9" s="304" t="s">
        <v>787</v>
      </c>
      <c r="BZ9" s="304" t="s">
        <v>787</v>
      </c>
      <c r="CA9" s="304" t="s">
        <v>787</v>
      </c>
      <c r="CB9" s="304">
        <v>4</v>
      </c>
      <c r="CC9" s="304" t="s">
        <v>787</v>
      </c>
      <c r="CD9" s="304">
        <v>6</v>
      </c>
      <c r="CE9" s="304" t="s">
        <v>787</v>
      </c>
      <c r="CF9" s="304" t="s">
        <v>787</v>
      </c>
      <c r="CG9" s="304" t="s">
        <v>787</v>
      </c>
      <c r="CH9" s="304" t="s">
        <v>787</v>
      </c>
      <c r="CI9" s="304" t="s">
        <v>787</v>
      </c>
      <c r="CJ9" s="304" t="s">
        <v>787</v>
      </c>
      <c r="CK9" s="304" t="s">
        <v>787</v>
      </c>
      <c r="CL9" s="304" t="s">
        <v>787</v>
      </c>
      <c r="CM9" s="304" t="s">
        <v>787</v>
      </c>
      <c r="CN9" s="304" t="s">
        <v>787</v>
      </c>
      <c r="CO9" s="304" t="s">
        <v>787</v>
      </c>
      <c r="CP9" s="304" t="s">
        <v>787</v>
      </c>
      <c r="CQ9" s="304" t="s">
        <v>787</v>
      </c>
      <c r="CR9" s="304" t="s">
        <v>787</v>
      </c>
      <c r="CS9" s="304" t="s">
        <v>787</v>
      </c>
      <c r="CT9" s="304" t="s">
        <v>787</v>
      </c>
      <c r="CU9" s="304" t="s">
        <v>787</v>
      </c>
      <c r="CV9" s="304" t="s">
        <v>787</v>
      </c>
      <c r="CW9" s="304">
        <v>4</v>
      </c>
      <c r="CX9" s="304" t="s">
        <v>787</v>
      </c>
      <c r="CY9" s="304" t="s">
        <v>262</v>
      </c>
      <c r="CZ9" s="304" t="s">
        <v>787</v>
      </c>
      <c r="DA9" s="304">
        <v>46</v>
      </c>
      <c r="DB9" s="304" t="s">
        <v>787</v>
      </c>
      <c r="DC9" s="304" t="s">
        <v>787</v>
      </c>
      <c r="DD9" s="304" t="s">
        <v>787</v>
      </c>
      <c r="DE9" s="304" t="s">
        <v>787</v>
      </c>
      <c r="DF9" s="304">
        <v>6</v>
      </c>
      <c r="DG9" s="304">
        <v>7</v>
      </c>
      <c r="DH9" s="304">
        <v>1</v>
      </c>
      <c r="DI9" s="304" t="s">
        <v>787</v>
      </c>
      <c r="DJ9" s="304" t="s">
        <v>787</v>
      </c>
      <c r="DK9" s="304" t="s">
        <v>787</v>
      </c>
      <c r="DL9" s="304" t="s">
        <v>787</v>
      </c>
      <c r="DM9" s="304" t="s">
        <v>787</v>
      </c>
      <c r="DN9" s="304" t="s">
        <v>787</v>
      </c>
      <c r="DO9" s="304">
        <v>11</v>
      </c>
      <c r="DP9" s="304" t="s">
        <v>787</v>
      </c>
      <c r="DQ9" s="304" t="s">
        <v>787</v>
      </c>
      <c r="DR9" s="304" t="s">
        <v>787</v>
      </c>
      <c r="DS9" s="304" t="s">
        <v>787</v>
      </c>
      <c r="DT9" s="304" t="s">
        <v>787</v>
      </c>
      <c r="DU9" s="304" t="s">
        <v>787</v>
      </c>
      <c r="DV9" s="304" t="s">
        <v>787</v>
      </c>
      <c r="DW9" s="304" t="s">
        <v>787</v>
      </c>
      <c r="DX9" s="304" t="s">
        <v>787</v>
      </c>
      <c r="DY9" s="304" t="s">
        <v>787</v>
      </c>
      <c r="DZ9" s="304" t="s">
        <v>787</v>
      </c>
      <c r="EA9" s="304" t="s">
        <v>787</v>
      </c>
      <c r="EB9" s="304" t="s">
        <v>787</v>
      </c>
      <c r="EC9" s="304" t="s">
        <v>787</v>
      </c>
      <c r="ED9" s="304">
        <v>2</v>
      </c>
      <c r="EE9" s="304">
        <v>0</v>
      </c>
      <c r="EF9" s="304">
        <v>0</v>
      </c>
      <c r="EG9" s="304">
        <v>1</v>
      </c>
      <c r="EH9" s="304">
        <v>0</v>
      </c>
      <c r="EI9" s="304">
        <v>1</v>
      </c>
      <c r="EJ9" s="304">
        <v>3</v>
      </c>
      <c r="EK9" s="304">
        <v>1</v>
      </c>
      <c r="EL9" s="304">
        <v>1</v>
      </c>
      <c r="EM9" s="304">
        <v>1</v>
      </c>
      <c r="EN9" s="304">
        <v>0</v>
      </c>
      <c r="EO9" s="304">
        <v>1</v>
      </c>
      <c r="EP9" s="304">
        <v>2</v>
      </c>
      <c r="EQ9" s="304">
        <v>1</v>
      </c>
      <c r="ER9" s="304">
        <v>2</v>
      </c>
      <c r="ES9" s="304">
        <v>1</v>
      </c>
      <c r="ET9" s="304">
        <v>2</v>
      </c>
      <c r="EU9" s="304">
        <v>2</v>
      </c>
      <c r="EV9" s="304">
        <v>2</v>
      </c>
      <c r="EW9" s="304">
        <v>2</v>
      </c>
      <c r="EX9" s="304">
        <v>3</v>
      </c>
      <c r="EY9" s="304">
        <v>3</v>
      </c>
      <c r="EZ9" s="304">
        <v>1</v>
      </c>
      <c r="FA9" s="304">
        <v>0</v>
      </c>
      <c r="FB9" s="304">
        <v>0</v>
      </c>
      <c r="FC9" s="304">
        <v>2</v>
      </c>
      <c r="FD9" s="304">
        <v>0</v>
      </c>
      <c r="FE9" s="304">
        <v>1</v>
      </c>
      <c r="FF9" s="304">
        <v>1</v>
      </c>
      <c r="FG9" s="304">
        <v>0</v>
      </c>
      <c r="FH9" s="304">
        <v>1</v>
      </c>
      <c r="FI9" s="304">
        <v>1</v>
      </c>
      <c r="FJ9" s="304">
        <v>0</v>
      </c>
      <c r="FK9" s="304">
        <v>0</v>
      </c>
      <c r="FL9" s="304">
        <v>0</v>
      </c>
      <c r="FM9" s="304">
        <v>0</v>
      </c>
      <c r="FN9" s="304">
        <v>1</v>
      </c>
      <c r="FO9" s="304">
        <v>0</v>
      </c>
      <c r="FP9" s="304">
        <v>0</v>
      </c>
      <c r="FQ9" s="304">
        <v>1</v>
      </c>
      <c r="FR9" s="304">
        <v>2</v>
      </c>
      <c r="FS9" s="304">
        <v>4</v>
      </c>
      <c r="FT9" s="304">
        <v>5</v>
      </c>
      <c r="FU9" s="304">
        <v>0</v>
      </c>
      <c r="FV9" s="304">
        <v>0</v>
      </c>
      <c r="FW9" s="304">
        <v>0</v>
      </c>
      <c r="FX9" s="304">
        <v>1</v>
      </c>
      <c r="FY9" s="304">
        <v>1</v>
      </c>
      <c r="FZ9" s="304">
        <v>1</v>
      </c>
      <c r="GA9" s="304">
        <v>0</v>
      </c>
      <c r="GB9" s="304">
        <v>0</v>
      </c>
      <c r="GC9" s="304">
        <v>0</v>
      </c>
      <c r="GD9" s="304">
        <v>1</v>
      </c>
      <c r="GE9" s="304">
        <v>2</v>
      </c>
      <c r="GF9" s="304">
        <v>0</v>
      </c>
      <c r="GG9" s="304">
        <v>0</v>
      </c>
      <c r="GH9" s="304">
        <v>0</v>
      </c>
      <c r="GI9" s="304">
        <v>0</v>
      </c>
      <c r="GJ9" s="304">
        <v>0</v>
      </c>
      <c r="GK9" s="304">
        <v>0</v>
      </c>
      <c r="GL9" s="304">
        <v>0</v>
      </c>
      <c r="GM9" s="304">
        <v>1</v>
      </c>
      <c r="GN9" s="304">
        <v>1</v>
      </c>
      <c r="GO9" s="304">
        <v>2</v>
      </c>
      <c r="GP9" s="304">
        <v>2</v>
      </c>
      <c r="GQ9" s="304">
        <v>1</v>
      </c>
      <c r="GR9" s="304">
        <v>1</v>
      </c>
      <c r="GS9" s="304">
        <v>1</v>
      </c>
      <c r="GT9" s="304">
        <v>1</v>
      </c>
      <c r="GU9" s="304">
        <v>1</v>
      </c>
      <c r="GV9" s="304">
        <v>1</v>
      </c>
      <c r="GW9" s="304">
        <v>0</v>
      </c>
      <c r="GX9" s="304">
        <v>1</v>
      </c>
      <c r="GY9" s="304">
        <v>0</v>
      </c>
      <c r="GZ9" s="304">
        <v>0</v>
      </c>
      <c r="HA9" s="304">
        <v>3</v>
      </c>
      <c r="HB9" s="304">
        <v>2</v>
      </c>
      <c r="HC9" s="304">
        <v>0</v>
      </c>
      <c r="HD9" s="304">
        <v>0</v>
      </c>
      <c r="HE9" s="304">
        <v>1</v>
      </c>
      <c r="HF9" s="304">
        <v>1</v>
      </c>
      <c r="HG9" s="304">
        <v>0</v>
      </c>
      <c r="HH9" s="304">
        <v>0</v>
      </c>
      <c r="HI9" s="304">
        <v>0</v>
      </c>
      <c r="HJ9" s="304">
        <v>0</v>
      </c>
      <c r="HK9" s="304">
        <v>1</v>
      </c>
      <c r="HL9" s="304">
        <v>1</v>
      </c>
      <c r="HM9" s="304">
        <v>0</v>
      </c>
      <c r="HN9" s="304">
        <v>1</v>
      </c>
      <c r="HO9" s="304">
        <v>2</v>
      </c>
      <c r="HP9" s="304">
        <v>1</v>
      </c>
      <c r="HQ9" s="304">
        <v>0</v>
      </c>
      <c r="HR9" s="304">
        <v>1</v>
      </c>
      <c r="HS9" s="304">
        <v>0</v>
      </c>
      <c r="HT9" s="304">
        <v>2</v>
      </c>
      <c r="HU9" s="304">
        <v>1</v>
      </c>
      <c r="HV9" s="304">
        <v>1</v>
      </c>
      <c r="HW9" s="304">
        <v>0</v>
      </c>
      <c r="HX9" s="304">
        <v>1</v>
      </c>
      <c r="HY9" s="304">
        <v>0</v>
      </c>
      <c r="HZ9" s="304">
        <v>0</v>
      </c>
      <c r="IA9" s="304">
        <v>0</v>
      </c>
      <c r="IB9" s="304">
        <v>1</v>
      </c>
      <c r="IC9" s="304">
        <v>0</v>
      </c>
      <c r="ID9" s="304">
        <v>2</v>
      </c>
      <c r="IE9" s="304">
        <v>0</v>
      </c>
      <c r="IF9" s="304">
        <v>0</v>
      </c>
      <c r="IG9" s="304">
        <v>0</v>
      </c>
      <c r="IH9" s="304" t="s">
        <v>262</v>
      </c>
      <c r="II9" s="304">
        <v>5</v>
      </c>
      <c r="IJ9" s="304">
        <v>3</v>
      </c>
      <c r="IK9" s="304">
        <v>1</v>
      </c>
      <c r="IL9" s="304">
        <v>1</v>
      </c>
      <c r="IM9" s="304">
        <v>1</v>
      </c>
      <c r="IN9" s="304">
        <v>1</v>
      </c>
      <c r="IO9" s="304">
        <v>1</v>
      </c>
      <c r="IP9" s="304">
        <v>0</v>
      </c>
      <c r="IQ9" s="304" t="s">
        <v>262</v>
      </c>
      <c r="IR9" s="304" t="s">
        <v>262</v>
      </c>
      <c r="IS9" s="304">
        <v>0</v>
      </c>
      <c r="IT9" s="304">
        <v>0</v>
      </c>
      <c r="IU9" s="304">
        <v>0</v>
      </c>
      <c r="IV9" s="304">
        <v>0</v>
      </c>
      <c r="IW9" s="304">
        <v>0</v>
      </c>
      <c r="IX9" s="304">
        <v>0</v>
      </c>
      <c r="IY9" s="304">
        <v>0</v>
      </c>
      <c r="IZ9" s="304">
        <v>9</v>
      </c>
      <c r="JA9" s="304">
        <v>1</v>
      </c>
      <c r="JB9" s="304">
        <v>0</v>
      </c>
      <c r="JC9" s="304">
        <v>0</v>
      </c>
      <c r="JD9" s="304">
        <v>2</v>
      </c>
      <c r="JE9" s="304">
        <v>1</v>
      </c>
      <c r="JF9" s="304">
        <v>1</v>
      </c>
      <c r="JG9" s="304">
        <v>1</v>
      </c>
      <c r="JH9" s="304">
        <v>1</v>
      </c>
      <c r="JI9" s="304">
        <v>3</v>
      </c>
      <c r="JJ9" s="304">
        <v>0</v>
      </c>
      <c r="JK9" s="304">
        <v>0</v>
      </c>
      <c r="JL9" s="304">
        <v>1</v>
      </c>
      <c r="JM9" s="304">
        <v>1</v>
      </c>
      <c r="JN9" s="304">
        <v>1</v>
      </c>
      <c r="JO9" s="304">
        <v>1</v>
      </c>
      <c r="JP9" s="304">
        <v>0</v>
      </c>
      <c r="JQ9" s="304">
        <v>0</v>
      </c>
      <c r="JR9" s="304">
        <v>1</v>
      </c>
      <c r="JS9" s="304">
        <v>0</v>
      </c>
      <c r="JT9" s="304">
        <v>0</v>
      </c>
      <c r="JU9" s="304" t="s">
        <v>787</v>
      </c>
    </row>
    <row r="10" spans="1:281" ht="23.25" customHeight="1">
      <c r="A10" s="183"/>
      <c r="B10" s="56" t="s">
        <v>62</v>
      </c>
      <c r="C10" s="305">
        <v>901.76900000000001</v>
      </c>
      <c r="D10" s="305">
        <v>339.80599999999998</v>
      </c>
      <c r="E10" s="305">
        <v>175.49799999999999</v>
      </c>
      <c r="F10" s="305">
        <v>79.706999999999994</v>
      </c>
      <c r="G10" s="305">
        <v>306.51600000000002</v>
      </c>
      <c r="H10" s="305">
        <v>0.24</v>
      </c>
      <c r="I10" s="301"/>
      <c r="J10" s="305">
        <v>43</v>
      </c>
      <c r="K10" s="305" t="s">
        <v>787</v>
      </c>
      <c r="L10" s="305" t="s">
        <v>787</v>
      </c>
      <c r="M10" s="305">
        <v>7</v>
      </c>
      <c r="N10" s="305">
        <v>10</v>
      </c>
      <c r="O10" s="305">
        <v>4</v>
      </c>
      <c r="P10" s="305">
        <v>4</v>
      </c>
      <c r="Q10" s="305" t="s">
        <v>787</v>
      </c>
      <c r="R10" s="305">
        <v>6</v>
      </c>
      <c r="S10" s="305">
        <v>7</v>
      </c>
      <c r="T10" s="305">
        <v>3</v>
      </c>
      <c r="U10" s="305">
        <v>1</v>
      </c>
      <c r="V10" s="305">
        <v>9</v>
      </c>
      <c r="W10" s="305">
        <v>3</v>
      </c>
      <c r="X10" s="305">
        <v>3</v>
      </c>
      <c r="Y10" s="305">
        <v>4</v>
      </c>
      <c r="Z10" s="305">
        <v>3</v>
      </c>
      <c r="AA10" s="305">
        <v>3</v>
      </c>
      <c r="AB10" s="305">
        <v>2</v>
      </c>
      <c r="AC10" s="305">
        <v>2</v>
      </c>
      <c r="AD10" s="305">
        <v>2</v>
      </c>
      <c r="AE10" s="305">
        <v>2</v>
      </c>
      <c r="AF10" s="305">
        <v>2</v>
      </c>
      <c r="AG10" s="305">
        <v>1</v>
      </c>
      <c r="AH10" s="305">
        <v>5</v>
      </c>
      <c r="AI10" s="305">
        <v>6</v>
      </c>
      <c r="AJ10" s="305" t="s">
        <v>787</v>
      </c>
      <c r="AK10" s="305">
        <v>3</v>
      </c>
      <c r="AL10" s="305">
        <v>1</v>
      </c>
      <c r="AM10" s="305">
        <v>5</v>
      </c>
      <c r="AN10" s="305">
        <v>6</v>
      </c>
      <c r="AO10" s="305">
        <v>5</v>
      </c>
      <c r="AP10" s="305">
        <v>4</v>
      </c>
      <c r="AQ10" s="305">
        <v>4</v>
      </c>
      <c r="AR10" s="305">
        <v>2</v>
      </c>
      <c r="AS10" s="305" t="s">
        <v>787</v>
      </c>
      <c r="AT10" s="305" t="s">
        <v>787</v>
      </c>
      <c r="AU10" s="305">
        <v>18</v>
      </c>
      <c r="AV10" s="305">
        <v>5</v>
      </c>
      <c r="AW10" s="305">
        <v>6</v>
      </c>
      <c r="AX10" s="305" t="s">
        <v>787</v>
      </c>
      <c r="AY10" s="305">
        <v>3</v>
      </c>
      <c r="AZ10" s="305">
        <v>3</v>
      </c>
      <c r="BA10" s="305">
        <v>2</v>
      </c>
      <c r="BB10" s="305">
        <v>1</v>
      </c>
      <c r="BC10" s="305">
        <v>4</v>
      </c>
      <c r="BD10" s="305">
        <v>10</v>
      </c>
      <c r="BE10" s="305">
        <v>6</v>
      </c>
      <c r="BF10" s="305">
        <v>3</v>
      </c>
      <c r="BG10" s="305">
        <v>4</v>
      </c>
      <c r="BH10" s="305">
        <v>1</v>
      </c>
      <c r="BI10" s="305">
        <v>2</v>
      </c>
      <c r="BJ10" s="305" t="s">
        <v>787</v>
      </c>
      <c r="BK10" s="305">
        <v>7</v>
      </c>
      <c r="BL10" s="305">
        <v>11</v>
      </c>
      <c r="BM10" s="305">
        <v>4</v>
      </c>
      <c r="BN10" s="305">
        <v>7</v>
      </c>
      <c r="BO10" s="305">
        <v>3</v>
      </c>
      <c r="BP10" s="305">
        <v>3</v>
      </c>
      <c r="BQ10" s="305">
        <v>1</v>
      </c>
      <c r="BR10" s="305">
        <v>68</v>
      </c>
      <c r="BS10" s="305" t="s">
        <v>787</v>
      </c>
      <c r="BT10" s="305">
        <v>2</v>
      </c>
      <c r="BU10" s="305" t="s">
        <v>787</v>
      </c>
      <c r="BV10" s="305">
        <v>3</v>
      </c>
      <c r="BW10" s="305">
        <v>2</v>
      </c>
      <c r="BX10" s="305">
        <v>2</v>
      </c>
      <c r="BY10" s="305" t="s">
        <v>787</v>
      </c>
      <c r="BZ10" s="305" t="s">
        <v>787</v>
      </c>
      <c r="CA10" s="305" t="s">
        <v>787</v>
      </c>
      <c r="CB10" s="305">
        <v>2</v>
      </c>
      <c r="CC10" s="305" t="s">
        <v>787</v>
      </c>
      <c r="CD10" s="305">
        <v>1</v>
      </c>
      <c r="CE10" s="305" t="s">
        <v>787</v>
      </c>
      <c r="CF10" s="305" t="s">
        <v>787</v>
      </c>
      <c r="CG10" s="305" t="s">
        <v>787</v>
      </c>
      <c r="CH10" s="305" t="s">
        <v>787</v>
      </c>
      <c r="CI10" s="305" t="s">
        <v>787</v>
      </c>
      <c r="CJ10" s="305" t="s">
        <v>787</v>
      </c>
      <c r="CK10" s="305" t="s">
        <v>787</v>
      </c>
      <c r="CL10" s="305" t="s">
        <v>787</v>
      </c>
      <c r="CM10" s="305" t="s">
        <v>787</v>
      </c>
      <c r="CN10" s="305" t="s">
        <v>787</v>
      </c>
      <c r="CO10" s="305" t="s">
        <v>787</v>
      </c>
      <c r="CP10" s="305" t="s">
        <v>787</v>
      </c>
      <c r="CQ10" s="305" t="s">
        <v>787</v>
      </c>
      <c r="CR10" s="305" t="s">
        <v>787</v>
      </c>
      <c r="CS10" s="305" t="s">
        <v>787</v>
      </c>
      <c r="CT10" s="305" t="s">
        <v>787</v>
      </c>
      <c r="CU10" s="305" t="s">
        <v>787</v>
      </c>
      <c r="CV10" s="305" t="s">
        <v>787</v>
      </c>
      <c r="CW10" s="305">
        <v>1</v>
      </c>
      <c r="CX10" s="305" t="s">
        <v>787</v>
      </c>
      <c r="CY10" s="305">
        <v>1</v>
      </c>
      <c r="CZ10" s="305" t="s">
        <v>787</v>
      </c>
      <c r="DA10" s="305">
        <v>53</v>
      </c>
      <c r="DB10" s="305" t="s">
        <v>787</v>
      </c>
      <c r="DC10" s="305" t="s">
        <v>787</v>
      </c>
      <c r="DD10" s="305" t="s">
        <v>787</v>
      </c>
      <c r="DE10" s="305" t="s">
        <v>787</v>
      </c>
      <c r="DF10" s="305">
        <v>2</v>
      </c>
      <c r="DG10" s="305">
        <v>4</v>
      </c>
      <c r="DH10" s="305">
        <v>1</v>
      </c>
      <c r="DI10" s="305" t="s">
        <v>787</v>
      </c>
      <c r="DJ10" s="305" t="s">
        <v>787</v>
      </c>
      <c r="DK10" s="305" t="s">
        <v>787</v>
      </c>
      <c r="DL10" s="305" t="s">
        <v>787</v>
      </c>
      <c r="DM10" s="305" t="s">
        <v>787</v>
      </c>
      <c r="DN10" s="305" t="s">
        <v>787</v>
      </c>
      <c r="DO10" s="305">
        <v>3</v>
      </c>
      <c r="DP10" s="305" t="s">
        <v>787</v>
      </c>
      <c r="DQ10" s="305" t="s">
        <v>787</v>
      </c>
      <c r="DR10" s="305" t="s">
        <v>787</v>
      </c>
      <c r="DS10" s="305" t="s">
        <v>787</v>
      </c>
      <c r="DT10" s="305" t="s">
        <v>787</v>
      </c>
      <c r="DU10" s="305" t="s">
        <v>787</v>
      </c>
      <c r="DV10" s="305" t="s">
        <v>787</v>
      </c>
      <c r="DW10" s="305" t="s">
        <v>787</v>
      </c>
      <c r="DX10" s="305" t="s">
        <v>787</v>
      </c>
      <c r="DY10" s="305" t="s">
        <v>787</v>
      </c>
      <c r="DZ10" s="305" t="s">
        <v>787</v>
      </c>
      <c r="EA10" s="305" t="s">
        <v>787</v>
      </c>
      <c r="EB10" s="305" t="s">
        <v>787</v>
      </c>
      <c r="EC10" s="305" t="s">
        <v>787</v>
      </c>
      <c r="ED10" s="305">
        <v>5</v>
      </c>
      <c r="EE10" s="305">
        <v>1</v>
      </c>
      <c r="EF10" s="305">
        <v>1</v>
      </c>
      <c r="EG10" s="305">
        <v>0</v>
      </c>
      <c r="EH10" s="305">
        <v>1</v>
      </c>
      <c r="EI10" s="305">
        <v>2</v>
      </c>
      <c r="EJ10" s="305">
        <v>3</v>
      </c>
      <c r="EK10" s="305">
        <v>1</v>
      </c>
      <c r="EL10" s="305">
        <v>1</v>
      </c>
      <c r="EM10" s="305">
        <v>1</v>
      </c>
      <c r="EN10" s="305">
        <v>2</v>
      </c>
      <c r="EO10" s="305">
        <v>2</v>
      </c>
      <c r="EP10" s="305">
        <v>6</v>
      </c>
      <c r="EQ10" s="305">
        <v>0</v>
      </c>
      <c r="ER10" s="305">
        <v>0</v>
      </c>
      <c r="ES10" s="305">
        <v>1</v>
      </c>
      <c r="ET10" s="305">
        <v>2</v>
      </c>
      <c r="EU10" s="305">
        <v>1</v>
      </c>
      <c r="EV10" s="305">
        <v>3</v>
      </c>
      <c r="EW10" s="305">
        <v>3</v>
      </c>
      <c r="EX10" s="305">
        <v>1</v>
      </c>
      <c r="EY10" s="305">
        <v>2</v>
      </c>
      <c r="EZ10" s="305">
        <v>1</v>
      </c>
      <c r="FA10" s="305">
        <v>1</v>
      </c>
      <c r="FB10" s="305">
        <v>1</v>
      </c>
      <c r="FC10" s="305">
        <v>3</v>
      </c>
      <c r="FD10" s="305">
        <v>0</v>
      </c>
      <c r="FE10" s="305">
        <v>1</v>
      </c>
      <c r="FF10" s="305">
        <v>1</v>
      </c>
      <c r="FG10" s="305">
        <v>1</v>
      </c>
      <c r="FH10" s="305">
        <v>3</v>
      </c>
      <c r="FI10" s="305">
        <v>2</v>
      </c>
      <c r="FJ10" s="305">
        <v>2</v>
      </c>
      <c r="FK10" s="305">
        <v>1</v>
      </c>
      <c r="FL10" s="305">
        <v>0</v>
      </c>
      <c r="FM10" s="305">
        <v>0</v>
      </c>
      <c r="FN10" s="305">
        <v>4</v>
      </c>
      <c r="FO10" s="305">
        <v>1</v>
      </c>
      <c r="FP10" s="305">
        <v>1</v>
      </c>
      <c r="FQ10" s="305">
        <v>3</v>
      </c>
      <c r="FR10" s="305">
        <v>6</v>
      </c>
      <c r="FS10" s="305">
        <v>2</v>
      </c>
      <c r="FT10" s="305">
        <v>6</v>
      </c>
      <c r="FU10" s="305">
        <v>2</v>
      </c>
      <c r="FV10" s="305">
        <v>1</v>
      </c>
      <c r="FW10" s="305">
        <v>1</v>
      </c>
      <c r="FX10" s="305">
        <v>2</v>
      </c>
      <c r="FY10" s="305">
        <v>2</v>
      </c>
      <c r="FZ10" s="305">
        <v>1</v>
      </c>
      <c r="GA10" s="305">
        <v>0</v>
      </c>
      <c r="GB10" s="305">
        <v>1</v>
      </c>
      <c r="GC10" s="305">
        <v>1</v>
      </c>
      <c r="GD10" s="305">
        <v>2</v>
      </c>
      <c r="GE10" s="305">
        <v>3</v>
      </c>
      <c r="GF10" s="305">
        <v>1</v>
      </c>
      <c r="GG10" s="305">
        <v>1</v>
      </c>
      <c r="GH10" s="305">
        <v>1</v>
      </c>
      <c r="GI10" s="305">
        <v>1</v>
      </c>
      <c r="GJ10" s="305">
        <v>1</v>
      </c>
      <c r="GK10" s="305">
        <v>0</v>
      </c>
      <c r="GL10" s="305">
        <v>1</v>
      </c>
      <c r="GM10" s="305">
        <v>1</v>
      </c>
      <c r="GN10" s="305">
        <v>1</v>
      </c>
      <c r="GO10" s="305">
        <v>3</v>
      </c>
      <c r="GP10" s="305">
        <v>2</v>
      </c>
      <c r="GQ10" s="305">
        <v>1</v>
      </c>
      <c r="GR10" s="305">
        <v>1</v>
      </c>
      <c r="GS10" s="305">
        <v>1</v>
      </c>
      <c r="GT10" s="305">
        <v>2</v>
      </c>
      <c r="GU10" s="305">
        <v>0</v>
      </c>
      <c r="GV10" s="305">
        <v>2</v>
      </c>
      <c r="GW10" s="305">
        <v>0</v>
      </c>
      <c r="GX10" s="305">
        <v>2</v>
      </c>
      <c r="GY10" s="305">
        <v>1</v>
      </c>
      <c r="GZ10" s="305">
        <v>1</v>
      </c>
      <c r="HA10" s="305">
        <v>5</v>
      </c>
      <c r="HB10" s="305">
        <v>4</v>
      </c>
      <c r="HC10" s="305">
        <v>1</v>
      </c>
      <c r="HD10" s="305">
        <v>1</v>
      </c>
      <c r="HE10" s="305">
        <v>1</v>
      </c>
      <c r="HF10" s="305">
        <v>1</v>
      </c>
      <c r="HG10" s="305">
        <v>0</v>
      </c>
      <c r="HH10" s="305">
        <v>1</v>
      </c>
      <c r="HI10" s="305">
        <v>1</v>
      </c>
      <c r="HJ10" s="305">
        <v>1</v>
      </c>
      <c r="HK10" s="305">
        <v>2</v>
      </c>
      <c r="HL10" s="305">
        <v>1</v>
      </c>
      <c r="HM10" s="305">
        <v>1</v>
      </c>
      <c r="HN10" s="305">
        <v>4</v>
      </c>
      <c r="HO10" s="305">
        <v>4</v>
      </c>
      <c r="HP10" s="305">
        <v>2</v>
      </c>
      <c r="HQ10" s="305">
        <v>1</v>
      </c>
      <c r="HR10" s="305">
        <v>2</v>
      </c>
      <c r="HS10" s="305">
        <v>2</v>
      </c>
      <c r="HT10" s="305">
        <v>2</v>
      </c>
      <c r="HU10" s="305">
        <v>1</v>
      </c>
      <c r="HV10" s="305">
        <v>1</v>
      </c>
      <c r="HW10" s="305">
        <v>1</v>
      </c>
      <c r="HX10" s="305">
        <v>0</v>
      </c>
      <c r="HY10" s="305">
        <v>1</v>
      </c>
      <c r="HZ10" s="305">
        <v>0</v>
      </c>
      <c r="IA10" s="305">
        <v>0</v>
      </c>
      <c r="IB10" s="305">
        <v>1</v>
      </c>
      <c r="IC10" s="305">
        <v>1</v>
      </c>
      <c r="ID10" s="305">
        <v>2</v>
      </c>
      <c r="IE10" s="305">
        <v>1</v>
      </c>
      <c r="IF10" s="305">
        <v>2</v>
      </c>
      <c r="IG10" s="305">
        <v>1</v>
      </c>
      <c r="IH10" s="305">
        <v>12</v>
      </c>
      <c r="II10" s="305">
        <v>10</v>
      </c>
      <c r="IJ10" s="305">
        <v>5</v>
      </c>
      <c r="IK10" s="305">
        <v>3</v>
      </c>
      <c r="IL10" s="305">
        <v>2</v>
      </c>
      <c r="IM10" s="305">
        <v>1</v>
      </c>
      <c r="IN10" s="305">
        <v>1</v>
      </c>
      <c r="IO10" s="305">
        <v>2</v>
      </c>
      <c r="IP10" s="305">
        <v>0</v>
      </c>
      <c r="IQ10" s="305" t="s">
        <v>262</v>
      </c>
      <c r="IR10" s="305" t="s">
        <v>262</v>
      </c>
      <c r="IS10" s="305">
        <v>1</v>
      </c>
      <c r="IT10" s="305">
        <v>0</v>
      </c>
      <c r="IU10" s="305">
        <v>0</v>
      </c>
      <c r="IV10" s="305">
        <v>0</v>
      </c>
      <c r="IW10" s="305">
        <v>0</v>
      </c>
      <c r="IX10" s="305">
        <v>1</v>
      </c>
      <c r="IY10" s="305">
        <v>1</v>
      </c>
      <c r="IZ10" s="305">
        <v>7</v>
      </c>
      <c r="JA10" s="305">
        <v>2</v>
      </c>
      <c r="JB10" s="305">
        <v>1</v>
      </c>
      <c r="JC10" s="305">
        <v>0</v>
      </c>
      <c r="JD10" s="305">
        <v>2</v>
      </c>
      <c r="JE10" s="305">
        <v>1</v>
      </c>
      <c r="JF10" s="305">
        <v>0</v>
      </c>
      <c r="JG10" s="305">
        <v>1</v>
      </c>
      <c r="JH10" s="305">
        <v>2</v>
      </c>
      <c r="JI10" s="305">
        <v>4</v>
      </c>
      <c r="JJ10" s="305">
        <v>1</v>
      </c>
      <c r="JK10" s="305">
        <v>0</v>
      </c>
      <c r="JL10" s="305">
        <v>1</v>
      </c>
      <c r="JM10" s="305">
        <v>1</v>
      </c>
      <c r="JN10" s="305">
        <v>2</v>
      </c>
      <c r="JO10" s="305">
        <v>2</v>
      </c>
      <c r="JP10" s="305">
        <v>0</v>
      </c>
      <c r="JQ10" s="305">
        <v>1</v>
      </c>
      <c r="JR10" s="305">
        <v>1</v>
      </c>
      <c r="JS10" s="305">
        <v>1</v>
      </c>
      <c r="JT10" s="305">
        <v>1</v>
      </c>
      <c r="JU10" s="305" t="s">
        <v>787</v>
      </c>
    </row>
    <row r="11" spans="1:281" ht="23.25" customHeight="1">
      <c r="A11" s="183"/>
      <c r="B11" s="56" t="s">
        <v>788</v>
      </c>
      <c r="C11" s="305">
        <v>3016.7730000000001</v>
      </c>
      <c r="D11" s="305">
        <v>1756.02</v>
      </c>
      <c r="E11" s="305">
        <v>524.16099999999994</v>
      </c>
      <c r="F11" s="305">
        <v>400.947</v>
      </c>
      <c r="G11" s="305">
        <v>335.64400000000001</v>
      </c>
      <c r="H11" s="305" t="s">
        <v>262</v>
      </c>
      <c r="I11" s="301"/>
      <c r="J11" s="305">
        <v>176</v>
      </c>
      <c r="K11" s="305" t="s">
        <v>787</v>
      </c>
      <c r="L11" s="305" t="s">
        <v>787</v>
      </c>
      <c r="M11" s="305">
        <v>20</v>
      </c>
      <c r="N11" s="305">
        <v>49</v>
      </c>
      <c r="O11" s="305">
        <v>23</v>
      </c>
      <c r="P11" s="305">
        <v>27</v>
      </c>
      <c r="Q11" s="305" t="s">
        <v>787</v>
      </c>
      <c r="R11" s="305">
        <v>21</v>
      </c>
      <c r="S11" s="305">
        <v>32</v>
      </c>
      <c r="T11" s="305">
        <v>14</v>
      </c>
      <c r="U11" s="305">
        <v>11</v>
      </c>
      <c r="V11" s="305">
        <v>13</v>
      </c>
      <c r="W11" s="305">
        <v>6</v>
      </c>
      <c r="X11" s="305">
        <v>11</v>
      </c>
      <c r="Y11" s="305">
        <v>7</v>
      </c>
      <c r="Z11" s="305">
        <v>9</v>
      </c>
      <c r="AA11" s="305">
        <v>7</v>
      </c>
      <c r="AB11" s="305">
        <v>7</v>
      </c>
      <c r="AC11" s="305">
        <v>8</v>
      </c>
      <c r="AD11" s="305">
        <v>7</v>
      </c>
      <c r="AE11" s="305">
        <v>6</v>
      </c>
      <c r="AF11" s="305">
        <v>6</v>
      </c>
      <c r="AG11" s="305">
        <v>4</v>
      </c>
      <c r="AH11" s="305">
        <v>14</v>
      </c>
      <c r="AI11" s="305">
        <v>34</v>
      </c>
      <c r="AJ11" s="305" t="s">
        <v>787</v>
      </c>
      <c r="AK11" s="305">
        <v>9</v>
      </c>
      <c r="AL11" s="305">
        <v>5</v>
      </c>
      <c r="AM11" s="305">
        <v>16</v>
      </c>
      <c r="AN11" s="305">
        <v>21</v>
      </c>
      <c r="AO11" s="305">
        <v>21</v>
      </c>
      <c r="AP11" s="305">
        <v>16</v>
      </c>
      <c r="AQ11" s="305">
        <v>0</v>
      </c>
      <c r="AR11" s="305">
        <v>0</v>
      </c>
      <c r="AS11" s="305" t="s">
        <v>787</v>
      </c>
      <c r="AT11" s="305" t="s">
        <v>787</v>
      </c>
      <c r="AU11" s="305">
        <v>117</v>
      </c>
      <c r="AV11" s="305">
        <v>52</v>
      </c>
      <c r="AW11" s="305">
        <v>27</v>
      </c>
      <c r="AX11" s="305" t="s">
        <v>787</v>
      </c>
      <c r="AY11" s="305">
        <v>17</v>
      </c>
      <c r="AZ11" s="305">
        <v>28</v>
      </c>
      <c r="BA11" s="305">
        <v>13</v>
      </c>
      <c r="BB11" s="305">
        <v>15</v>
      </c>
      <c r="BC11" s="305">
        <v>15</v>
      </c>
      <c r="BD11" s="305">
        <v>31</v>
      </c>
      <c r="BE11" s="305">
        <v>15</v>
      </c>
      <c r="BF11" s="305">
        <v>17</v>
      </c>
      <c r="BG11" s="305">
        <v>11</v>
      </c>
      <c r="BH11" s="305">
        <v>8</v>
      </c>
      <c r="BI11" s="305">
        <v>13</v>
      </c>
      <c r="BJ11" s="305" t="s">
        <v>787</v>
      </c>
      <c r="BK11" s="305">
        <v>59</v>
      </c>
      <c r="BL11" s="305">
        <v>38</v>
      </c>
      <c r="BM11" s="305">
        <v>16</v>
      </c>
      <c r="BN11" s="305">
        <v>26</v>
      </c>
      <c r="BO11" s="305">
        <v>18</v>
      </c>
      <c r="BP11" s="305">
        <v>15</v>
      </c>
      <c r="BQ11" s="305">
        <v>8</v>
      </c>
      <c r="BR11" s="305">
        <v>64</v>
      </c>
      <c r="BS11" s="305" t="s">
        <v>787</v>
      </c>
      <c r="BT11" s="305">
        <v>15</v>
      </c>
      <c r="BU11" s="305" t="s">
        <v>787</v>
      </c>
      <c r="BV11" s="305">
        <v>17</v>
      </c>
      <c r="BW11" s="305">
        <v>8</v>
      </c>
      <c r="BX11" s="305">
        <v>9</v>
      </c>
      <c r="BY11" s="305" t="s">
        <v>787</v>
      </c>
      <c r="BZ11" s="305" t="s">
        <v>787</v>
      </c>
      <c r="CA11" s="305" t="s">
        <v>787</v>
      </c>
      <c r="CB11" s="305">
        <v>5</v>
      </c>
      <c r="CC11" s="305" t="s">
        <v>787</v>
      </c>
      <c r="CD11" s="305">
        <v>4</v>
      </c>
      <c r="CE11" s="305" t="s">
        <v>787</v>
      </c>
      <c r="CF11" s="305" t="s">
        <v>787</v>
      </c>
      <c r="CG11" s="305" t="s">
        <v>787</v>
      </c>
      <c r="CH11" s="305" t="s">
        <v>787</v>
      </c>
      <c r="CI11" s="305" t="s">
        <v>787</v>
      </c>
      <c r="CJ11" s="305" t="s">
        <v>787</v>
      </c>
      <c r="CK11" s="305" t="s">
        <v>787</v>
      </c>
      <c r="CL11" s="305" t="s">
        <v>787</v>
      </c>
      <c r="CM11" s="305" t="s">
        <v>787</v>
      </c>
      <c r="CN11" s="305" t="s">
        <v>787</v>
      </c>
      <c r="CO11" s="305" t="s">
        <v>787</v>
      </c>
      <c r="CP11" s="305" t="s">
        <v>787</v>
      </c>
      <c r="CQ11" s="305" t="s">
        <v>787</v>
      </c>
      <c r="CR11" s="305" t="s">
        <v>787</v>
      </c>
      <c r="CS11" s="305" t="s">
        <v>787</v>
      </c>
      <c r="CT11" s="305" t="s">
        <v>787</v>
      </c>
      <c r="CU11" s="305" t="s">
        <v>787</v>
      </c>
      <c r="CV11" s="305" t="s">
        <v>787</v>
      </c>
      <c r="CW11" s="305">
        <v>4</v>
      </c>
      <c r="CX11" s="305" t="s">
        <v>787</v>
      </c>
      <c r="CY11" s="305">
        <v>18</v>
      </c>
      <c r="CZ11" s="305" t="s">
        <v>787</v>
      </c>
      <c r="DA11" s="305">
        <v>22</v>
      </c>
      <c r="DB11" s="305" t="s">
        <v>787</v>
      </c>
      <c r="DC11" s="305" t="s">
        <v>787</v>
      </c>
      <c r="DD11" s="305" t="s">
        <v>787</v>
      </c>
      <c r="DE11" s="305" t="s">
        <v>787</v>
      </c>
      <c r="DF11" s="305">
        <v>13</v>
      </c>
      <c r="DG11" s="305">
        <v>4</v>
      </c>
      <c r="DH11" s="305">
        <v>4</v>
      </c>
      <c r="DI11" s="305" t="s">
        <v>787</v>
      </c>
      <c r="DJ11" s="305" t="s">
        <v>787</v>
      </c>
      <c r="DK11" s="305" t="s">
        <v>787</v>
      </c>
      <c r="DL11" s="305" t="s">
        <v>787</v>
      </c>
      <c r="DM11" s="305" t="s">
        <v>787</v>
      </c>
      <c r="DN11" s="305" t="s">
        <v>787</v>
      </c>
      <c r="DO11" s="305">
        <v>25</v>
      </c>
      <c r="DP11" s="305" t="s">
        <v>787</v>
      </c>
      <c r="DQ11" s="305" t="s">
        <v>787</v>
      </c>
      <c r="DR11" s="305" t="s">
        <v>787</v>
      </c>
      <c r="DS11" s="305" t="s">
        <v>787</v>
      </c>
      <c r="DT11" s="305" t="s">
        <v>787</v>
      </c>
      <c r="DU11" s="305" t="s">
        <v>787</v>
      </c>
      <c r="DV11" s="305" t="s">
        <v>787</v>
      </c>
      <c r="DW11" s="305" t="s">
        <v>787</v>
      </c>
      <c r="DX11" s="305" t="s">
        <v>787</v>
      </c>
      <c r="DY11" s="305" t="s">
        <v>787</v>
      </c>
      <c r="DZ11" s="305" t="s">
        <v>787</v>
      </c>
      <c r="EA11" s="305" t="s">
        <v>787</v>
      </c>
      <c r="EB11" s="305" t="s">
        <v>787</v>
      </c>
      <c r="EC11" s="305" t="s">
        <v>787</v>
      </c>
      <c r="ED11" s="305">
        <v>4</v>
      </c>
      <c r="EE11" s="305">
        <v>1</v>
      </c>
      <c r="EF11" s="305">
        <v>1</v>
      </c>
      <c r="EG11" s="305">
        <v>0</v>
      </c>
      <c r="EH11" s="305">
        <v>1</v>
      </c>
      <c r="EI11" s="305">
        <v>1</v>
      </c>
      <c r="EJ11" s="305">
        <v>3</v>
      </c>
      <c r="EK11" s="305">
        <v>2</v>
      </c>
      <c r="EL11" s="305">
        <v>1</v>
      </c>
      <c r="EM11" s="305">
        <v>1</v>
      </c>
      <c r="EN11" s="305">
        <v>1</v>
      </c>
      <c r="EO11" s="305">
        <v>1</v>
      </c>
      <c r="EP11" s="305">
        <v>4</v>
      </c>
      <c r="EQ11" s="305">
        <v>0</v>
      </c>
      <c r="ER11" s="305">
        <v>1</v>
      </c>
      <c r="ES11" s="305">
        <v>0</v>
      </c>
      <c r="ET11" s="305">
        <v>1</v>
      </c>
      <c r="EU11" s="305">
        <v>3</v>
      </c>
      <c r="EV11" s="305">
        <v>3</v>
      </c>
      <c r="EW11" s="305">
        <v>4</v>
      </c>
      <c r="EX11" s="305">
        <v>6</v>
      </c>
      <c r="EY11" s="305">
        <v>2</v>
      </c>
      <c r="EZ11" s="305">
        <v>1</v>
      </c>
      <c r="FA11" s="305">
        <v>1</v>
      </c>
      <c r="FB11" s="305">
        <v>1</v>
      </c>
      <c r="FC11" s="305">
        <v>2</v>
      </c>
      <c r="FD11" s="305">
        <v>0</v>
      </c>
      <c r="FE11" s="305">
        <v>1</v>
      </c>
      <c r="FF11" s="305">
        <v>1</v>
      </c>
      <c r="FG11" s="305">
        <v>1</v>
      </c>
      <c r="FH11" s="305">
        <v>2</v>
      </c>
      <c r="FI11" s="305">
        <v>1</v>
      </c>
      <c r="FJ11" s="305">
        <v>1</v>
      </c>
      <c r="FK11" s="305">
        <v>1</v>
      </c>
      <c r="FL11" s="305">
        <v>0</v>
      </c>
      <c r="FM11" s="305">
        <v>0</v>
      </c>
      <c r="FN11" s="305">
        <v>4</v>
      </c>
      <c r="FO11" s="305">
        <v>1</v>
      </c>
      <c r="FP11" s="305">
        <v>1</v>
      </c>
      <c r="FQ11" s="305">
        <v>2</v>
      </c>
      <c r="FR11" s="305">
        <v>3</v>
      </c>
      <c r="FS11" s="305">
        <v>4</v>
      </c>
      <c r="FT11" s="305">
        <v>6</v>
      </c>
      <c r="FU11" s="305">
        <v>2</v>
      </c>
      <c r="FV11" s="305">
        <v>0</v>
      </c>
      <c r="FW11" s="305">
        <v>1</v>
      </c>
      <c r="FX11" s="305">
        <v>2</v>
      </c>
      <c r="FY11" s="305">
        <v>1</v>
      </c>
      <c r="FZ11" s="305">
        <v>1</v>
      </c>
      <c r="GA11" s="305">
        <v>0</v>
      </c>
      <c r="GB11" s="305">
        <v>0</v>
      </c>
      <c r="GC11" s="305">
        <v>0</v>
      </c>
      <c r="GD11" s="305">
        <v>2</v>
      </c>
      <c r="GE11" s="305">
        <v>3</v>
      </c>
      <c r="GF11" s="305">
        <v>0</v>
      </c>
      <c r="GG11" s="305">
        <v>1</v>
      </c>
      <c r="GH11" s="305">
        <v>1</v>
      </c>
      <c r="GI11" s="305">
        <v>1</v>
      </c>
      <c r="GJ11" s="305">
        <v>0</v>
      </c>
      <c r="GK11" s="305">
        <v>0</v>
      </c>
      <c r="GL11" s="305">
        <v>1</v>
      </c>
      <c r="GM11" s="305">
        <v>2</v>
      </c>
      <c r="GN11" s="305">
        <v>0</v>
      </c>
      <c r="GO11" s="305">
        <v>2</v>
      </c>
      <c r="GP11" s="305">
        <v>1</v>
      </c>
      <c r="GQ11" s="305">
        <v>1</v>
      </c>
      <c r="GR11" s="305">
        <v>1</v>
      </c>
      <c r="GS11" s="305">
        <v>1</v>
      </c>
      <c r="GT11" s="305">
        <v>2</v>
      </c>
      <c r="GU11" s="305">
        <v>1</v>
      </c>
      <c r="GV11" s="305">
        <v>1</v>
      </c>
      <c r="GW11" s="305">
        <v>0</v>
      </c>
      <c r="GX11" s="305">
        <v>2</v>
      </c>
      <c r="GY11" s="305">
        <v>1</v>
      </c>
      <c r="GZ11" s="305">
        <v>1</v>
      </c>
      <c r="HA11" s="305">
        <v>5</v>
      </c>
      <c r="HB11" s="305">
        <v>3</v>
      </c>
      <c r="HC11" s="305">
        <v>1</v>
      </c>
      <c r="HD11" s="305">
        <v>0</v>
      </c>
      <c r="HE11" s="305">
        <v>0</v>
      </c>
      <c r="HF11" s="305">
        <v>1</v>
      </c>
      <c r="HG11" s="305">
        <v>1</v>
      </c>
      <c r="HH11" s="305">
        <v>1</v>
      </c>
      <c r="HI11" s="305">
        <v>0</v>
      </c>
      <c r="HJ11" s="305">
        <v>1</v>
      </c>
      <c r="HK11" s="305">
        <v>2</v>
      </c>
      <c r="HL11" s="305">
        <v>2</v>
      </c>
      <c r="HM11" s="305">
        <v>0</v>
      </c>
      <c r="HN11" s="305">
        <v>3</v>
      </c>
      <c r="HO11" s="305">
        <v>5</v>
      </c>
      <c r="HP11" s="305">
        <v>2</v>
      </c>
      <c r="HQ11" s="305">
        <v>1</v>
      </c>
      <c r="HR11" s="305">
        <v>2</v>
      </c>
      <c r="HS11" s="305">
        <v>2</v>
      </c>
      <c r="HT11" s="305">
        <v>1</v>
      </c>
      <c r="HU11" s="305">
        <v>1</v>
      </c>
      <c r="HV11" s="305">
        <v>0</v>
      </c>
      <c r="HW11" s="305">
        <v>1</v>
      </c>
      <c r="HX11" s="305">
        <v>1</v>
      </c>
      <c r="HY11" s="305">
        <v>1</v>
      </c>
      <c r="HZ11" s="305">
        <v>0</v>
      </c>
      <c r="IA11" s="305">
        <v>0</v>
      </c>
      <c r="IB11" s="305">
        <v>1</v>
      </c>
      <c r="IC11" s="305">
        <v>1</v>
      </c>
      <c r="ID11" s="305">
        <v>3</v>
      </c>
      <c r="IE11" s="305">
        <v>1</v>
      </c>
      <c r="IF11" s="305">
        <v>1</v>
      </c>
      <c r="IG11" s="305" t="s">
        <v>262</v>
      </c>
      <c r="IH11" s="305">
        <v>20</v>
      </c>
      <c r="II11" s="305">
        <v>10</v>
      </c>
      <c r="IJ11" s="305">
        <v>5</v>
      </c>
      <c r="IK11" s="305">
        <v>2</v>
      </c>
      <c r="IL11" s="305">
        <v>3</v>
      </c>
      <c r="IM11" s="305">
        <v>1</v>
      </c>
      <c r="IN11" s="305">
        <v>2</v>
      </c>
      <c r="IO11" s="305">
        <v>3</v>
      </c>
      <c r="IP11" s="305">
        <v>1</v>
      </c>
      <c r="IQ11" s="305">
        <v>1</v>
      </c>
      <c r="IR11" s="305">
        <v>1</v>
      </c>
      <c r="IS11" s="305">
        <v>1</v>
      </c>
      <c r="IT11" s="305">
        <v>1</v>
      </c>
      <c r="IU11" s="305">
        <v>1</v>
      </c>
      <c r="IV11" s="305">
        <v>1</v>
      </c>
      <c r="IW11" s="305">
        <v>1</v>
      </c>
      <c r="IX11" s="305">
        <v>1</v>
      </c>
      <c r="IY11" s="305">
        <v>2</v>
      </c>
      <c r="IZ11" s="305">
        <v>16</v>
      </c>
      <c r="JA11" s="305">
        <v>4</v>
      </c>
      <c r="JB11" s="305">
        <v>2</v>
      </c>
      <c r="JC11" s="305">
        <v>1</v>
      </c>
      <c r="JD11" s="305">
        <v>2</v>
      </c>
      <c r="JE11" s="305">
        <v>1</v>
      </c>
      <c r="JF11" s="305">
        <v>1</v>
      </c>
      <c r="JG11" s="305">
        <v>2</v>
      </c>
      <c r="JH11" s="305">
        <v>3</v>
      </c>
      <c r="JI11" s="305">
        <v>7</v>
      </c>
      <c r="JJ11" s="305">
        <v>1</v>
      </c>
      <c r="JK11" s="305">
        <v>1</v>
      </c>
      <c r="JL11" s="305">
        <v>2</v>
      </c>
      <c r="JM11" s="305">
        <v>2</v>
      </c>
      <c r="JN11" s="305">
        <v>3</v>
      </c>
      <c r="JO11" s="305">
        <v>2</v>
      </c>
      <c r="JP11" s="305">
        <v>0</v>
      </c>
      <c r="JQ11" s="305">
        <v>1</v>
      </c>
      <c r="JR11" s="305">
        <v>1</v>
      </c>
      <c r="JS11" s="305">
        <v>1</v>
      </c>
      <c r="JT11" s="305" t="s">
        <v>262</v>
      </c>
      <c r="JU11" s="305" t="s">
        <v>787</v>
      </c>
    </row>
    <row r="12" spans="1:281" ht="23.25" customHeight="1">
      <c r="A12" s="183"/>
      <c r="B12" s="56" t="s">
        <v>63</v>
      </c>
      <c r="C12" s="306">
        <v>1807.086</v>
      </c>
      <c r="D12" s="306">
        <v>1075.9269999999999</v>
      </c>
      <c r="E12" s="306">
        <v>471.51</v>
      </c>
      <c r="F12" s="306">
        <v>167.66</v>
      </c>
      <c r="G12" s="306">
        <v>91.986999999999995</v>
      </c>
      <c r="H12" s="306" t="s">
        <v>262</v>
      </c>
      <c r="I12" s="301"/>
      <c r="J12" s="305">
        <v>143</v>
      </c>
      <c r="K12" s="306" t="s">
        <v>787</v>
      </c>
      <c r="L12" s="306" t="s">
        <v>787</v>
      </c>
      <c r="M12" s="306">
        <v>17</v>
      </c>
      <c r="N12" s="306">
        <v>17</v>
      </c>
      <c r="O12" s="306">
        <v>16</v>
      </c>
      <c r="P12" s="306">
        <v>8</v>
      </c>
      <c r="Q12" s="306" t="s">
        <v>787</v>
      </c>
      <c r="R12" s="306">
        <v>15</v>
      </c>
      <c r="S12" s="306">
        <v>16</v>
      </c>
      <c r="T12" s="306">
        <v>8</v>
      </c>
      <c r="U12" s="306">
        <v>7</v>
      </c>
      <c r="V12" s="306">
        <v>8</v>
      </c>
      <c r="W12" s="306">
        <v>6</v>
      </c>
      <c r="X12" s="306">
        <v>9</v>
      </c>
      <c r="Y12" s="306">
        <v>11</v>
      </c>
      <c r="Z12" s="306">
        <v>8</v>
      </c>
      <c r="AA12" s="306">
        <v>5</v>
      </c>
      <c r="AB12" s="306">
        <v>5</v>
      </c>
      <c r="AC12" s="306">
        <v>6</v>
      </c>
      <c r="AD12" s="306">
        <v>5</v>
      </c>
      <c r="AE12" s="306">
        <v>4</v>
      </c>
      <c r="AF12" s="306">
        <v>3</v>
      </c>
      <c r="AG12" s="306">
        <v>4</v>
      </c>
      <c r="AH12" s="306">
        <v>10</v>
      </c>
      <c r="AI12" s="306">
        <v>30</v>
      </c>
      <c r="AJ12" s="306" t="s">
        <v>787</v>
      </c>
      <c r="AK12" s="306">
        <v>6</v>
      </c>
      <c r="AL12" s="306">
        <v>3</v>
      </c>
      <c r="AM12" s="306">
        <v>23</v>
      </c>
      <c r="AN12" s="306">
        <v>19</v>
      </c>
      <c r="AO12" s="306">
        <v>11</v>
      </c>
      <c r="AP12" s="306">
        <v>14</v>
      </c>
      <c r="AQ12" s="306">
        <v>8</v>
      </c>
      <c r="AR12" s="306">
        <v>4</v>
      </c>
      <c r="AS12" s="306" t="s">
        <v>787</v>
      </c>
      <c r="AT12" s="306" t="s">
        <v>787</v>
      </c>
      <c r="AU12" s="306">
        <v>75</v>
      </c>
      <c r="AV12" s="306">
        <v>10</v>
      </c>
      <c r="AW12" s="306">
        <v>17</v>
      </c>
      <c r="AX12" s="306" t="s">
        <v>787</v>
      </c>
      <c r="AY12" s="306">
        <v>16</v>
      </c>
      <c r="AZ12" s="306">
        <v>15</v>
      </c>
      <c r="BA12" s="306">
        <v>8</v>
      </c>
      <c r="BB12" s="306">
        <v>3</v>
      </c>
      <c r="BC12" s="306">
        <v>18</v>
      </c>
      <c r="BD12" s="306">
        <v>46</v>
      </c>
      <c r="BE12" s="306">
        <v>21</v>
      </c>
      <c r="BF12" s="306">
        <v>14</v>
      </c>
      <c r="BG12" s="306">
        <v>15</v>
      </c>
      <c r="BH12" s="306">
        <v>5</v>
      </c>
      <c r="BI12" s="306">
        <v>10</v>
      </c>
      <c r="BJ12" s="306" t="s">
        <v>787</v>
      </c>
      <c r="BK12" s="306">
        <v>49</v>
      </c>
      <c r="BL12" s="306">
        <v>50</v>
      </c>
      <c r="BM12" s="306">
        <v>11</v>
      </c>
      <c r="BN12" s="306">
        <v>19</v>
      </c>
      <c r="BO12" s="306">
        <v>13</v>
      </c>
      <c r="BP12" s="306">
        <v>18</v>
      </c>
      <c r="BQ12" s="306">
        <v>7</v>
      </c>
      <c r="BR12" s="306">
        <v>180</v>
      </c>
      <c r="BS12" s="306" t="s">
        <v>787</v>
      </c>
      <c r="BT12" s="306">
        <v>26</v>
      </c>
      <c r="BU12" s="306" t="s">
        <v>787</v>
      </c>
      <c r="BV12" s="306">
        <v>13</v>
      </c>
      <c r="BW12" s="306">
        <v>8</v>
      </c>
      <c r="BX12" s="306">
        <v>14</v>
      </c>
      <c r="BY12" s="306" t="s">
        <v>787</v>
      </c>
      <c r="BZ12" s="306" t="s">
        <v>787</v>
      </c>
      <c r="CA12" s="306" t="s">
        <v>787</v>
      </c>
      <c r="CB12" s="306">
        <v>14</v>
      </c>
      <c r="CC12" s="306" t="s">
        <v>787</v>
      </c>
      <c r="CD12" s="306">
        <v>5</v>
      </c>
      <c r="CE12" s="306" t="s">
        <v>787</v>
      </c>
      <c r="CF12" s="306" t="s">
        <v>787</v>
      </c>
      <c r="CG12" s="306" t="s">
        <v>787</v>
      </c>
      <c r="CH12" s="306" t="s">
        <v>787</v>
      </c>
      <c r="CI12" s="306" t="s">
        <v>787</v>
      </c>
      <c r="CJ12" s="306" t="s">
        <v>787</v>
      </c>
      <c r="CK12" s="306" t="s">
        <v>787</v>
      </c>
      <c r="CL12" s="306" t="s">
        <v>787</v>
      </c>
      <c r="CM12" s="306" t="s">
        <v>787</v>
      </c>
      <c r="CN12" s="306" t="s">
        <v>787</v>
      </c>
      <c r="CO12" s="306" t="s">
        <v>787</v>
      </c>
      <c r="CP12" s="306" t="s">
        <v>787</v>
      </c>
      <c r="CQ12" s="306" t="s">
        <v>787</v>
      </c>
      <c r="CR12" s="306" t="s">
        <v>787</v>
      </c>
      <c r="CS12" s="306" t="s">
        <v>787</v>
      </c>
      <c r="CT12" s="306" t="s">
        <v>787</v>
      </c>
      <c r="CU12" s="306" t="s">
        <v>787</v>
      </c>
      <c r="CV12" s="306" t="s">
        <v>787</v>
      </c>
      <c r="CW12" s="306">
        <v>10</v>
      </c>
      <c r="CX12" s="306" t="s">
        <v>787</v>
      </c>
      <c r="CY12" s="306" t="s">
        <v>262</v>
      </c>
      <c r="CZ12" s="306" t="s">
        <v>787</v>
      </c>
      <c r="DA12" s="306">
        <v>151</v>
      </c>
      <c r="DB12" s="306" t="s">
        <v>787</v>
      </c>
      <c r="DC12" s="306" t="s">
        <v>787</v>
      </c>
      <c r="DD12" s="306" t="s">
        <v>787</v>
      </c>
      <c r="DE12" s="306" t="s">
        <v>787</v>
      </c>
      <c r="DF12" s="306">
        <v>18</v>
      </c>
      <c r="DG12" s="306">
        <v>11</v>
      </c>
      <c r="DH12" s="306">
        <v>4</v>
      </c>
      <c r="DI12" s="306" t="s">
        <v>787</v>
      </c>
      <c r="DJ12" s="306" t="s">
        <v>787</v>
      </c>
      <c r="DK12" s="306" t="s">
        <v>787</v>
      </c>
      <c r="DL12" s="306" t="s">
        <v>787</v>
      </c>
      <c r="DM12" s="306" t="s">
        <v>787</v>
      </c>
      <c r="DN12" s="306" t="s">
        <v>787</v>
      </c>
      <c r="DO12" s="306">
        <v>16</v>
      </c>
      <c r="DP12" s="306" t="s">
        <v>787</v>
      </c>
      <c r="DQ12" s="306" t="s">
        <v>787</v>
      </c>
      <c r="DR12" s="306" t="s">
        <v>787</v>
      </c>
      <c r="DS12" s="306" t="s">
        <v>787</v>
      </c>
      <c r="DT12" s="306" t="s">
        <v>787</v>
      </c>
      <c r="DU12" s="306" t="s">
        <v>787</v>
      </c>
      <c r="DV12" s="306" t="s">
        <v>787</v>
      </c>
      <c r="DW12" s="306" t="s">
        <v>787</v>
      </c>
      <c r="DX12" s="306" t="s">
        <v>787</v>
      </c>
      <c r="DY12" s="306" t="s">
        <v>787</v>
      </c>
      <c r="DZ12" s="306" t="s">
        <v>787</v>
      </c>
      <c r="EA12" s="306" t="s">
        <v>787</v>
      </c>
      <c r="EB12" s="306" t="s">
        <v>787</v>
      </c>
      <c r="EC12" s="306" t="s">
        <v>787</v>
      </c>
      <c r="ED12" s="306">
        <v>0</v>
      </c>
      <c r="EE12" s="306">
        <v>0</v>
      </c>
      <c r="EF12" s="306">
        <v>0</v>
      </c>
      <c r="EG12" s="306">
        <v>0</v>
      </c>
      <c r="EH12" s="306">
        <v>0</v>
      </c>
      <c r="EI12" s="306">
        <v>0</v>
      </c>
      <c r="EJ12" s="306">
        <v>0</v>
      </c>
      <c r="EK12" s="306">
        <v>0</v>
      </c>
      <c r="EL12" s="306">
        <v>0</v>
      </c>
      <c r="EM12" s="306">
        <v>0</v>
      </c>
      <c r="EN12" s="306">
        <v>0</v>
      </c>
      <c r="EO12" s="306">
        <v>0</v>
      </c>
      <c r="EP12" s="306">
        <v>1</v>
      </c>
      <c r="EQ12" s="306">
        <v>0</v>
      </c>
      <c r="ER12" s="306">
        <v>0</v>
      </c>
      <c r="ES12" s="306">
        <v>0</v>
      </c>
      <c r="ET12" s="306">
        <v>0</v>
      </c>
      <c r="EU12" s="306">
        <v>0</v>
      </c>
      <c r="EV12" s="306">
        <v>0</v>
      </c>
      <c r="EW12" s="306">
        <v>0</v>
      </c>
      <c r="EX12" s="306">
        <v>1</v>
      </c>
      <c r="EY12" s="306">
        <v>2</v>
      </c>
      <c r="EZ12" s="306">
        <v>0</v>
      </c>
      <c r="FA12" s="306">
        <v>0</v>
      </c>
      <c r="FB12" s="306">
        <v>0</v>
      </c>
      <c r="FC12" s="306">
        <v>1</v>
      </c>
      <c r="FD12" s="306">
        <v>0</v>
      </c>
      <c r="FE12" s="306">
        <v>0</v>
      </c>
      <c r="FF12" s="306">
        <v>0</v>
      </c>
      <c r="FG12" s="306">
        <v>0</v>
      </c>
      <c r="FH12" s="306">
        <v>0</v>
      </c>
      <c r="FI12" s="306">
        <v>0</v>
      </c>
      <c r="FJ12" s="306">
        <v>0</v>
      </c>
      <c r="FK12" s="306">
        <v>0</v>
      </c>
      <c r="FL12" s="306">
        <v>0</v>
      </c>
      <c r="FM12" s="306">
        <v>0</v>
      </c>
      <c r="FN12" s="306">
        <v>1</v>
      </c>
      <c r="FO12" s="306">
        <v>0</v>
      </c>
      <c r="FP12" s="306">
        <v>0</v>
      </c>
      <c r="FQ12" s="306">
        <v>2</v>
      </c>
      <c r="FR12" s="306">
        <v>0</v>
      </c>
      <c r="FS12" s="306">
        <v>3</v>
      </c>
      <c r="FT12" s="306">
        <v>1</v>
      </c>
      <c r="FU12" s="306">
        <v>0</v>
      </c>
      <c r="FV12" s="306">
        <v>0</v>
      </c>
      <c r="FW12" s="306">
        <v>0</v>
      </c>
      <c r="FX12" s="306">
        <v>0</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0</v>
      </c>
      <c r="GN12" s="306">
        <v>0</v>
      </c>
      <c r="GO12" s="306">
        <v>0</v>
      </c>
      <c r="GP12" s="306">
        <v>2</v>
      </c>
      <c r="GQ12" s="306">
        <v>0</v>
      </c>
      <c r="GR12" s="306">
        <v>0</v>
      </c>
      <c r="GS12" s="306">
        <v>0</v>
      </c>
      <c r="GT12" s="306">
        <v>0</v>
      </c>
      <c r="GU12" s="306">
        <v>0</v>
      </c>
      <c r="GV12" s="306">
        <v>0</v>
      </c>
      <c r="GW12" s="306">
        <v>0</v>
      </c>
      <c r="GX12" s="306">
        <v>0</v>
      </c>
      <c r="GY12" s="306">
        <v>0</v>
      </c>
      <c r="GZ12" s="306">
        <v>0</v>
      </c>
      <c r="HA12" s="306">
        <v>0</v>
      </c>
      <c r="HB12" s="306">
        <v>0</v>
      </c>
      <c r="HC12" s="306">
        <v>0</v>
      </c>
      <c r="HD12" s="306">
        <v>0</v>
      </c>
      <c r="HE12" s="306">
        <v>0</v>
      </c>
      <c r="HF12" s="306">
        <v>0</v>
      </c>
      <c r="HG12" s="306">
        <v>0</v>
      </c>
      <c r="HH12" s="306">
        <v>0</v>
      </c>
      <c r="HI12" s="306">
        <v>0</v>
      </c>
      <c r="HJ12" s="306">
        <v>0</v>
      </c>
      <c r="HK12" s="306">
        <v>0</v>
      </c>
      <c r="HL12" s="306">
        <v>0</v>
      </c>
      <c r="HM12" s="306">
        <v>0</v>
      </c>
      <c r="HN12" s="306">
        <v>0</v>
      </c>
      <c r="HO12" s="306">
        <v>0</v>
      </c>
      <c r="HP12" s="306">
        <v>0</v>
      </c>
      <c r="HQ12" s="306">
        <v>0</v>
      </c>
      <c r="HR12" s="306">
        <v>0</v>
      </c>
      <c r="HS12" s="306">
        <v>1</v>
      </c>
      <c r="HT12" s="306">
        <v>0</v>
      </c>
      <c r="HU12" s="306">
        <v>0</v>
      </c>
      <c r="HV12" s="306">
        <v>0</v>
      </c>
      <c r="HW12" s="306">
        <v>0</v>
      </c>
      <c r="HX12" s="306">
        <v>0</v>
      </c>
      <c r="HY12" s="306">
        <v>0</v>
      </c>
      <c r="HZ12" s="306">
        <v>0</v>
      </c>
      <c r="IA12" s="306">
        <v>0</v>
      </c>
      <c r="IB12" s="306">
        <v>0</v>
      </c>
      <c r="IC12" s="306">
        <v>0</v>
      </c>
      <c r="ID12" s="306">
        <v>0</v>
      </c>
      <c r="IE12" s="306">
        <v>0</v>
      </c>
      <c r="IF12" s="306">
        <v>0</v>
      </c>
      <c r="IG12" s="306">
        <v>0</v>
      </c>
      <c r="IH12" s="306">
        <v>0</v>
      </c>
      <c r="II12" s="306">
        <v>1</v>
      </c>
      <c r="IJ12" s="306">
        <v>1</v>
      </c>
      <c r="IK12" s="306">
        <v>0</v>
      </c>
      <c r="IL12" s="306">
        <v>0</v>
      </c>
      <c r="IM12" s="306">
        <v>0</v>
      </c>
      <c r="IN12" s="306">
        <v>0</v>
      </c>
      <c r="IO12" s="306">
        <v>0</v>
      </c>
      <c r="IP12" s="306">
        <v>0</v>
      </c>
      <c r="IQ12" s="306">
        <v>0</v>
      </c>
      <c r="IR12" s="306">
        <v>0</v>
      </c>
      <c r="IS12" s="306">
        <v>0</v>
      </c>
      <c r="IT12" s="306">
        <v>1</v>
      </c>
      <c r="IU12" s="306">
        <v>0</v>
      </c>
      <c r="IV12" s="306">
        <v>0</v>
      </c>
      <c r="IW12" s="306">
        <v>0</v>
      </c>
      <c r="IX12" s="306">
        <v>1</v>
      </c>
      <c r="IY12" s="306">
        <v>0</v>
      </c>
      <c r="IZ12" s="306">
        <v>7</v>
      </c>
      <c r="JA12" s="306">
        <v>2</v>
      </c>
      <c r="JB12" s="306">
        <v>0</v>
      </c>
      <c r="JC12" s="306">
        <v>0</v>
      </c>
      <c r="JD12" s="306">
        <v>1</v>
      </c>
      <c r="JE12" s="306">
        <v>0</v>
      </c>
      <c r="JF12" s="306">
        <v>0</v>
      </c>
      <c r="JG12" s="306">
        <v>0</v>
      </c>
      <c r="JH12" s="306">
        <v>0</v>
      </c>
      <c r="JI12" s="306">
        <v>1</v>
      </c>
      <c r="JJ12" s="306">
        <v>0</v>
      </c>
      <c r="JK12" s="306">
        <v>0</v>
      </c>
      <c r="JL12" s="306">
        <v>0</v>
      </c>
      <c r="JM12" s="306">
        <v>0</v>
      </c>
      <c r="JN12" s="306">
        <v>0</v>
      </c>
      <c r="JO12" s="306">
        <v>0</v>
      </c>
      <c r="JP12" s="306">
        <v>0</v>
      </c>
      <c r="JQ12" s="306">
        <v>0</v>
      </c>
      <c r="JR12" s="306">
        <v>0</v>
      </c>
      <c r="JS12" s="306">
        <v>0</v>
      </c>
      <c r="JT12" s="306">
        <v>0</v>
      </c>
      <c r="JU12" s="306" t="s">
        <v>787</v>
      </c>
    </row>
    <row r="13" spans="1:281" ht="23.25" customHeight="1">
      <c r="A13" s="183"/>
      <c r="B13" s="56" t="s">
        <v>7</v>
      </c>
      <c r="C13" s="306">
        <v>45.75</v>
      </c>
      <c r="D13" s="306">
        <v>21.718</v>
      </c>
      <c r="E13" s="306">
        <v>7.8109999999999999</v>
      </c>
      <c r="F13" s="306">
        <v>8.609</v>
      </c>
      <c r="G13" s="306">
        <v>7.577</v>
      </c>
      <c r="H13" s="306">
        <v>3.3000000000000002E-2</v>
      </c>
      <c r="I13" s="301"/>
      <c r="J13" s="305">
        <v>1</v>
      </c>
      <c r="K13" s="306" t="s">
        <v>787</v>
      </c>
      <c r="L13" s="306" t="s">
        <v>787</v>
      </c>
      <c r="M13" s="306">
        <v>0</v>
      </c>
      <c r="N13" s="306">
        <v>0</v>
      </c>
      <c r="O13" s="306">
        <v>0</v>
      </c>
      <c r="P13" s="306">
        <v>0</v>
      </c>
      <c r="Q13" s="306" t="s">
        <v>787</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v>0</v>
      </c>
      <c r="AH13" s="306">
        <v>0</v>
      </c>
      <c r="AI13" s="306">
        <v>0</v>
      </c>
      <c r="AJ13" s="306" t="s">
        <v>787</v>
      </c>
      <c r="AK13" s="306">
        <v>0</v>
      </c>
      <c r="AL13" s="306">
        <v>0</v>
      </c>
      <c r="AM13" s="306">
        <v>0</v>
      </c>
      <c r="AN13" s="306">
        <v>0</v>
      </c>
      <c r="AO13" s="306">
        <v>0</v>
      </c>
      <c r="AP13" s="306">
        <v>0</v>
      </c>
      <c r="AQ13" s="306">
        <v>0</v>
      </c>
      <c r="AR13" s="306">
        <v>0</v>
      </c>
      <c r="AS13" s="306" t="s">
        <v>787</v>
      </c>
      <c r="AT13" s="306" t="s">
        <v>787</v>
      </c>
      <c r="AU13" s="306">
        <v>2</v>
      </c>
      <c r="AV13" s="306">
        <v>0</v>
      </c>
      <c r="AW13" s="306">
        <v>0</v>
      </c>
      <c r="AX13" s="306" t="s">
        <v>787</v>
      </c>
      <c r="AY13" s="306">
        <v>0</v>
      </c>
      <c r="AZ13" s="306">
        <v>0</v>
      </c>
      <c r="BA13" s="306">
        <v>0</v>
      </c>
      <c r="BB13" s="306">
        <v>0</v>
      </c>
      <c r="BC13" s="306">
        <v>0</v>
      </c>
      <c r="BD13" s="306">
        <v>0</v>
      </c>
      <c r="BE13" s="306">
        <v>0</v>
      </c>
      <c r="BF13" s="306">
        <v>0</v>
      </c>
      <c r="BG13" s="306">
        <v>0</v>
      </c>
      <c r="BH13" s="306">
        <v>0</v>
      </c>
      <c r="BI13" s="306">
        <v>0</v>
      </c>
      <c r="BJ13" s="306" t="s">
        <v>787</v>
      </c>
      <c r="BK13" s="306">
        <v>0</v>
      </c>
      <c r="BL13" s="306">
        <v>0</v>
      </c>
      <c r="BM13" s="306">
        <v>0</v>
      </c>
      <c r="BN13" s="306">
        <v>0</v>
      </c>
      <c r="BO13" s="306">
        <v>0</v>
      </c>
      <c r="BP13" s="306">
        <v>0</v>
      </c>
      <c r="BQ13" s="306">
        <v>0</v>
      </c>
      <c r="BR13" s="306">
        <v>1</v>
      </c>
      <c r="BS13" s="306" t="s">
        <v>787</v>
      </c>
      <c r="BT13" s="306">
        <v>0</v>
      </c>
      <c r="BU13" s="306" t="s">
        <v>787</v>
      </c>
      <c r="BV13" s="306">
        <v>0</v>
      </c>
      <c r="BW13" s="306">
        <v>0</v>
      </c>
      <c r="BX13" s="306">
        <v>0</v>
      </c>
      <c r="BY13" s="306" t="s">
        <v>787</v>
      </c>
      <c r="BZ13" s="306" t="s">
        <v>787</v>
      </c>
      <c r="CA13" s="306" t="s">
        <v>787</v>
      </c>
      <c r="CB13" s="306">
        <v>0</v>
      </c>
      <c r="CC13" s="306" t="s">
        <v>787</v>
      </c>
      <c r="CD13" s="306">
        <v>0</v>
      </c>
      <c r="CE13" s="306" t="s">
        <v>787</v>
      </c>
      <c r="CF13" s="306" t="s">
        <v>787</v>
      </c>
      <c r="CG13" s="306" t="s">
        <v>787</v>
      </c>
      <c r="CH13" s="306" t="s">
        <v>787</v>
      </c>
      <c r="CI13" s="306" t="s">
        <v>787</v>
      </c>
      <c r="CJ13" s="306" t="s">
        <v>787</v>
      </c>
      <c r="CK13" s="306" t="s">
        <v>787</v>
      </c>
      <c r="CL13" s="306" t="s">
        <v>787</v>
      </c>
      <c r="CM13" s="306" t="s">
        <v>787</v>
      </c>
      <c r="CN13" s="306" t="s">
        <v>787</v>
      </c>
      <c r="CO13" s="306" t="s">
        <v>787</v>
      </c>
      <c r="CP13" s="306" t="s">
        <v>787</v>
      </c>
      <c r="CQ13" s="306" t="s">
        <v>787</v>
      </c>
      <c r="CR13" s="306" t="s">
        <v>787</v>
      </c>
      <c r="CS13" s="306" t="s">
        <v>787</v>
      </c>
      <c r="CT13" s="306" t="s">
        <v>787</v>
      </c>
      <c r="CU13" s="306" t="s">
        <v>787</v>
      </c>
      <c r="CV13" s="306" t="s">
        <v>787</v>
      </c>
      <c r="CW13" s="306">
        <v>0</v>
      </c>
      <c r="CX13" s="306" t="s">
        <v>787</v>
      </c>
      <c r="CY13" s="306">
        <v>0</v>
      </c>
      <c r="CZ13" s="306" t="s">
        <v>787</v>
      </c>
      <c r="DA13" s="306">
        <v>0</v>
      </c>
      <c r="DB13" s="306" t="s">
        <v>787</v>
      </c>
      <c r="DC13" s="306" t="s">
        <v>787</v>
      </c>
      <c r="DD13" s="306" t="s">
        <v>787</v>
      </c>
      <c r="DE13" s="306" t="s">
        <v>787</v>
      </c>
      <c r="DF13" s="306">
        <v>0</v>
      </c>
      <c r="DG13" s="306">
        <v>0</v>
      </c>
      <c r="DH13" s="306">
        <v>0</v>
      </c>
      <c r="DI13" s="306" t="s">
        <v>787</v>
      </c>
      <c r="DJ13" s="306" t="s">
        <v>787</v>
      </c>
      <c r="DK13" s="306" t="s">
        <v>787</v>
      </c>
      <c r="DL13" s="306" t="s">
        <v>787</v>
      </c>
      <c r="DM13" s="306" t="s">
        <v>787</v>
      </c>
      <c r="DN13" s="306" t="s">
        <v>787</v>
      </c>
      <c r="DO13" s="306">
        <v>0</v>
      </c>
      <c r="DP13" s="306" t="s">
        <v>787</v>
      </c>
      <c r="DQ13" s="306" t="s">
        <v>787</v>
      </c>
      <c r="DR13" s="306" t="s">
        <v>787</v>
      </c>
      <c r="DS13" s="306" t="s">
        <v>787</v>
      </c>
      <c r="DT13" s="306" t="s">
        <v>787</v>
      </c>
      <c r="DU13" s="306" t="s">
        <v>787</v>
      </c>
      <c r="DV13" s="306" t="s">
        <v>787</v>
      </c>
      <c r="DW13" s="306" t="s">
        <v>787</v>
      </c>
      <c r="DX13" s="306" t="s">
        <v>787</v>
      </c>
      <c r="DY13" s="306" t="s">
        <v>787</v>
      </c>
      <c r="DZ13" s="306" t="s">
        <v>787</v>
      </c>
      <c r="EA13" s="306" t="s">
        <v>787</v>
      </c>
      <c r="EB13" s="306" t="s">
        <v>787</v>
      </c>
      <c r="EC13" s="306" t="s">
        <v>787</v>
      </c>
      <c r="ED13" s="306">
        <v>0</v>
      </c>
      <c r="EE13" s="306">
        <v>0</v>
      </c>
      <c r="EF13" s="306">
        <v>0</v>
      </c>
      <c r="EG13" s="306">
        <v>0</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v>0</v>
      </c>
      <c r="JR13" s="306">
        <v>0</v>
      </c>
      <c r="JS13" s="306">
        <v>0</v>
      </c>
      <c r="JT13" s="306">
        <v>0</v>
      </c>
      <c r="JU13" s="306" t="s">
        <v>787</v>
      </c>
    </row>
    <row r="14" spans="1:281" ht="23.25" customHeight="1">
      <c r="A14" s="183"/>
      <c r="B14" s="56" t="s">
        <v>8</v>
      </c>
      <c r="C14" s="306">
        <v>2135.4989999999998</v>
      </c>
      <c r="D14" s="306">
        <v>939.66800000000001</v>
      </c>
      <c r="E14" s="306">
        <v>554.29399999999998</v>
      </c>
      <c r="F14" s="306">
        <v>219.917</v>
      </c>
      <c r="G14" s="306">
        <v>421.61799999999999</v>
      </c>
      <c r="H14" s="306" t="s">
        <v>262</v>
      </c>
      <c r="I14" s="301"/>
      <c r="J14" s="305">
        <v>157</v>
      </c>
      <c r="K14" s="306" t="s">
        <v>787</v>
      </c>
      <c r="L14" s="306" t="s">
        <v>787</v>
      </c>
      <c r="M14" s="306">
        <v>9</v>
      </c>
      <c r="N14" s="306">
        <v>26</v>
      </c>
      <c r="O14" s="306">
        <v>37</v>
      </c>
      <c r="P14" s="306">
        <v>8</v>
      </c>
      <c r="Q14" s="306" t="s">
        <v>787</v>
      </c>
      <c r="R14" s="306">
        <v>23</v>
      </c>
      <c r="S14" s="306">
        <v>2</v>
      </c>
      <c r="T14" s="306">
        <v>4</v>
      </c>
      <c r="U14" s="306">
        <v>10</v>
      </c>
      <c r="V14" s="306">
        <v>43</v>
      </c>
      <c r="W14" s="306">
        <v>8</v>
      </c>
      <c r="X14" s="306">
        <v>3</v>
      </c>
      <c r="Y14" s="306">
        <v>16</v>
      </c>
      <c r="Z14" s="306">
        <v>15</v>
      </c>
      <c r="AA14" s="306">
        <v>11</v>
      </c>
      <c r="AB14" s="306">
        <v>6</v>
      </c>
      <c r="AC14" s="306">
        <v>4</v>
      </c>
      <c r="AD14" s="306">
        <v>1</v>
      </c>
      <c r="AE14" s="306">
        <v>2</v>
      </c>
      <c r="AF14" s="306">
        <v>6</v>
      </c>
      <c r="AG14" s="306">
        <v>3</v>
      </c>
      <c r="AH14" s="306">
        <v>5</v>
      </c>
      <c r="AI14" s="306">
        <v>7</v>
      </c>
      <c r="AJ14" s="306" t="s">
        <v>787</v>
      </c>
      <c r="AK14" s="306">
        <v>0</v>
      </c>
      <c r="AL14" s="306">
        <v>1</v>
      </c>
      <c r="AM14" s="306" t="s">
        <v>262</v>
      </c>
      <c r="AN14" s="306">
        <v>41</v>
      </c>
      <c r="AO14" s="306">
        <v>17</v>
      </c>
      <c r="AP14" s="306">
        <v>25</v>
      </c>
      <c r="AQ14" s="306">
        <v>4</v>
      </c>
      <c r="AR14" s="306">
        <v>1</v>
      </c>
      <c r="AS14" s="306" t="s">
        <v>787</v>
      </c>
      <c r="AT14" s="306" t="s">
        <v>787</v>
      </c>
      <c r="AU14" s="306">
        <v>6</v>
      </c>
      <c r="AV14" s="306">
        <v>3</v>
      </c>
      <c r="AW14" s="306">
        <v>35</v>
      </c>
      <c r="AX14" s="306" t="s">
        <v>787</v>
      </c>
      <c r="AY14" s="306">
        <v>14</v>
      </c>
      <c r="AZ14" s="306">
        <v>11</v>
      </c>
      <c r="BA14" s="306">
        <v>17</v>
      </c>
      <c r="BB14" s="306">
        <v>3</v>
      </c>
      <c r="BC14" s="306">
        <v>0</v>
      </c>
      <c r="BD14" s="306">
        <v>107</v>
      </c>
      <c r="BE14" s="306">
        <v>9</v>
      </c>
      <c r="BF14" s="306">
        <v>13</v>
      </c>
      <c r="BG14" s="306">
        <v>7</v>
      </c>
      <c r="BH14" s="306">
        <v>1</v>
      </c>
      <c r="BI14" s="306">
        <v>16</v>
      </c>
      <c r="BJ14" s="306" t="s">
        <v>787</v>
      </c>
      <c r="BK14" s="306">
        <v>14</v>
      </c>
      <c r="BL14" s="306">
        <v>13</v>
      </c>
      <c r="BM14" s="306">
        <v>21</v>
      </c>
      <c r="BN14" s="306">
        <v>11</v>
      </c>
      <c r="BO14" s="306">
        <v>6</v>
      </c>
      <c r="BP14" s="306">
        <v>15</v>
      </c>
      <c r="BQ14" s="306">
        <v>0</v>
      </c>
      <c r="BR14" s="306">
        <v>226</v>
      </c>
      <c r="BS14" s="306" t="s">
        <v>787</v>
      </c>
      <c r="BT14" s="306">
        <v>7</v>
      </c>
      <c r="BU14" s="306" t="s">
        <v>787</v>
      </c>
      <c r="BV14" s="306">
        <v>22</v>
      </c>
      <c r="BW14" s="306">
        <v>20</v>
      </c>
      <c r="BX14" s="306">
        <v>10</v>
      </c>
      <c r="BY14" s="306" t="s">
        <v>787</v>
      </c>
      <c r="BZ14" s="306" t="s">
        <v>787</v>
      </c>
      <c r="CA14" s="306" t="s">
        <v>787</v>
      </c>
      <c r="CB14" s="306">
        <v>0</v>
      </c>
      <c r="CC14" s="306" t="s">
        <v>787</v>
      </c>
      <c r="CD14" s="306">
        <v>11</v>
      </c>
      <c r="CE14" s="306" t="s">
        <v>787</v>
      </c>
      <c r="CF14" s="306" t="s">
        <v>787</v>
      </c>
      <c r="CG14" s="306" t="s">
        <v>787</v>
      </c>
      <c r="CH14" s="306" t="s">
        <v>787</v>
      </c>
      <c r="CI14" s="306" t="s">
        <v>787</v>
      </c>
      <c r="CJ14" s="306" t="s">
        <v>787</v>
      </c>
      <c r="CK14" s="306" t="s">
        <v>787</v>
      </c>
      <c r="CL14" s="306" t="s">
        <v>787</v>
      </c>
      <c r="CM14" s="306" t="s">
        <v>787</v>
      </c>
      <c r="CN14" s="306" t="s">
        <v>787</v>
      </c>
      <c r="CO14" s="306" t="s">
        <v>787</v>
      </c>
      <c r="CP14" s="306" t="s">
        <v>787</v>
      </c>
      <c r="CQ14" s="306" t="s">
        <v>787</v>
      </c>
      <c r="CR14" s="306" t="s">
        <v>787</v>
      </c>
      <c r="CS14" s="306" t="s">
        <v>787</v>
      </c>
      <c r="CT14" s="306" t="s">
        <v>787</v>
      </c>
      <c r="CU14" s="306" t="s">
        <v>787</v>
      </c>
      <c r="CV14" s="306" t="s">
        <v>787</v>
      </c>
      <c r="CW14" s="306">
        <v>0</v>
      </c>
      <c r="CX14" s="306" t="s">
        <v>787</v>
      </c>
      <c r="CY14" s="306">
        <v>0</v>
      </c>
      <c r="CZ14" s="306" t="s">
        <v>787</v>
      </c>
      <c r="DA14" s="306">
        <v>43</v>
      </c>
      <c r="DB14" s="306" t="s">
        <v>787</v>
      </c>
      <c r="DC14" s="306" t="s">
        <v>787</v>
      </c>
      <c r="DD14" s="306" t="s">
        <v>787</v>
      </c>
      <c r="DE14" s="306" t="s">
        <v>787</v>
      </c>
      <c r="DF14" s="306">
        <v>7</v>
      </c>
      <c r="DG14" s="306">
        <v>0</v>
      </c>
      <c r="DH14" s="306">
        <v>0</v>
      </c>
      <c r="DI14" s="306" t="s">
        <v>787</v>
      </c>
      <c r="DJ14" s="306" t="s">
        <v>787</v>
      </c>
      <c r="DK14" s="306" t="s">
        <v>787</v>
      </c>
      <c r="DL14" s="306" t="s">
        <v>787</v>
      </c>
      <c r="DM14" s="306" t="s">
        <v>787</v>
      </c>
      <c r="DN14" s="306" t="s">
        <v>787</v>
      </c>
      <c r="DO14" s="306">
        <v>6</v>
      </c>
      <c r="DP14" s="306" t="s">
        <v>787</v>
      </c>
      <c r="DQ14" s="306" t="s">
        <v>787</v>
      </c>
      <c r="DR14" s="306" t="s">
        <v>787</v>
      </c>
      <c r="DS14" s="306" t="s">
        <v>787</v>
      </c>
      <c r="DT14" s="306" t="s">
        <v>787</v>
      </c>
      <c r="DU14" s="306" t="s">
        <v>787</v>
      </c>
      <c r="DV14" s="306" t="s">
        <v>787</v>
      </c>
      <c r="DW14" s="306" t="s">
        <v>787</v>
      </c>
      <c r="DX14" s="306" t="s">
        <v>787</v>
      </c>
      <c r="DY14" s="306" t="s">
        <v>787</v>
      </c>
      <c r="DZ14" s="306" t="s">
        <v>787</v>
      </c>
      <c r="EA14" s="306" t="s">
        <v>787</v>
      </c>
      <c r="EB14" s="306" t="s">
        <v>787</v>
      </c>
      <c r="EC14" s="306" t="s">
        <v>787</v>
      </c>
      <c r="ED14" s="306">
        <v>2</v>
      </c>
      <c r="EE14" s="306">
        <v>1</v>
      </c>
      <c r="EF14" s="306">
        <v>0</v>
      </c>
      <c r="EG14" s="306">
        <v>0</v>
      </c>
      <c r="EH14" s="306">
        <v>2</v>
      </c>
      <c r="EI14" s="306">
        <v>2</v>
      </c>
      <c r="EJ14" s="306">
        <v>4</v>
      </c>
      <c r="EK14" s="306">
        <v>1</v>
      </c>
      <c r="EL14" s="306">
        <v>0</v>
      </c>
      <c r="EM14" s="306">
        <v>1</v>
      </c>
      <c r="EN14" s="306">
        <v>2</v>
      </c>
      <c r="EO14" s="306">
        <v>2</v>
      </c>
      <c r="EP14" s="306">
        <v>2</v>
      </c>
      <c r="EQ14" s="306">
        <v>0</v>
      </c>
      <c r="ER14" s="306">
        <v>1</v>
      </c>
      <c r="ES14" s="306">
        <v>1</v>
      </c>
      <c r="ET14" s="306">
        <v>1</v>
      </c>
      <c r="EU14" s="306">
        <v>2</v>
      </c>
      <c r="EV14" s="306">
        <v>1</v>
      </c>
      <c r="EW14" s="306">
        <v>1</v>
      </c>
      <c r="EX14" s="306">
        <v>1</v>
      </c>
      <c r="EY14" s="306">
        <v>1</v>
      </c>
      <c r="EZ14" s="306">
        <v>2</v>
      </c>
      <c r="FA14" s="306">
        <v>5</v>
      </c>
      <c r="FB14" s="306">
        <v>3</v>
      </c>
      <c r="FC14" s="306">
        <v>3</v>
      </c>
      <c r="FD14" s="306">
        <v>0</v>
      </c>
      <c r="FE14" s="306">
        <v>1</v>
      </c>
      <c r="FF14" s="306">
        <v>2</v>
      </c>
      <c r="FG14" s="306">
        <v>1</v>
      </c>
      <c r="FH14" s="306">
        <v>8</v>
      </c>
      <c r="FI14" s="306">
        <v>1</v>
      </c>
      <c r="FJ14" s="306">
        <v>2</v>
      </c>
      <c r="FK14" s="306">
        <v>1</v>
      </c>
      <c r="FL14" s="306">
        <v>0</v>
      </c>
      <c r="FM14" s="306">
        <v>0</v>
      </c>
      <c r="FN14" s="306">
        <v>2</v>
      </c>
      <c r="FO14" s="306">
        <v>1</v>
      </c>
      <c r="FP14" s="306">
        <v>0</v>
      </c>
      <c r="FQ14" s="306">
        <v>19</v>
      </c>
      <c r="FR14" s="306">
        <v>9</v>
      </c>
      <c r="FS14" s="306">
        <v>6</v>
      </c>
      <c r="FT14" s="306">
        <v>5</v>
      </c>
      <c r="FU14" s="306">
        <v>1</v>
      </c>
      <c r="FV14" s="306">
        <v>0</v>
      </c>
      <c r="FW14" s="306">
        <v>1</v>
      </c>
      <c r="FX14" s="306">
        <v>3</v>
      </c>
      <c r="FY14" s="306">
        <v>18</v>
      </c>
      <c r="FZ14" s="306">
        <v>1</v>
      </c>
      <c r="GA14" s="306">
        <v>0</v>
      </c>
      <c r="GB14" s="306">
        <v>1</v>
      </c>
      <c r="GC14" s="306">
        <v>1</v>
      </c>
      <c r="GD14" s="306">
        <v>4</v>
      </c>
      <c r="GE14" s="306">
        <v>4</v>
      </c>
      <c r="GF14" s="306">
        <v>1</v>
      </c>
      <c r="GG14" s="306">
        <v>5</v>
      </c>
      <c r="GH14" s="306">
        <v>3</v>
      </c>
      <c r="GI14" s="306">
        <v>1</v>
      </c>
      <c r="GJ14" s="306">
        <v>1</v>
      </c>
      <c r="GK14" s="306">
        <v>0</v>
      </c>
      <c r="GL14" s="306">
        <v>1</v>
      </c>
      <c r="GM14" s="306">
        <v>2</v>
      </c>
      <c r="GN14" s="306">
        <v>4</v>
      </c>
      <c r="GO14" s="306">
        <v>8</v>
      </c>
      <c r="GP14" s="306">
        <v>2</v>
      </c>
      <c r="GQ14" s="306">
        <v>3</v>
      </c>
      <c r="GR14" s="306">
        <v>3</v>
      </c>
      <c r="GS14" s="306">
        <v>0</v>
      </c>
      <c r="GT14" s="306">
        <v>1</v>
      </c>
      <c r="GU14" s="306">
        <v>1</v>
      </c>
      <c r="GV14" s="306">
        <v>4</v>
      </c>
      <c r="GW14" s="306">
        <v>1</v>
      </c>
      <c r="GX14" s="306">
        <v>1</v>
      </c>
      <c r="GY14" s="306">
        <v>1</v>
      </c>
      <c r="GZ14" s="306">
        <v>2</v>
      </c>
      <c r="HA14" s="306">
        <v>4</v>
      </c>
      <c r="HB14" s="306">
        <v>3</v>
      </c>
      <c r="HC14" s="306">
        <v>2</v>
      </c>
      <c r="HD14" s="306">
        <v>2</v>
      </c>
      <c r="HE14" s="306">
        <v>1</v>
      </c>
      <c r="HF14" s="306">
        <v>3</v>
      </c>
      <c r="HG14" s="306">
        <v>1</v>
      </c>
      <c r="HH14" s="306">
        <v>2</v>
      </c>
      <c r="HI14" s="306">
        <v>2</v>
      </c>
      <c r="HJ14" s="306">
        <v>2</v>
      </c>
      <c r="HK14" s="306">
        <v>3</v>
      </c>
      <c r="HL14" s="306">
        <v>2</v>
      </c>
      <c r="HM14" s="306">
        <v>2</v>
      </c>
      <c r="HN14" s="306">
        <v>4</v>
      </c>
      <c r="HO14" s="306">
        <v>10</v>
      </c>
      <c r="HP14" s="306">
        <v>1</v>
      </c>
      <c r="HQ14" s="306">
        <v>1</v>
      </c>
      <c r="HR14" s="306">
        <v>1</v>
      </c>
      <c r="HS14" s="306">
        <v>1</v>
      </c>
      <c r="HT14" s="306">
        <v>4</v>
      </c>
      <c r="HU14" s="306">
        <v>0</v>
      </c>
      <c r="HV14" s="306">
        <v>3</v>
      </c>
      <c r="HW14" s="306">
        <v>2</v>
      </c>
      <c r="HX14" s="306">
        <v>7</v>
      </c>
      <c r="HY14" s="306">
        <v>14</v>
      </c>
      <c r="HZ14" s="306">
        <v>2</v>
      </c>
      <c r="IA14" s="306">
        <v>0</v>
      </c>
      <c r="IB14" s="306">
        <v>8</v>
      </c>
      <c r="IC14" s="306">
        <v>2</v>
      </c>
      <c r="ID14" s="306">
        <v>1</v>
      </c>
      <c r="IE14" s="306">
        <v>0</v>
      </c>
      <c r="IF14" s="306">
        <v>0</v>
      </c>
      <c r="IG14" s="306">
        <v>1</v>
      </c>
      <c r="IH14" s="306">
        <v>6</v>
      </c>
      <c r="II14" s="306">
        <v>4</v>
      </c>
      <c r="IJ14" s="306">
        <v>39</v>
      </c>
      <c r="IK14" s="306">
        <v>1</v>
      </c>
      <c r="IL14" s="306">
        <v>2</v>
      </c>
      <c r="IM14" s="306">
        <v>0</v>
      </c>
      <c r="IN14" s="306">
        <v>0</v>
      </c>
      <c r="IO14" s="306">
        <v>1</v>
      </c>
      <c r="IP14" s="306">
        <v>0</v>
      </c>
      <c r="IQ14" s="306">
        <v>0</v>
      </c>
      <c r="IR14" s="306">
        <v>0</v>
      </c>
      <c r="IS14" s="306">
        <v>0</v>
      </c>
      <c r="IT14" s="306">
        <v>0</v>
      </c>
      <c r="IU14" s="306">
        <v>0</v>
      </c>
      <c r="IV14" s="306">
        <v>0</v>
      </c>
      <c r="IW14" s="306">
        <v>0</v>
      </c>
      <c r="IX14" s="306">
        <v>1</v>
      </c>
      <c r="IY14" s="306">
        <v>1</v>
      </c>
      <c r="IZ14" s="306">
        <v>7</v>
      </c>
      <c r="JA14" s="306">
        <v>1</v>
      </c>
      <c r="JB14" s="306">
        <v>0</v>
      </c>
      <c r="JC14" s="306">
        <v>0</v>
      </c>
      <c r="JD14" s="306">
        <v>3</v>
      </c>
      <c r="JE14" s="306">
        <v>0</v>
      </c>
      <c r="JF14" s="306">
        <v>1</v>
      </c>
      <c r="JG14" s="306">
        <v>1</v>
      </c>
      <c r="JH14" s="306">
        <v>1</v>
      </c>
      <c r="JI14" s="306">
        <v>4</v>
      </c>
      <c r="JJ14" s="306">
        <v>1</v>
      </c>
      <c r="JK14" s="306">
        <v>0</v>
      </c>
      <c r="JL14" s="306">
        <v>1</v>
      </c>
      <c r="JM14" s="306">
        <v>2</v>
      </c>
      <c r="JN14" s="306">
        <v>0</v>
      </c>
      <c r="JO14" s="306">
        <v>2</v>
      </c>
      <c r="JP14" s="306">
        <v>0</v>
      </c>
      <c r="JQ14" s="306">
        <v>0</v>
      </c>
      <c r="JR14" s="306">
        <v>1</v>
      </c>
      <c r="JS14" s="306">
        <v>1</v>
      </c>
      <c r="JT14" s="306">
        <v>1</v>
      </c>
      <c r="JU14" s="306" t="s">
        <v>787</v>
      </c>
    </row>
    <row r="15" spans="1:281" ht="23.25" customHeight="1">
      <c r="A15" s="183"/>
      <c r="B15" s="56" t="s">
        <v>64</v>
      </c>
      <c r="C15" s="306">
        <v>208.05199999999999</v>
      </c>
      <c r="D15" s="306">
        <v>106.499</v>
      </c>
      <c r="E15" s="306">
        <v>101.55200000000001</v>
      </c>
      <c r="F15" s="306" t="s">
        <v>262</v>
      </c>
      <c r="G15" s="306" t="s">
        <v>262</v>
      </c>
      <c r="H15" s="306" t="s">
        <v>262</v>
      </c>
      <c r="I15" s="301"/>
      <c r="J15" s="305" t="s">
        <v>262</v>
      </c>
      <c r="K15" s="306" t="s">
        <v>787</v>
      </c>
      <c r="L15" s="306" t="s">
        <v>787</v>
      </c>
      <c r="M15" s="306" t="s">
        <v>262</v>
      </c>
      <c r="N15" s="306" t="s">
        <v>262</v>
      </c>
      <c r="O15" s="306" t="s">
        <v>262</v>
      </c>
      <c r="P15" s="306" t="s">
        <v>262</v>
      </c>
      <c r="Q15" s="306" t="s">
        <v>787</v>
      </c>
      <c r="R15" s="306" t="s">
        <v>262</v>
      </c>
      <c r="S15" s="306" t="s">
        <v>262</v>
      </c>
      <c r="T15" s="306" t="s">
        <v>262</v>
      </c>
      <c r="U15" s="306" t="s">
        <v>262</v>
      </c>
      <c r="V15" s="306" t="s">
        <v>262</v>
      </c>
      <c r="W15" s="306" t="s">
        <v>262</v>
      </c>
      <c r="X15" s="306" t="s">
        <v>262</v>
      </c>
      <c r="Y15" s="306">
        <v>70</v>
      </c>
      <c r="Z15" s="306" t="s">
        <v>262</v>
      </c>
      <c r="AA15" s="306" t="s">
        <v>262</v>
      </c>
      <c r="AB15" s="306" t="s">
        <v>262</v>
      </c>
      <c r="AC15" s="306" t="s">
        <v>262</v>
      </c>
      <c r="AD15" s="306" t="s">
        <v>262</v>
      </c>
      <c r="AE15" s="306" t="s">
        <v>262</v>
      </c>
      <c r="AF15" s="306" t="s">
        <v>262</v>
      </c>
      <c r="AG15" s="306" t="s">
        <v>262</v>
      </c>
      <c r="AH15" s="306" t="s">
        <v>262</v>
      </c>
      <c r="AI15" s="306" t="s">
        <v>262</v>
      </c>
      <c r="AJ15" s="306" t="s">
        <v>787</v>
      </c>
      <c r="AK15" s="306" t="s">
        <v>262</v>
      </c>
      <c r="AL15" s="306" t="s">
        <v>262</v>
      </c>
      <c r="AM15" s="306" t="s">
        <v>262</v>
      </c>
      <c r="AN15" s="306" t="s">
        <v>262</v>
      </c>
      <c r="AO15" s="306" t="s">
        <v>262</v>
      </c>
      <c r="AP15" s="306" t="s">
        <v>262</v>
      </c>
      <c r="AQ15" s="306" t="s">
        <v>262</v>
      </c>
      <c r="AR15" s="306" t="s">
        <v>262</v>
      </c>
      <c r="AS15" s="306" t="s">
        <v>787</v>
      </c>
      <c r="AT15" s="306" t="s">
        <v>787</v>
      </c>
      <c r="AU15" s="306" t="s">
        <v>262</v>
      </c>
      <c r="AV15" s="306" t="s">
        <v>262</v>
      </c>
      <c r="AW15" s="306" t="s">
        <v>262</v>
      </c>
      <c r="AX15" s="306" t="s">
        <v>787</v>
      </c>
      <c r="AY15" s="306" t="s">
        <v>262</v>
      </c>
      <c r="AZ15" s="306" t="s">
        <v>262</v>
      </c>
      <c r="BA15" s="306" t="s">
        <v>262</v>
      </c>
      <c r="BB15" s="306">
        <v>15</v>
      </c>
      <c r="BC15" s="306" t="s">
        <v>262</v>
      </c>
      <c r="BD15" s="306" t="s">
        <v>262</v>
      </c>
      <c r="BE15" s="306" t="s">
        <v>262</v>
      </c>
      <c r="BF15" s="306" t="s">
        <v>262</v>
      </c>
      <c r="BG15" s="306">
        <v>0</v>
      </c>
      <c r="BH15" s="306" t="s">
        <v>262</v>
      </c>
      <c r="BI15" s="306" t="s">
        <v>262</v>
      </c>
      <c r="BJ15" s="306" t="s">
        <v>787</v>
      </c>
      <c r="BK15" s="306" t="s">
        <v>262</v>
      </c>
      <c r="BL15" s="306" t="s">
        <v>262</v>
      </c>
      <c r="BM15" s="306">
        <v>19</v>
      </c>
      <c r="BN15" s="306" t="s">
        <v>262</v>
      </c>
      <c r="BO15" s="306" t="s">
        <v>262</v>
      </c>
      <c r="BP15" s="306" t="s">
        <v>262</v>
      </c>
      <c r="BQ15" s="306" t="s">
        <v>262</v>
      </c>
      <c r="BR15" s="306" t="s">
        <v>262</v>
      </c>
      <c r="BS15" s="306" t="s">
        <v>787</v>
      </c>
      <c r="BT15" s="306">
        <v>0</v>
      </c>
      <c r="BU15" s="306" t="s">
        <v>787</v>
      </c>
      <c r="BV15" s="306" t="s">
        <v>262</v>
      </c>
      <c r="BW15" s="306" t="s">
        <v>262</v>
      </c>
      <c r="BX15" s="306" t="s">
        <v>262</v>
      </c>
      <c r="BY15" s="306" t="s">
        <v>787</v>
      </c>
      <c r="BZ15" s="306" t="s">
        <v>787</v>
      </c>
      <c r="CA15" s="306" t="s">
        <v>787</v>
      </c>
      <c r="CB15" s="306" t="s">
        <v>262</v>
      </c>
      <c r="CC15" s="306" t="s">
        <v>787</v>
      </c>
      <c r="CD15" s="306" t="s">
        <v>262</v>
      </c>
      <c r="CE15" s="306" t="s">
        <v>787</v>
      </c>
      <c r="CF15" s="306" t="s">
        <v>787</v>
      </c>
      <c r="CG15" s="306" t="s">
        <v>787</v>
      </c>
      <c r="CH15" s="306" t="s">
        <v>787</v>
      </c>
      <c r="CI15" s="306" t="s">
        <v>787</v>
      </c>
      <c r="CJ15" s="306" t="s">
        <v>787</v>
      </c>
      <c r="CK15" s="306" t="s">
        <v>787</v>
      </c>
      <c r="CL15" s="306" t="s">
        <v>787</v>
      </c>
      <c r="CM15" s="306" t="s">
        <v>787</v>
      </c>
      <c r="CN15" s="306" t="s">
        <v>787</v>
      </c>
      <c r="CO15" s="306" t="s">
        <v>787</v>
      </c>
      <c r="CP15" s="306" t="s">
        <v>787</v>
      </c>
      <c r="CQ15" s="306" t="s">
        <v>787</v>
      </c>
      <c r="CR15" s="306" t="s">
        <v>787</v>
      </c>
      <c r="CS15" s="306" t="s">
        <v>787</v>
      </c>
      <c r="CT15" s="306" t="s">
        <v>787</v>
      </c>
      <c r="CU15" s="306" t="s">
        <v>787</v>
      </c>
      <c r="CV15" s="306" t="s">
        <v>787</v>
      </c>
      <c r="CW15" s="306" t="s">
        <v>262</v>
      </c>
      <c r="CX15" s="306" t="s">
        <v>787</v>
      </c>
      <c r="CY15" s="306" t="s">
        <v>262</v>
      </c>
      <c r="CZ15" s="306" t="s">
        <v>787</v>
      </c>
      <c r="DA15" s="306">
        <v>29</v>
      </c>
      <c r="DB15" s="306" t="s">
        <v>787</v>
      </c>
      <c r="DC15" s="306" t="s">
        <v>787</v>
      </c>
      <c r="DD15" s="306" t="s">
        <v>787</v>
      </c>
      <c r="DE15" s="306" t="s">
        <v>787</v>
      </c>
      <c r="DF15" s="306" t="s">
        <v>262</v>
      </c>
      <c r="DG15" s="306">
        <v>34</v>
      </c>
      <c r="DH15" s="306" t="s">
        <v>262</v>
      </c>
      <c r="DI15" s="306" t="s">
        <v>787</v>
      </c>
      <c r="DJ15" s="306" t="s">
        <v>787</v>
      </c>
      <c r="DK15" s="306" t="s">
        <v>787</v>
      </c>
      <c r="DL15" s="306" t="s">
        <v>787</v>
      </c>
      <c r="DM15" s="306" t="s">
        <v>787</v>
      </c>
      <c r="DN15" s="306" t="s">
        <v>787</v>
      </c>
      <c r="DO15" s="306">
        <v>0</v>
      </c>
      <c r="DP15" s="306" t="s">
        <v>787</v>
      </c>
      <c r="DQ15" s="306" t="s">
        <v>787</v>
      </c>
      <c r="DR15" s="306" t="s">
        <v>787</v>
      </c>
      <c r="DS15" s="306" t="s">
        <v>787</v>
      </c>
      <c r="DT15" s="306" t="s">
        <v>787</v>
      </c>
      <c r="DU15" s="306" t="s">
        <v>787</v>
      </c>
      <c r="DV15" s="306" t="s">
        <v>787</v>
      </c>
      <c r="DW15" s="306" t="s">
        <v>787</v>
      </c>
      <c r="DX15" s="306" t="s">
        <v>787</v>
      </c>
      <c r="DY15" s="306" t="s">
        <v>787</v>
      </c>
      <c r="DZ15" s="306" t="s">
        <v>787</v>
      </c>
      <c r="EA15" s="306" t="s">
        <v>787</v>
      </c>
      <c r="EB15" s="306" t="s">
        <v>787</v>
      </c>
      <c r="EC15" s="306" t="s">
        <v>787</v>
      </c>
      <c r="ED15" s="306" t="s">
        <v>262</v>
      </c>
      <c r="EE15" s="306" t="s">
        <v>262</v>
      </c>
      <c r="EF15" s="306" t="s">
        <v>262</v>
      </c>
      <c r="EG15" s="306" t="s">
        <v>262</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262</v>
      </c>
      <c r="JR15" s="306" t="s">
        <v>262</v>
      </c>
      <c r="JS15" s="306" t="s">
        <v>262</v>
      </c>
      <c r="JT15" s="306" t="s">
        <v>262</v>
      </c>
      <c r="JU15" s="306" t="s">
        <v>787</v>
      </c>
    </row>
    <row r="16" spans="1:281" ht="23.25" customHeight="1">
      <c r="A16" s="183"/>
      <c r="B16" s="53" t="s">
        <v>9</v>
      </c>
      <c r="C16" s="307">
        <v>1226.241</v>
      </c>
      <c r="D16" s="307">
        <v>632.16499999999996</v>
      </c>
      <c r="E16" s="307">
        <v>363.08100000000002</v>
      </c>
      <c r="F16" s="307">
        <v>18.864000000000001</v>
      </c>
      <c r="G16" s="307">
        <v>212.13</v>
      </c>
      <c r="H16" s="307" t="s">
        <v>262</v>
      </c>
      <c r="I16" s="301"/>
      <c r="J16" s="307">
        <v>34</v>
      </c>
      <c r="K16" s="307" t="s">
        <v>787</v>
      </c>
      <c r="L16" s="307" t="s">
        <v>787</v>
      </c>
      <c r="M16" s="307">
        <v>1</v>
      </c>
      <c r="N16" s="307">
        <v>130</v>
      </c>
      <c r="O16" s="307">
        <v>2</v>
      </c>
      <c r="P16" s="307">
        <v>1</v>
      </c>
      <c r="Q16" s="307" t="s">
        <v>787</v>
      </c>
      <c r="R16" s="307">
        <v>1</v>
      </c>
      <c r="S16" s="307">
        <v>37</v>
      </c>
      <c r="T16" s="307">
        <v>6</v>
      </c>
      <c r="U16" s="307">
        <v>1</v>
      </c>
      <c r="V16" s="307">
        <v>0</v>
      </c>
      <c r="W16" s="307">
        <v>0</v>
      </c>
      <c r="X16" s="307">
        <v>0</v>
      </c>
      <c r="Y16" s="307">
        <v>1</v>
      </c>
      <c r="Z16" s="307">
        <v>0</v>
      </c>
      <c r="AA16" s="307">
        <v>0</v>
      </c>
      <c r="AB16" s="307">
        <v>11</v>
      </c>
      <c r="AC16" s="307">
        <v>2</v>
      </c>
      <c r="AD16" s="307">
        <v>0</v>
      </c>
      <c r="AE16" s="307">
        <v>0</v>
      </c>
      <c r="AF16" s="307">
        <v>1</v>
      </c>
      <c r="AG16" s="307">
        <v>0</v>
      </c>
      <c r="AH16" s="307">
        <v>1</v>
      </c>
      <c r="AI16" s="307">
        <v>4</v>
      </c>
      <c r="AJ16" s="307" t="s">
        <v>787</v>
      </c>
      <c r="AK16" s="307">
        <v>17</v>
      </c>
      <c r="AL16" s="307">
        <v>0</v>
      </c>
      <c r="AM16" s="307">
        <v>33</v>
      </c>
      <c r="AN16" s="307">
        <v>3</v>
      </c>
      <c r="AO16" s="307">
        <v>2</v>
      </c>
      <c r="AP16" s="307">
        <v>1</v>
      </c>
      <c r="AQ16" s="307">
        <v>1</v>
      </c>
      <c r="AR16" s="307">
        <v>1</v>
      </c>
      <c r="AS16" s="307" t="s">
        <v>787</v>
      </c>
      <c r="AT16" s="307" t="s">
        <v>787</v>
      </c>
      <c r="AU16" s="307">
        <v>121</v>
      </c>
      <c r="AV16" s="307">
        <v>13</v>
      </c>
      <c r="AW16" s="307">
        <v>1</v>
      </c>
      <c r="AX16" s="307" t="s">
        <v>787</v>
      </c>
      <c r="AY16" s="307">
        <v>2</v>
      </c>
      <c r="AZ16" s="307">
        <v>1</v>
      </c>
      <c r="BA16" s="307">
        <v>1</v>
      </c>
      <c r="BB16" s="307">
        <v>0</v>
      </c>
      <c r="BC16" s="307">
        <v>28</v>
      </c>
      <c r="BD16" s="307">
        <v>3</v>
      </c>
      <c r="BE16" s="307">
        <v>2</v>
      </c>
      <c r="BF16" s="307">
        <v>2</v>
      </c>
      <c r="BG16" s="307">
        <v>2</v>
      </c>
      <c r="BH16" s="307">
        <v>3</v>
      </c>
      <c r="BI16" s="307">
        <v>0</v>
      </c>
      <c r="BJ16" s="307" t="s">
        <v>787</v>
      </c>
      <c r="BK16" s="307">
        <v>5</v>
      </c>
      <c r="BL16" s="307">
        <v>3</v>
      </c>
      <c r="BM16" s="307">
        <v>1</v>
      </c>
      <c r="BN16" s="307">
        <v>2</v>
      </c>
      <c r="BO16" s="307">
        <v>1</v>
      </c>
      <c r="BP16" s="307">
        <v>2</v>
      </c>
      <c r="BQ16" s="307">
        <v>0</v>
      </c>
      <c r="BR16" s="307">
        <v>96</v>
      </c>
      <c r="BS16" s="307" t="s">
        <v>787</v>
      </c>
      <c r="BT16" s="307">
        <v>19</v>
      </c>
      <c r="BU16" s="307" t="s">
        <v>787</v>
      </c>
      <c r="BV16" s="307">
        <v>2</v>
      </c>
      <c r="BW16" s="307">
        <v>1</v>
      </c>
      <c r="BX16" s="307">
        <v>17</v>
      </c>
      <c r="BY16" s="307" t="s">
        <v>787</v>
      </c>
      <c r="BZ16" s="307" t="s">
        <v>787</v>
      </c>
      <c r="CA16" s="307" t="s">
        <v>787</v>
      </c>
      <c r="CB16" s="307">
        <v>5</v>
      </c>
      <c r="CC16" s="307" t="s">
        <v>787</v>
      </c>
      <c r="CD16" s="307">
        <v>0</v>
      </c>
      <c r="CE16" s="307" t="s">
        <v>787</v>
      </c>
      <c r="CF16" s="307" t="s">
        <v>787</v>
      </c>
      <c r="CG16" s="307" t="s">
        <v>787</v>
      </c>
      <c r="CH16" s="307" t="s">
        <v>787</v>
      </c>
      <c r="CI16" s="307" t="s">
        <v>787</v>
      </c>
      <c r="CJ16" s="307" t="s">
        <v>787</v>
      </c>
      <c r="CK16" s="307" t="s">
        <v>787</v>
      </c>
      <c r="CL16" s="307" t="s">
        <v>787</v>
      </c>
      <c r="CM16" s="307" t="s">
        <v>787</v>
      </c>
      <c r="CN16" s="307" t="s">
        <v>787</v>
      </c>
      <c r="CO16" s="307" t="s">
        <v>787</v>
      </c>
      <c r="CP16" s="307" t="s">
        <v>787</v>
      </c>
      <c r="CQ16" s="307" t="s">
        <v>787</v>
      </c>
      <c r="CR16" s="307" t="s">
        <v>787</v>
      </c>
      <c r="CS16" s="307" t="s">
        <v>787</v>
      </c>
      <c r="CT16" s="307" t="s">
        <v>787</v>
      </c>
      <c r="CU16" s="307" t="s">
        <v>787</v>
      </c>
      <c r="CV16" s="307" t="s">
        <v>787</v>
      </c>
      <c r="CW16" s="307">
        <v>5</v>
      </c>
      <c r="CX16" s="307" t="s">
        <v>787</v>
      </c>
      <c r="CY16" s="307">
        <v>1</v>
      </c>
      <c r="CZ16" s="307" t="s">
        <v>787</v>
      </c>
      <c r="DA16" s="307">
        <v>169</v>
      </c>
      <c r="DB16" s="307" t="s">
        <v>787</v>
      </c>
      <c r="DC16" s="307" t="s">
        <v>787</v>
      </c>
      <c r="DD16" s="307" t="s">
        <v>787</v>
      </c>
      <c r="DE16" s="307" t="s">
        <v>787</v>
      </c>
      <c r="DF16" s="307">
        <v>16</v>
      </c>
      <c r="DG16" s="307">
        <v>1</v>
      </c>
      <c r="DH16" s="307">
        <v>0</v>
      </c>
      <c r="DI16" s="307" t="s">
        <v>787</v>
      </c>
      <c r="DJ16" s="307" t="s">
        <v>787</v>
      </c>
      <c r="DK16" s="307" t="s">
        <v>787</v>
      </c>
      <c r="DL16" s="307" t="s">
        <v>787</v>
      </c>
      <c r="DM16" s="307" t="s">
        <v>787</v>
      </c>
      <c r="DN16" s="307" t="s">
        <v>787</v>
      </c>
      <c r="DO16" s="307">
        <v>0</v>
      </c>
      <c r="DP16" s="307" t="s">
        <v>787</v>
      </c>
      <c r="DQ16" s="307" t="s">
        <v>787</v>
      </c>
      <c r="DR16" s="307" t="s">
        <v>787</v>
      </c>
      <c r="DS16" s="307" t="s">
        <v>787</v>
      </c>
      <c r="DT16" s="307" t="s">
        <v>787</v>
      </c>
      <c r="DU16" s="307" t="s">
        <v>787</v>
      </c>
      <c r="DV16" s="307" t="s">
        <v>787</v>
      </c>
      <c r="DW16" s="307" t="s">
        <v>787</v>
      </c>
      <c r="DX16" s="307" t="s">
        <v>787</v>
      </c>
      <c r="DY16" s="307" t="s">
        <v>787</v>
      </c>
      <c r="DZ16" s="307" t="s">
        <v>787</v>
      </c>
      <c r="EA16" s="307" t="s">
        <v>787</v>
      </c>
      <c r="EB16" s="307" t="s">
        <v>787</v>
      </c>
      <c r="EC16" s="307" t="s">
        <v>787</v>
      </c>
      <c r="ED16" s="307">
        <v>1</v>
      </c>
      <c r="EE16" s="307">
        <v>0</v>
      </c>
      <c r="EF16" s="307">
        <v>0</v>
      </c>
      <c r="EG16" s="307">
        <v>0</v>
      </c>
      <c r="EH16" s="307">
        <v>0</v>
      </c>
      <c r="EI16" s="307">
        <v>1</v>
      </c>
      <c r="EJ16" s="307">
        <v>1</v>
      </c>
      <c r="EK16" s="307">
        <v>0</v>
      </c>
      <c r="EL16" s="307">
        <v>0</v>
      </c>
      <c r="EM16" s="307">
        <v>0</v>
      </c>
      <c r="EN16" s="307">
        <v>1</v>
      </c>
      <c r="EO16" s="307">
        <v>1</v>
      </c>
      <c r="EP16" s="307">
        <v>3</v>
      </c>
      <c r="EQ16" s="307">
        <v>0</v>
      </c>
      <c r="ER16" s="307">
        <v>0</v>
      </c>
      <c r="ES16" s="307">
        <v>0</v>
      </c>
      <c r="ET16" s="307">
        <v>1</v>
      </c>
      <c r="EU16" s="307">
        <v>0</v>
      </c>
      <c r="EV16" s="307">
        <v>2</v>
      </c>
      <c r="EW16" s="307">
        <v>2</v>
      </c>
      <c r="EX16" s="307">
        <v>0</v>
      </c>
      <c r="EY16" s="307">
        <v>1</v>
      </c>
      <c r="EZ16" s="307">
        <v>1</v>
      </c>
      <c r="FA16" s="307">
        <v>1</v>
      </c>
      <c r="FB16" s="307">
        <v>1</v>
      </c>
      <c r="FC16" s="307">
        <v>1</v>
      </c>
      <c r="FD16" s="307">
        <v>0</v>
      </c>
      <c r="FE16" s="307">
        <v>0</v>
      </c>
      <c r="FF16" s="307">
        <v>1</v>
      </c>
      <c r="FG16" s="307">
        <v>0</v>
      </c>
      <c r="FH16" s="307">
        <v>1</v>
      </c>
      <c r="FI16" s="307">
        <v>1</v>
      </c>
      <c r="FJ16" s="307">
        <v>1</v>
      </c>
      <c r="FK16" s="307">
        <v>1</v>
      </c>
      <c r="FL16" s="307">
        <v>1</v>
      </c>
      <c r="FM16" s="307">
        <v>0</v>
      </c>
      <c r="FN16" s="307">
        <v>2</v>
      </c>
      <c r="FO16" s="307">
        <v>0</v>
      </c>
      <c r="FP16" s="307">
        <v>0</v>
      </c>
      <c r="FQ16" s="307">
        <v>2</v>
      </c>
      <c r="FR16" s="307">
        <v>2</v>
      </c>
      <c r="FS16" s="307">
        <v>2</v>
      </c>
      <c r="FT16" s="307">
        <v>4</v>
      </c>
      <c r="FU16" s="307">
        <v>1</v>
      </c>
      <c r="FV16" s="307">
        <v>0</v>
      </c>
      <c r="FW16" s="307">
        <v>0</v>
      </c>
      <c r="FX16" s="307">
        <v>2</v>
      </c>
      <c r="FY16" s="307">
        <v>1</v>
      </c>
      <c r="FZ16" s="307">
        <v>2</v>
      </c>
      <c r="GA16" s="307">
        <v>1</v>
      </c>
      <c r="GB16" s="307">
        <v>1</v>
      </c>
      <c r="GC16" s="307">
        <v>0</v>
      </c>
      <c r="GD16" s="307">
        <v>1</v>
      </c>
      <c r="GE16" s="307">
        <v>2</v>
      </c>
      <c r="GF16" s="307">
        <v>0</v>
      </c>
      <c r="GG16" s="307">
        <v>0</v>
      </c>
      <c r="GH16" s="307">
        <v>1</v>
      </c>
      <c r="GI16" s="307">
        <v>0</v>
      </c>
      <c r="GJ16" s="307">
        <v>0</v>
      </c>
      <c r="GK16" s="307">
        <v>0</v>
      </c>
      <c r="GL16" s="307">
        <v>1</v>
      </c>
      <c r="GM16" s="307">
        <v>1</v>
      </c>
      <c r="GN16" s="307">
        <v>0</v>
      </c>
      <c r="GO16" s="307">
        <v>2</v>
      </c>
      <c r="GP16" s="307">
        <v>1</v>
      </c>
      <c r="GQ16" s="307">
        <v>0</v>
      </c>
      <c r="GR16" s="307">
        <v>1</v>
      </c>
      <c r="GS16" s="307">
        <v>1</v>
      </c>
      <c r="GT16" s="307">
        <v>1</v>
      </c>
      <c r="GU16" s="307">
        <v>0</v>
      </c>
      <c r="GV16" s="307">
        <v>1</v>
      </c>
      <c r="GW16" s="307">
        <v>0</v>
      </c>
      <c r="GX16" s="307">
        <v>1</v>
      </c>
      <c r="GY16" s="307">
        <v>0</v>
      </c>
      <c r="GZ16" s="307">
        <v>1</v>
      </c>
      <c r="HA16" s="307">
        <v>3</v>
      </c>
      <c r="HB16" s="307">
        <v>3</v>
      </c>
      <c r="HC16" s="307">
        <v>0</v>
      </c>
      <c r="HD16" s="307">
        <v>0</v>
      </c>
      <c r="HE16" s="307">
        <v>0</v>
      </c>
      <c r="HF16" s="307">
        <v>0</v>
      </c>
      <c r="HG16" s="307">
        <v>0</v>
      </c>
      <c r="HH16" s="307">
        <v>0</v>
      </c>
      <c r="HI16" s="307">
        <v>0</v>
      </c>
      <c r="HJ16" s="307">
        <v>0</v>
      </c>
      <c r="HK16" s="307">
        <v>1</v>
      </c>
      <c r="HL16" s="307">
        <v>1</v>
      </c>
      <c r="HM16" s="307">
        <v>0</v>
      </c>
      <c r="HN16" s="307">
        <v>1</v>
      </c>
      <c r="HO16" s="307">
        <v>3</v>
      </c>
      <c r="HP16" s="307">
        <v>1</v>
      </c>
      <c r="HQ16" s="307">
        <v>1</v>
      </c>
      <c r="HR16" s="307">
        <v>1</v>
      </c>
      <c r="HS16" s="307">
        <v>1</v>
      </c>
      <c r="HT16" s="307">
        <v>0</v>
      </c>
      <c r="HU16" s="307">
        <v>0</v>
      </c>
      <c r="HV16" s="307">
        <v>0</v>
      </c>
      <c r="HW16" s="307">
        <v>0</v>
      </c>
      <c r="HX16" s="307">
        <v>0</v>
      </c>
      <c r="HY16" s="307">
        <v>0</v>
      </c>
      <c r="HZ16" s="307">
        <v>0</v>
      </c>
      <c r="IA16" s="307">
        <v>0</v>
      </c>
      <c r="IB16" s="307">
        <v>0</v>
      </c>
      <c r="IC16" s="307">
        <v>0</v>
      </c>
      <c r="ID16" s="307">
        <v>1</v>
      </c>
      <c r="IE16" s="307">
        <v>0</v>
      </c>
      <c r="IF16" s="307">
        <v>1</v>
      </c>
      <c r="IG16" s="307">
        <v>0</v>
      </c>
      <c r="IH16" s="307">
        <v>25</v>
      </c>
      <c r="II16" s="307">
        <v>8</v>
      </c>
      <c r="IJ16" s="307">
        <v>3</v>
      </c>
      <c r="IK16" s="307">
        <v>4</v>
      </c>
      <c r="IL16" s="307">
        <v>1</v>
      </c>
      <c r="IM16" s="307">
        <v>0</v>
      </c>
      <c r="IN16" s="307">
        <v>0</v>
      </c>
      <c r="IO16" s="307">
        <v>2</v>
      </c>
      <c r="IP16" s="307">
        <v>0</v>
      </c>
      <c r="IQ16" s="307" t="s">
        <v>262</v>
      </c>
      <c r="IR16" s="307" t="s">
        <v>262</v>
      </c>
      <c r="IS16" s="307">
        <v>0</v>
      </c>
      <c r="IT16" s="307">
        <v>0</v>
      </c>
      <c r="IU16" s="307">
        <v>0</v>
      </c>
      <c r="IV16" s="307">
        <v>0</v>
      </c>
      <c r="IW16" s="307">
        <v>0</v>
      </c>
      <c r="IX16" s="307">
        <v>0</v>
      </c>
      <c r="IY16" s="307">
        <v>1</v>
      </c>
      <c r="IZ16" s="307">
        <v>4</v>
      </c>
      <c r="JA16" s="307">
        <v>1</v>
      </c>
      <c r="JB16" s="307">
        <v>0</v>
      </c>
      <c r="JC16" s="307">
        <v>0</v>
      </c>
      <c r="JD16" s="307">
        <v>0</v>
      </c>
      <c r="JE16" s="307">
        <v>0</v>
      </c>
      <c r="JF16" s="307">
        <v>0</v>
      </c>
      <c r="JG16" s="307">
        <v>0</v>
      </c>
      <c r="JH16" s="307">
        <v>1</v>
      </c>
      <c r="JI16" s="307">
        <v>6</v>
      </c>
      <c r="JJ16" s="307">
        <v>2</v>
      </c>
      <c r="JK16" s="307">
        <v>1</v>
      </c>
      <c r="JL16" s="307">
        <v>1</v>
      </c>
      <c r="JM16" s="307">
        <v>1</v>
      </c>
      <c r="JN16" s="307">
        <v>0</v>
      </c>
      <c r="JO16" s="307">
        <v>0</v>
      </c>
      <c r="JP16" s="307">
        <v>0</v>
      </c>
      <c r="JQ16" s="307">
        <v>0</v>
      </c>
      <c r="JR16" s="307">
        <v>0</v>
      </c>
      <c r="JS16" s="307">
        <v>0</v>
      </c>
      <c r="JT16" s="307">
        <v>3</v>
      </c>
      <c r="JU16" s="307" t="s">
        <v>787</v>
      </c>
    </row>
    <row r="17" spans="1:281" ht="23.25" customHeight="1">
      <c r="A17" s="183"/>
      <c r="B17" s="57" t="s">
        <v>15</v>
      </c>
      <c r="C17" s="503">
        <v>11034.153</v>
      </c>
      <c r="D17" s="503">
        <v>5923.2579999999998</v>
      </c>
      <c r="E17" s="503">
        <v>2488.076</v>
      </c>
      <c r="F17" s="503">
        <v>1036.681</v>
      </c>
      <c r="G17" s="503">
        <v>1585.8630000000001</v>
      </c>
      <c r="H17" s="503">
        <v>0.27300000000000002</v>
      </c>
      <c r="I17" s="301"/>
      <c r="J17" s="503">
        <v>739</v>
      </c>
      <c r="K17" s="503" t="s">
        <v>787</v>
      </c>
      <c r="L17" s="503" t="s">
        <v>787</v>
      </c>
      <c r="M17" s="503">
        <v>84</v>
      </c>
      <c r="N17" s="503">
        <v>243</v>
      </c>
      <c r="O17" s="503">
        <v>95</v>
      </c>
      <c r="P17" s="503">
        <v>58</v>
      </c>
      <c r="Q17" s="503" t="s">
        <v>787</v>
      </c>
      <c r="R17" s="503">
        <v>83</v>
      </c>
      <c r="S17" s="503">
        <v>97</v>
      </c>
      <c r="T17" s="503">
        <v>44</v>
      </c>
      <c r="U17" s="503">
        <v>41</v>
      </c>
      <c r="V17" s="503">
        <v>85</v>
      </c>
      <c r="W17" s="503">
        <v>30</v>
      </c>
      <c r="X17" s="503">
        <v>37</v>
      </c>
      <c r="Y17" s="503">
        <v>127</v>
      </c>
      <c r="Z17" s="503">
        <v>52</v>
      </c>
      <c r="AA17" s="503">
        <v>36</v>
      </c>
      <c r="AB17" s="503">
        <v>35</v>
      </c>
      <c r="AC17" s="503">
        <v>29</v>
      </c>
      <c r="AD17" s="503">
        <v>25</v>
      </c>
      <c r="AE17" s="503">
        <v>21</v>
      </c>
      <c r="AF17" s="503">
        <v>25</v>
      </c>
      <c r="AG17" s="503">
        <v>19</v>
      </c>
      <c r="AH17" s="503">
        <v>53</v>
      </c>
      <c r="AI17" s="503">
        <v>130</v>
      </c>
      <c r="AJ17" s="503" t="s">
        <v>787</v>
      </c>
      <c r="AK17" s="503">
        <v>36</v>
      </c>
      <c r="AL17" s="503">
        <v>16</v>
      </c>
      <c r="AM17" s="503">
        <v>78</v>
      </c>
      <c r="AN17" s="503">
        <v>112</v>
      </c>
      <c r="AO17" s="503">
        <v>76</v>
      </c>
      <c r="AP17" s="503">
        <v>77</v>
      </c>
      <c r="AQ17" s="503">
        <v>27</v>
      </c>
      <c r="AR17" s="503">
        <v>14</v>
      </c>
      <c r="AS17" s="503" t="s">
        <v>787</v>
      </c>
      <c r="AT17" s="503" t="s">
        <v>787</v>
      </c>
      <c r="AU17" s="503">
        <v>367</v>
      </c>
      <c r="AV17" s="503">
        <v>101</v>
      </c>
      <c r="AW17" s="503">
        <v>106</v>
      </c>
      <c r="AX17" s="503" t="s">
        <v>787</v>
      </c>
      <c r="AY17" s="503">
        <v>62</v>
      </c>
      <c r="AZ17" s="503">
        <v>76</v>
      </c>
      <c r="BA17" s="503">
        <v>49</v>
      </c>
      <c r="BB17" s="503">
        <v>47</v>
      </c>
      <c r="BC17" s="503">
        <v>68</v>
      </c>
      <c r="BD17" s="503">
        <v>234</v>
      </c>
      <c r="BE17" s="503">
        <v>67</v>
      </c>
      <c r="BF17" s="503">
        <v>67</v>
      </c>
      <c r="BG17" s="503">
        <v>58</v>
      </c>
      <c r="BH17" s="503">
        <v>27</v>
      </c>
      <c r="BI17" s="503">
        <v>53</v>
      </c>
      <c r="BJ17" s="503" t="s">
        <v>787</v>
      </c>
      <c r="BK17" s="503">
        <v>198</v>
      </c>
      <c r="BL17" s="503">
        <v>166</v>
      </c>
      <c r="BM17" s="503">
        <v>86</v>
      </c>
      <c r="BN17" s="503">
        <v>103</v>
      </c>
      <c r="BO17" s="503">
        <v>63</v>
      </c>
      <c r="BP17" s="503">
        <v>70</v>
      </c>
      <c r="BQ17" s="503">
        <v>26</v>
      </c>
      <c r="BR17" s="503">
        <v>784</v>
      </c>
      <c r="BS17" s="503" t="s">
        <v>787</v>
      </c>
      <c r="BT17" s="503">
        <v>98</v>
      </c>
      <c r="BU17" s="503" t="s">
        <v>787</v>
      </c>
      <c r="BV17" s="503">
        <v>70</v>
      </c>
      <c r="BW17" s="503">
        <v>46</v>
      </c>
      <c r="BX17" s="503">
        <v>66</v>
      </c>
      <c r="BY17" s="503" t="s">
        <v>787</v>
      </c>
      <c r="BZ17" s="503" t="s">
        <v>787</v>
      </c>
      <c r="CA17" s="503" t="s">
        <v>787</v>
      </c>
      <c r="CB17" s="503">
        <v>33</v>
      </c>
      <c r="CC17" s="503" t="s">
        <v>787</v>
      </c>
      <c r="CD17" s="503">
        <v>30</v>
      </c>
      <c r="CE17" s="503" t="s">
        <v>787</v>
      </c>
      <c r="CF17" s="503" t="s">
        <v>787</v>
      </c>
      <c r="CG17" s="503" t="s">
        <v>787</v>
      </c>
      <c r="CH17" s="503" t="s">
        <v>787</v>
      </c>
      <c r="CI17" s="503" t="s">
        <v>787</v>
      </c>
      <c r="CJ17" s="503" t="s">
        <v>787</v>
      </c>
      <c r="CK17" s="503" t="s">
        <v>787</v>
      </c>
      <c r="CL17" s="503" t="s">
        <v>787</v>
      </c>
      <c r="CM17" s="503" t="s">
        <v>787</v>
      </c>
      <c r="CN17" s="503" t="s">
        <v>787</v>
      </c>
      <c r="CO17" s="503" t="s">
        <v>787</v>
      </c>
      <c r="CP17" s="503" t="s">
        <v>787</v>
      </c>
      <c r="CQ17" s="503" t="s">
        <v>787</v>
      </c>
      <c r="CR17" s="503" t="s">
        <v>787</v>
      </c>
      <c r="CS17" s="503" t="s">
        <v>787</v>
      </c>
      <c r="CT17" s="503" t="s">
        <v>787</v>
      </c>
      <c r="CU17" s="503" t="s">
        <v>787</v>
      </c>
      <c r="CV17" s="503" t="s">
        <v>787</v>
      </c>
      <c r="CW17" s="503">
        <v>28</v>
      </c>
      <c r="CX17" s="503" t="s">
        <v>787</v>
      </c>
      <c r="CY17" s="503">
        <v>21</v>
      </c>
      <c r="CZ17" s="503" t="s">
        <v>787</v>
      </c>
      <c r="DA17" s="503">
        <v>517</v>
      </c>
      <c r="DB17" s="503" t="s">
        <v>787</v>
      </c>
      <c r="DC17" s="503" t="s">
        <v>787</v>
      </c>
      <c r="DD17" s="503" t="s">
        <v>787</v>
      </c>
      <c r="DE17" s="503" t="s">
        <v>787</v>
      </c>
      <c r="DF17" s="503">
        <v>65</v>
      </c>
      <c r="DG17" s="503">
        <v>65</v>
      </c>
      <c r="DH17" s="503">
        <v>12</v>
      </c>
      <c r="DI17" s="503" t="s">
        <v>787</v>
      </c>
      <c r="DJ17" s="503" t="s">
        <v>787</v>
      </c>
      <c r="DK17" s="503" t="s">
        <v>787</v>
      </c>
      <c r="DL17" s="503" t="s">
        <v>787</v>
      </c>
      <c r="DM17" s="503" t="s">
        <v>787</v>
      </c>
      <c r="DN17" s="503" t="s">
        <v>787</v>
      </c>
      <c r="DO17" s="503">
        <v>63</v>
      </c>
      <c r="DP17" s="503" t="s">
        <v>787</v>
      </c>
      <c r="DQ17" s="503" t="s">
        <v>787</v>
      </c>
      <c r="DR17" s="503" t="s">
        <v>787</v>
      </c>
      <c r="DS17" s="503" t="s">
        <v>787</v>
      </c>
      <c r="DT17" s="503" t="s">
        <v>787</v>
      </c>
      <c r="DU17" s="503" t="s">
        <v>787</v>
      </c>
      <c r="DV17" s="503" t="s">
        <v>787</v>
      </c>
      <c r="DW17" s="503" t="s">
        <v>787</v>
      </c>
      <c r="DX17" s="503" t="s">
        <v>787</v>
      </c>
      <c r="DY17" s="503" t="s">
        <v>787</v>
      </c>
      <c r="DZ17" s="503" t="s">
        <v>787</v>
      </c>
      <c r="EA17" s="503" t="s">
        <v>787</v>
      </c>
      <c r="EB17" s="503" t="s">
        <v>787</v>
      </c>
      <c r="EC17" s="503" t="s">
        <v>787</v>
      </c>
      <c r="ED17" s="503">
        <v>17</v>
      </c>
      <c r="EE17" s="503">
        <v>6</v>
      </c>
      <c r="EF17" s="503">
        <v>4</v>
      </c>
      <c r="EG17" s="503">
        <v>3</v>
      </c>
      <c r="EH17" s="503">
        <v>7</v>
      </c>
      <c r="EI17" s="503">
        <v>8</v>
      </c>
      <c r="EJ17" s="503">
        <v>18</v>
      </c>
      <c r="EK17" s="503">
        <v>8</v>
      </c>
      <c r="EL17" s="503">
        <v>7</v>
      </c>
      <c r="EM17" s="503">
        <v>7</v>
      </c>
      <c r="EN17" s="503">
        <v>9</v>
      </c>
      <c r="EO17" s="503">
        <v>10</v>
      </c>
      <c r="EP17" s="503">
        <v>21</v>
      </c>
      <c r="EQ17" s="503">
        <v>4</v>
      </c>
      <c r="ER17" s="503">
        <v>6</v>
      </c>
      <c r="ES17" s="503">
        <v>5</v>
      </c>
      <c r="ET17" s="503">
        <v>9</v>
      </c>
      <c r="EU17" s="503">
        <v>10</v>
      </c>
      <c r="EV17" s="503">
        <v>13</v>
      </c>
      <c r="EW17" s="503">
        <v>15</v>
      </c>
      <c r="EX17" s="503">
        <v>15</v>
      </c>
      <c r="EY17" s="503">
        <v>15</v>
      </c>
      <c r="EZ17" s="503">
        <v>8</v>
      </c>
      <c r="FA17" s="503">
        <v>11</v>
      </c>
      <c r="FB17" s="503">
        <v>9</v>
      </c>
      <c r="FC17" s="503">
        <v>14</v>
      </c>
      <c r="FD17" s="503">
        <v>2</v>
      </c>
      <c r="FE17" s="503">
        <v>6</v>
      </c>
      <c r="FF17" s="503">
        <v>8</v>
      </c>
      <c r="FG17" s="503">
        <v>5</v>
      </c>
      <c r="FH17" s="503">
        <v>17</v>
      </c>
      <c r="FI17" s="503">
        <v>8</v>
      </c>
      <c r="FJ17" s="503">
        <v>10</v>
      </c>
      <c r="FK17" s="503">
        <v>5</v>
      </c>
      <c r="FL17" s="503">
        <v>3</v>
      </c>
      <c r="FM17" s="503">
        <v>3</v>
      </c>
      <c r="FN17" s="503">
        <v>16</v>
      </c>
      <c r="FO17" s="503">
        <v>7</v>
      </c>
      <c r="FP17" s="503">
        <v>5</v>
      </c>
      <c r="FQ17" s="503">
        <v>32</v>
      </c>
      <c r="FR17" s="503">
        <v>25</v>
      </c>
      <c r="FS17" s="503">
        <v>24</v>
      </c>
      <c r="FT17" s="503">
        <v>28</v>
      </c>
      <c r="FU17" s="503">
        <v>9</v>
      </c>
      <c r="FV17" s="503">
        <v>4</v>
      </c>
      <c r="FW17" s="503">
        <v>5</v>
      </c>
      <c r="FX17" s="503">
        <v>13</v>
      </c>
      <c r="FY17" s="503">
        <v>25</v>
      </c>
      <c r="FZ17" s="503">
        <v>8</v>
      </c>
      <c r="GA17" s="503">
        <v>4</v>
      </c>
      <c r="GB17" s="503">
        <v>4</v>
      </c>
      <c r="GC17" s="503">
        <v>5</v>
      </c>
      <c r="GD17" s="503">
        <v>12</v>
      </c>
      <c r="GE17" s="503">
        <v>17</v>
      </c>
      <c r="GF17" s="503">
        <v>5</v>
      </c>
      <c r="GG17" s="503">
        <v>10</v>
      </c>
      <c r="GH17" s="503">
        <v>7</v>
      </c>
      <c r="GI17" s="503">
        <v>5</v>
      </c>
      <c r="GJ17" s="503">
        <v>5</v>
      </c>
      <c r="GK17" s="503">
        <v>3</v>
      </c>
      <c r="GL17" s="503">
        <v>6</v>
      </c>
      <c r="GM17" s="503">
        <v>9</v>
      </c>
      <c r="GN17" s="503">
        <v>8</v>
      </c>
      <c r="GO17" s="503">
        <v>20</v>
      </c>
      <c r="GP17" s="503">
        <v>12</v>
      </c>
      <c r="GQ17" s="503">
        <v>9</v>
      </c>
      <c r="GR17" s="503">
        <v>8</v>
      </c>
      <c r="GS17" s="503">
        <v>6</v>
      </c>
      <c r="GT17" s="503">
        <v>11</v>
      </c>
      <c r="GU17" s="503">
        <v>5</v>
      </c>
      <c r="GV17" s="503">
        <v>11</v>
      </c>
      <c r="GW17" s="503">
        <v>3</v>
      </c>
      <c r="GX17" s="503">
        <v>9</v>
      </c>
      <c r="GY17" s="503">
        <v>6</v>
      </c>
      <c r="GZ17" s="503">
        <v>8</v>
      </c>
      <c r="HA17" s="503">
        <v>22</v>
      </c>
      <c r="HB17" s="503">
        <v>17</v>
      </c>
      <c r="HC17" s="503">
        <v>7</v>
      </c>
      <c r="HD17" s="503">
        <v>6</v>
      </c>
      <c r="HE17" s="503">
        <v>5</v>
      </c>
      <c r="HF17" s="503">
        <v>9</v>
      </c>
      <c r="HG17" s="503">
        <v>4</v>
      </c>
      <c r="HH17" s="503">
        <v>7</v>
      </c>
      <c r="HI17" s="503">
        <v>6</v>
      </c>
      <c r="HJ17" s="503">
        <v>6</v>
      </c>
      <c r="HK17" s="503">
        <v>10</v>
      </c>
      <c r="HL17" s="503">
        <v>9</v>
      </c>
      <c r="HM17" s="503">
        <v>6</v>
      </c>
      <c r="HN17" s="503">
        <v>15</v>
      </c>
      <c r="HO17" s="503">
        <v>25</v>
      </c>
      <c r="HP17" s="503">
        <v>10</v>
      </c>
      <c r="HQ17" s="503">
        <v>7</v>
      </c>
      <c r="HR17" s="503">
        <v>11</v>
      </c>
      <c r="HS17" s="503">
        <v>10</v>
      </c>
      <c r="HT17" s="503">
        <v>11</v>
      </c>
      <c r="HU17" s="503">
        <v>6</v>
      </c>
      <c r="HV17" s="503">
        <v>8</v>
      </c>
      <c r="HW17" s="503">
        <v>6</v>
      </c>
      <c r="HX17" s="503">
        <v>11</v>
      </c>
      <c r="HY17" s="503">
        <v>18</v>
      </c>
      <c r="HZ17" s="503">
        <v>5</v>
      </c>
      <c r="IA17" s="503">
        <v>3</v>
      </c>
      <c r="IB17" s="503">
        <v>13</v>
      </c>
      <c r="IC17" s="503">
        <v>6</v>
      </c>
      <c r="ID17" s="503">
        <v>13</v>
      </c>
      <c r="IE17" s="503">
        <v>5</v>
      </c>
      <c r="IF17" s="503">
        <v>7</v>
      </c>
      <c r="IG17" s="503">
        <v>4</v>
      </c>
      <c r="IH17" s="503">
        <v>64</v>
      </c>
      <c r="II17" s="503">
        <v>40</v>
      </c>
      <c r="IJ17" s="503">
        <v>58</v>
      </c>
      <c r="IK17" s="503">
        <v>13</v>
      </c>
      <c r="IL17" s="503">
        <v>11</v>
      </c>
      <c r="IM17" s="503">
        <v>5</v>
      </c>
      <c r="IN17" s="503">
        <v>6</v>
      </c>
      <c r="IO17" s="503">
        <v>11</v>
      </c>
      <c r="IP17" s="503">
        <v>3</v>
      </c>
      <c r="IQ17" s="503">
        <v>2</v>
      </c>
      <c r="IR17" s="503">
        <v>1</v>
      </c>
      <c r="IS17" s="503">
        <v>5</v>
      </c>
      <c r="IT17" s="503">
        <v>6</v>
      </c>
      <c r="IU17" s="503">
        <v>4</v>
      </c>
      <c r="IV17" s="503">
        <v>3</v>
      </c>
      <c r="IW17" s="503">
        <v>3</v>
      </c>
      <c r="IX17" s="503">
        <v>6</v>
      </c>
      <c r="IY17" s="503">
        <v>8</v>
      </c>
      <c r="IZ17" s="503">
        <v>51</v>
      </c>
      <c r="JA17" s="503">
        <v>15</v>
      </c>
      <c r="JB17" s="503">
        <v>6</v>
      </c>
      <c r="JC17" s="503">
        <v>4</v>
      </c>
      <c r="JD17" s="503">
        <v>12</v>
      </c>
      <c r="JE17" s="503">
        <v>5</v>
      </c>
      <c r="JF17" s="503">
        <v>6</v>
      </c>
      <c r="JG17" s="503">
        <v>8</v>
      </c>
      <c r="JH17" s="503">
        <v>12</v>
      </c>
      <c r="JI17" s="503">
        <v>28</v>
      </c>
      <c r="JJ17" s="503">
        <v>6</v>
      </c>
      <c r="JK17" s="503">
        <v>5</v>
      </c>
      <c r="JL17" s="503">
        <v>10</v>
      </c>
      <c r="JM17" s="503">
        <v>9</v>
      </c>
      <c r="JN17" s="503">
        <v>10</v>
      </c>
      <c r="JO17" s="503">
        <v>8</v>
      </c>
      <c r="JP17" s="503">
        <v>3</v>
      </c>
      <c r="JQ17" s="503">
        <v>4</v>
      </c>
      <c r="JR17" s="503">
        <v>5</v>
      </c>
      <c r="JS17" s="503">
        <v>5</v>
      </c>
      <c r="JT17" s="503">
        <v>7</v>
      </c>
      <c r="JU17" s="503" t="s">
        <v>787</v>
      </c>
    </row>
    <row r="18" spans="1:281" ht="23.25" customHeight="1">
      <c r="A18" s="183"/>
      <c r="B18" s="57" t="s">
        <v>19</v>
      </c>
      <c r="C18" s="503">
        <v>23680.825000000001</v>
      </c>
      <c r="D18" s="503">
        <v>10730.331</v>
      </c>
      <c r="E18" s="503">
        <v>4339.6779999999999</v>
      </c>
      <c r="F18" s="503">
        <v>4007.6990000000001</v>
      </c>
      <c r="G18" s="503">
        <v>4500.0879999999997</v>
      </c>
      <c r="H18" s="503">
        <v>103.026</v>
      </c>
      <c r="I18" s="301"/>
      <c r="J18" s="503">
        <v>914</v>
      </c>
      <c r="K18" s="503">
        <v>379</v>
      </c>
      <c r="L18" s="503">
        <v>544</v>
      </c>
      <c r="M18" s="503">
        <v>278</v>
      </c>
      <c r="N18" s="503">
        <v>286</v>
      </c>
      <c r="O18" s="503">
        <v>215</v>
      </c>
      <c r="P18" s="503">
        <v>223</v>
      </c>
      <c r="Q18" s="503">
        <v>227</v>
      </c>
      <c r="R18" s="503">
        <v>158</v>
      </c>
      <c r="S18" s="503">
        <v>180</v>
      </c>
      <c r="T18" s="503">
        <v>106</v>
      </c>
      <c r="U18" s="503">
        <v>93</v>
      </c>
      <c r="V18" s="503">
        <v>66</v>
      </c>
      <c r="W18" s="503">
        <v>78</v>
      </c>
      <c r="X18" s="503">
        <v>108</v>
      </c>
      <c r="Y18" s="503">
        <v>125</v>
      </c>
      <c r="Z18" s="503">
        <v>76</v>
      </c>
      <c r="AA18" s="503">
        <v>91</v>
      </c>
      <c r="AB18" s="503">
        <v>51</v>
      </c>
      <c r="AC18" s="503">
        <v>96</v>
      </c>
      <c r="AD18" s="503">
        <v>78</v>
      </c>
      <c r="AE18" s="503">
        <v>66</v>
      </c>
      <c r="AF18" s="503">
        <v>44</v>
      </c>
      <c r="AG18" s="503">
        <v>40</v>
      </c>
      <c r="AH18" s="503">
        <v>153</v>
      </c>
      <c r="AI18" s="503">
        <v>154</v>
      </c>
      <c r="AJ18" s="503">
        <v>164</v>
      </c>
      <c r="AK18" s="503">
        <v>86</v>
      </c>
      <c r="AL18" s="503">
        <v>52</v>
      </c>
      <c r="AM18" s="503">
        <v>133</v>
      </c>
      <c r="AN18" s="503">
        <v>204</v>
      </c>
      <c r="AO18" s="503">
        <v>152</v>
      </c>
      <c r="AP18" s="503">
        <v>75</v>
      </c>
      <c r="AQ18" s="503">
        <v>141</v>
      </c>
      <c r="AR18" s="503">
        <v>90</v>
      </c>
      <c r="AS18" s="503">
        <v>96</v>
      </c>
      <c r="AT18" s="503">
        <v>1151</v>
      </c>
      <c r="AU18" s="503">
        <v>496</v>
      </c>
      <c r="AV18" s="503">
        <v>128</v>
      </c>
      <c r="AW18" s="503">
        <v>161</v>
      </c>
      <c r="AX18" s="503">
        <v>216</v>
      </c>
      <c r="AY18" s="503">
        <v>139</v>
      </c>
      <c r="AZ18" s="503">
        <v>160</v>
      </c>
      <c r="BA18" s="503">
        <v>62</v>
      </c>
      <c r="BB18" s="503">
        <v>45</v>
      </c>
      <c r="BC18" s="503">
        <v>83</v>
      </c>
      <c r="BD18" s="503">
        <v>131</v>
      </c>
      <c r="BE18" s="503">
        <v>116</v>
      </c>
      <c r="BF18" s="503">
        <v>75</v>
      </c>
      <c r="BG18" s="503">
        <v>85</v>
      </c>
      <c r="BH18" s="503">
        <v>34</v>
      </c>
      <c r="BI18" s="503">
        <v>62</v>
      </c>
      <c r="BJ18" s="503">
        <v>453</v>
      </c>
      <c r="BK18" s="503">
        <v>325</v>
      </c>
      <c r="BL18" s="503">
        <v>234</v>
      </c>
      <c r="BM18" s="503">
        <v>80</v>
      </c>
      <c r="BN18" s="503">
        <v>144</v>
      </c>
      <c r="BO18" s="503">
        <v>111</v>
      </c>
      <c r="BP18" s="503">
        <v>126</v>
      </c>
      <c r="BQ18" s="503">
        <v>61</v>
      </c>
      <c r="BR18" s="503">
        <v>337</v>
      </c>
      <c r="BS18" s="503">
        <v>426</v>
      </c>
      <c r="BT18" s="503">
        <v>189</v>
      </c>
      <c r="BU18" s="503">
        <v>186</v>
      </c>
      <c r="BV18" s="503">
        <v>97</v>
      </c>
      <c r="BW18" s="503">
        <v>102</v>
      </c>
      <c r="BX18" s="503">
        <v>89</v>
      </c>
      <c r="BY18" s="503">
        <v>100</v>
      </c>
      <c r="BZ18" s="503">
        <v>84</v>
      </c>
      <c r="CA18" s="503">
        <v>29</v>
      </c>
      <c r="CB18" s="503">
        <v>61</v>
      </c>
      <c r="CC18" s="503">
        <v>54</v>
      </c>
      <c r="CD18" s="503">
        <v>48</v>
      </c>
      <c r="CE18" s="503">
        <v>43</v>
      </c>
      <c r="CF18" s="503">
        <v>77</v>
      </c>
      <c r="CG18" s="503">
        <v>46</v>
      </c>
      <c r="CH18" s="503">
        <v>43</v>
      </c>
      <c r="CI18" s="503">
        <v>35</v>
      </c>
      <c r="CJ18" s="503">
        <v>36</v>
      </c>
      <c r="CK18" s="503">
        <v>22</v>
      </c>
      <c r="CL18" s="503">
        <v>22</v>
      </c>
      <c r="CM18" s="503">
        <v>27</v>
      </c>
      <c r="CN18" s="503">
        <v>21</v>
      </c>
      <c r="CO18" s="503">
        <v>19</v>
      </c>
      <c r="CP18" s="503">
        <v>17</v>
      </c>
      <c r="CQ18" s="503">
        <v>21</v>
      </c>
      <c r="CR18" s="503">
        <v>10</v>
      </c>
      <c r="CS18" s="503">
        <v>11</v>
      </c>
      <c r="CT18" s="503">
        <v>5</v>
      </c>
      <c r="CU18" s="503">
        <v>7</v>
      </c>
      <c r="CV18" s="503">
        <v>116</v>
      </c>
      <c r="CW18" s="503">
        <v>58</v>
      </c>
      <c r="CX18" s="503">
        <v>194</v>
      </c>
      <c r="CY18" s="503">
        <v>105</v>
      </c>
      <c r="CZ18" s="503">
        <v>126</v>
      </c>
      <c r="DA18" s="503">
        <v>391</v>
      </c>
      <c r="DB18" s="503">
        <v>311</v>
      </c>
      <c r="DC18" s="503">
        <v>240</v>
      </c>
      <c r="DD18" s="503">
        <v>139</v>
      </c>
      <c r="DE18" s="503">
        <v>103</v>
      </c>
      <c r="DF18" s="503">
        <v>146</v>
      </c>
      <c r="DG18" s="503">
        <v>84</v>
      </c>
      <c r="DH18" s="503">
        <v>45</v>
      </c>
      <c r="DI18" s="503">
        <v>462</v>
      </c>
      <c r="DJ18" s="503">
        <v>422</v>
      </c>
      <c r="DK18" s="503">
        <v>408</v>
      </c>
      <c r="DL18" s="503">
        <v>309</v>
      </c>
      <c r="DM18" s="503">
        <v>316</v>
      </c>
      <c r="DN18" s="503">
        <v>259</v>
      </c>
      <c r="DO18" s="503">
        <v>234</v>
      </c>
      <c r="DP18" s="503">
        <v>206</v>
      </c>
      <c r="DQ18" s="503">
        <v>131</v>
      </c>
      <c r="DR18" s="503">
        <v>129</v>
      </c>
      <c r="DS18" s="503">
        <v>3</v>
      </c>
      <c r="DT18" s="503">
        <v>77</v>
      </c>
      <c r="DU18" s="503">
        <v>66</v>
      </c>
      <c r="DV18" s="503">
        <v>74</v>
      </c>
      <c r="DW18" s="503">
        <v>277</v>
      </c>
      <c r="DX18" s="503">
        <v>317</v>
      </c>
      <c r="DY18" s="503">
        <v>115</v>
      </c>
      <c r="DZ18" s="503">
        <v>77</v>
      </c>
      <c r="EA18" s="503">
        <v>20</v>
      </c>
      <c r="EB18" s="503">
        <v>8</v>
      </c>
      <c r="EC18" s="503">
        <v>87</v>
      </c>
      <c r="ED18" s="503">
        <v>79</v>
      </c>
      <c r="EE18" s="503">
        <v>23</v>
      </c>
      <c r="EF18" s="503">
        <v>19</v>
      </c>
      <c r="EG18" s="503">
        <v>18</v>
      </c>
      <c r="EH18" s="503">
        <v>18</v>
      </c>
      <c r="EI18" s="503">
        <v>19</v>
      </c>
      <c r="EJ18" s="503">
        <v>57</v>
      </c>
      <c r="EK18" s="503">
        <v>40</v>
      </c>
      <c r="EL18" s="503">
        <v>28</v>
      </c>
      <c r="EM18" s="503">
        <v>22</v>
      </c>
      <c r="EN18" s="503">
        <v>26</v>
      </c>
      <c r="EO18" s="503">
        <v>26</v>
      </c>
      <c r="EP18" s="503">
        <v>87</v>
      </c>
      <c r="EQ18" s="503">
        <v>15</v>
      </c>
      <c r="ER18" s="503">
        <v>23</v>
      </c>
      <c r="ES18" s="503">
        <v>15</v>
      </c>
      <c r="ET18" s="503">
        <v>25</v>
      </c>
      <c r="EU18" s="503">
        <v>45</v>
      </c>
      <c r="EV18" s="503">
        <v>50</v>
      </c>
      <c r="EW18" s="503">
        <v>59</v>
      </c>
      <c r="EX18" s="503">
        <v>79</v>
      </c>
      <c r="EY18" s="503">
        <v>45</v>
      </c>
      <c r="EZ18" s="503">
        <v>23</v>
      </c>
      <c r="FA18" s="503">
        <v>15</v>
      </c>
      <c r="FB18" s="503">
        <v>20</v>
      </c>
      <c r="FC18" s="503">
        <v>45</v>
      </c>
      <c r="FD18" s="503">
        <v>8</v>
      </c>
      <c r="FE18" s="503">
        <v>28</v>
      </c>
      <c r="FF18" s="503">
        <v>24</v>
      </c>
      <c r="FG18" s="503">
        <v>15</v>
      </c>
      <c r="FH18" s="503">
        <v>45</v>
      </c>
      <c r="FI18" s="503">
        <v>29</v>
      </c>
      <c r="FJ18" s="503">
        <v>29</v>
      </c>
      <c r="FK18" s="503">
        <v>17</v>
      </c>
      <c r="FL18" s="503">
        <v>11</v>
      </c>
      <c r="FM18" s="503">
        <v>10</v>
      </c>
      <c r="FN18" s="503">
        <v>67</v>
      </c>
      <c r="FO18" s="503">
        <v>29</v>
      </c>
      <c r="FP18" s="503">
        <v>26</v>
      </c>
      <c r="FQ18" s="503">
        <v>46</v>
      </c>
      <c r="FR18" s="503">
        <v>67</v>
      </c>
      <c r="FS18" s="503">
        <v>48</v>
      </c>
      <c r="FT18" s="503">
        <v>99</v>
      </c>
      <c r="FU18" s="503">
        <v>39</v>
      </c>
      <c r="FV18" s="503">
        <v>13</v>
      </c>
      <c r="FW18" s="503">
        <v>20</v>
      </c>
      <c r="FX18" s="503">
        <v>31</v>
      </c>
      <c r="FY18" s="503">
        <v>13</v>
      </c>
      <c r="FZ18" s="503">
        <v>18</v>
      </c>
      <c r="GA18" s="503">
        <v>9</v>
      </c>
      <c r="GB18" s="503">
        <v>9</v>
      </c>
      <c r="GC18" s="503">
        <v>15</v>
      </c>
      <c r="GD18" s="503">
        <v>31</v>
      </c>
      <c r="GE18" s="503">
        <v>64</v>
      </c>
      <c r="GF18" s="503">
        <v>19</v>
      </c>
      <c r="GG18" s="503">
        <v>15</v>
      </c>
      <c r="GH18" s="503">
        <v>15</v>
      </c>
      <c r="GI18" s="503">
        <v>19</v>
      </c>
      <c r="GJ18" s="503">
        <v>13</v>
      </c>
      <c r="GK18" s="503">
        <v>8</v>
      </c>
      <c r="GL18" s="503">
        <v>16</v>
      </c>
      <c r="GM18" s="503">
        <v>30</v>
      </c>
      <c r="GN18" s="503">
        <v>13</v>
      </c>
      <c r="GO18" s="503">
        <v>38</v>
      </c>
      <c r="GP18" s="503">
        <v>36</v>
      </c>
      <c r="GQ18" s="503">
        <v>26</v>
      </c>
      <c r="GR18" s="503">
        <v>20</v>
      </c>
      <c r="GS18" s="503">
        <v>17</v>
      </c>
      <c r="GT18" s="503">
        <v>38</v>
      </c>
      <c r="GU18" s="503">
        <v>13</v>
      </c>
      <c r="GV18" s="503">
        <v>28</v>
      </c>
      <c r="GW18" s="503">
        <v>9</v>
      </c>
      <c r="GX18" s="503">
        <v>39</v>
      </c>
      <c r="GY18" s="503">
        <v>17</v>
      </c>
      <c r="GZ18" s="503">
        <v>10</v>
      </c>
      <c r="HA18" s="503">
        <v>86</v>
      </c>
      <c r="HB18" s="503">
        <v>57</v>
      </c>
      <c r="HC18" s="503">
        <v>17</v>
      </c>
      <c r="HD18" s="503">
        <v>14</v>
      </c>
      <c r="HE18" s="503">
        <v>16</v>
      </c>
      <c r="HF18" s="503">
        <v>31</v>
      </c>
      <c r="HG18" s="503">
        <v>19</v>
      </c>
      <c r="HH18" s="503">
        <v>16</v>
      </c>
      <c r="HI18" s="503">
        <v>15</v>
      </c>
      <c r="HJ18" s="503">
        <v>22</v>
      </c>
      <c r="HK18" s="503">
        <v>28</v>
      </c>
      <c r="HL18" s="503">
        <v>27</v>
      </c>
      <c r="HM18" s="503">
        <v>8</v>
      </c>
      <c r="HN18" s="503">
        <v>58</v>
      </c>
      <c r="HO18" s="503">
        <v>48</v>
      </c>
      <c r="HP18" s="503">
        <v>39</v>
      </c>
      <c r="HQ18" s="503">
        <v>20</v>
      </c>
      <c r="HR18" s="503">
        <v>46</v>
      </c>
      <c r="HS18" s="503">
        <v>62</v>
      </c>
      <c r="HT18" s="503">
        <v>25</v>
      </c>
      <c r="HU18" s="503">
        <v>30</v>
      </c>
      <c r="HV18" s="503">
        <v>11</v>
      </c>
      <c r="HW18" s="503">
        <v>21</v>
      </c>
      <c r="HX18" s="503">
        <v>10</v>
      </c>
      <c r="HY18" s="503">
        <v>6</v>
      </c>
      <c r="HZ18" s="503">
        <v>9</v>
      </c>
      <c r="IA18" s="503">
        <v>16</v>
      </c>
      <c r="IB18" s="503">
        <v>17</v>
      </c>
      <c r="IC18" s="503">
        <v>19</v>
      </c>
      <c r="ID18" s="503">
        <v>43</v>
      </c>
      <c r="IE18" s="503">
        <v>23</v>
      </c>
      <c r="IF18" s="503">
        <v>18</v>
      </c>
      <c r="IG18" s="503">
        <v>20</v>
      </c>
      <c r="IH18" s="503">
        <v>168</v>
      </c>
      <c r="II18" s="503">
        <v>125</v>
      </c>
      <c r="IJ18" s="503">
        <v>31</v>
      </c>
      <c r="IK18" s="503">
        <v>21</v>
      </c>
      <c r="IL18" s="503">
        <v>32</v>
      </c>
      <c r="IM18" s="503">
        <v>24</v>
      </c>
      <c r="IN18" s="503">
        <v>23</v>
      </c>
      <c r="IO18" s="503">
        <v>47</v>
      </c>
      <c r="IP18" s="503">
        <v>10</v>
      </c>
      <c r="IQ18" s="503">
        <v>14</v>
      </c>
      <c r="IR18" s="503">
        <v>9</v>
      </c>
      <c r="IS18" s="503">
        <v>19</v>
      </c>
      <c r="IT18" s="503">
        <v>17</v>
      </c>
      <c r="IU18" s="503">
        <v>14</v>
      </c>
      <c r="IV18" s="503">
        <v>9</v>
      </c>
      <c r="IW18" s="503">
        <v>7</v>
      </c>
      <c r="IX18" s="503">
        <v>12</v>
      </c>
      <c r="IY18" s="503">
        <v>20</v>
      </c>
      <c r="IZ18" s="503">
        <v>129</v>
      </c>
      <c r="JA18" s="503">
        <v>54</v>
      </c>
      <c r="JB18" s="503">
        <v>37</v>
      </c>
      <c r="JC18" s="503">
        <v>14</v>
      </c>
      <c r="JD18" s="503">
        <v>33</v>
      </c>
      <c r="JE18" s="503">
        <v>19</v>
      </c>
      <c r="JF18" s="503">
        <v>16</v>
      </c>
      <c r="JG18" s="503">
        <v>31</v>
      </c>
      <c r="JH18" s="503">
        <v>42</v>
      </c>
      <c r="JI18" s="503">
        <v>95</v>
      </c>
      <c r="JJ18" s="503">
        <v>12</v>
      </c>
      <c r="JK18" s="503">
        <v>19</v>
      </c>
      <c r="JL18" s="503">
        <v>28</v>
      </c>
      <c r="JM18" s="503">
        <v>25</v>
      </c>
      <c r="JN18" s="503">
        <v>53</v>
      </c>
      <c r="JO18" s="503">
        <v>20</v>
      </c>
      <c r="JP18" s="503">
        <v>9</v>
      </c>
      <c r="JQ18" s="503">
        <v>11</v>
      </c>
      <c r="JR18" s="503">
        <v>18</v>
      </c>
      <c r="JS18" s="503">
        <v>17</v>
      </c>
      <c r="JT18" s="503">
        <v>26</v>
      </c>
      <c r="JU18" s="503">
        <v>103</v>
      </c>
    </row>
    <row r="19" spans="1:281" ht="23.25" customHeight="1">
      <c r="A19" s="183"/>
      <c r="B19" s="57" t="s">
        <v>10</v>
      </c>
      <c r="C19" s="503">
        <v>4757.3680000000004</v>
      </c>
      <c r="D19" s="503">
        <v>1442.7660000000001</v>
      </c>
      <c r="E19" s="503">
        <v>843.08</v>
      </c>
      <c r="F19" s="503">
        <v>1188.1579999999999</v>
      </c>
      <c r="G19" s="503">
        <v>1283.3620000000001</v>
      </c>
      <c r="H19" s="503" t="s">
        <v>262</v>
      </c>
      <c r="I19" s="301"/>
      <c r="J19" s="503">
        <v>114</v>
      </c>
      <c r="K19" s="503">
        <v>75</v>
      </c>
      <c r="L19" s="503">
        <v>70</v>
      </c>
      <c r="M19" s="503">
        <v>35</v>
      </c>
      <c r="N19" s="503">
        <v>48</v>
      </c>
      <c r="O19" s="503">
        <v>8</v>
      </c>
      <c r="P19" s="503">
        <v>7</v>
      </c>
      <c r="Q19" s="503">
        <v>41</v>
      </c>
      <c r="R19" s="503">
        <v>12</v>
      </c>
      <c r="S19" s="503">
        <v>7</v>
      </c>
      <c r="T19" s="503">
        <v>7</v>
      </c>
      <c r="U19" s="503">
        <v>11</v>
      </c>
      <c r="V19" s="503">
        <v>11</v>
      </c>
      <c r="W19" s="503">
        <v>27</v>
      </c>
      <c r="X19" s="503">
        <v>24</v>
      </c>
      <c r="Y19" s="503">
        <v>14</v>
      </c>
      <c r="Z19" s="503">
        <v>12</v>
      </c>
      <c r="AA19" s="503">
        <v>25</v>
      </c>
      <c r="AB19" s="503">
        <v>5</v>
      </c>
      <c r="AC19" s="503">
        <v>10</v>
      </c>
      <c r="AD19" s="503">
        <v>8</v>
      </c>
      <c r="AE19" s="503">
        <v>21</v>
      </c>
      <c r="AF19" s="503">
        <v>14</v>
      </c>
      <c r="AG19" s="503">
        <v>15</v>
      </c>
      <c r="AH19" s="503">
        <v>14</v>
      </c>
      <c r="AI19" s="503">
        <v>15</v>
      </c>
      <c r="AJ19" s="503">
        <v>11</v>
      </c>
      <c r="AK19" s="503">
        <v>9</v>
      </c>
      <c r="AL19" s="503">
        <v>6</v>
      </c>
      <c r="AM19" s="503">
        <v>12</v>
      </c>
      <c r="AN19" s="503">
        <v>16</v>
      </c>
      <c r="AO19" s="503">
        <v>19</v>
      </c>
      <c r="AP19" s="503">
        <v>18</v>
      </c>
      <c r="AQ19" s="503">
        <v>25</v>
      </c>
      <c r="AR19" s="503">
        <v>13</v>
      </c>
      <c r="AS19" s="503">
        <v>16</v>
      </c>
      <c r="AT19" s="503">
        <v>87</v>
      </c>
      <c r="AU19" s="503">
        <v>71</v>
      </c>
      <c r="AV19" s="503">
        <v>10</v>
      </c>
      <c r="AW19" s="503">
        <v>22</v>
      </c>
      <c r="AX19" s="503">
        <v>33</v>
      </c>
      <c r="AY19" s="503">
        <v>16</v>
      </c>
      <c r="AZ19" s="503">
        <v>23</v>
      </c>
      <c r="BA19" s="503">
        <v>7</v>
      </c>
      <c r="BB19" s="503">
        <v>2</v>
      </c>
      <c r="BC19" s="503">
        <v>8</v>
      </c>
      <c r="BD19" s="503">
        <v>19</v>
      </c>
      <c r="BE19" s="503">
        <v>48</v>
      </c>
      <c r="BF19" s="503">
        <v>8</v>
      </c>
      <c r="BG19" s="503">
        <v>31</v>
      </c>
      <c r="BH19" s="503">
        <v>24</v>
      </c>
      <c r="BI19" s="503">
        <v>5</v>
      </c>
      <c r="BJ19" s="503">
        <v>73</v>
      </c>
      <c r="BK19" s="503">
        <v>36</v>
      </c>
      <c r="BL19" s="503">
        <v>26</v>
      </c>
      <c r="BM19" s="503">
        <v>10</v>
      </c>
      <c r="BN19" s="503">
        <v>19</v>
      </c>
      <c r="BO19" s="503">
        <v>5</v>
      </c>
      <c r="BP19" s="503">
        <v>17</v>
      </c>
      <c r="BQ19" s="503">
        <v>19</v>
      </c>
      <c r="BR19" s="503">
        <v>129</v>
      </c>
      <c r="BS19" s="503">
        <v>50</v>
      </c>
      <c r="BT19" s="503">
        <v>46</v>
      </c>
      <c r="BU19" s="503">
        <v>28</v>
      </c>
      <c r="BV19" s="503">
        <v>9</v>
      </c>
      <c r="BW19" s="503">
        <v>8</v>
      </c>
      <c r="BX19" s="503">
        <v>15</v>
      </c>
      <c r="BY19" s="503">
        <v>27</v>
      </c>
      <c r="BZ19" s="503">
        <v>19</v>
      </c>
      <c r="CA19" s="503">
        <v>25</v>
      </c>
      <c r="CB19" s="503">
        <v>11</v>
      </c>
      <c r="CC19" s="503">
        <v>15</v>
      </c>
      <c r="CD19" s="503">
        <v>7</v>
      </c>
      <c r="CE19" s="503">
        <v>5</v>
      </c>
      <c r="CF19" s="503" t="s">
        <v>262</v>
      </c>
      <c r="CG19" s="503" t="s">
        <v>262</v>
      </c>
      <c r="CH19" s="503" t="s">
        <v>262</v>
      </c>
      <c r="CI19" s="503" t="s">
        <v>262</v>
      </c>
      <c r="CJ19" s="503" t="s">
        <v>262</v>
      </c>
      <c r="CK19" s="503" t="s">
        <v>262</v>
      </c>
      <c r="CL19" s="503" t="s">
        <v>262</v>
      </c>
      <c r="CM19" s="503" t="s">
        <v>262</v>
      </c>
      <c r="CN19" s="503" t="s">
        <v>262</v>
      </c>
      <c r="CO19" s="503" t="s">
        <v>262</v>
      </c>
      <c r="CP19" s="503" t="s">
        <v>262</v>
      </c>
      <c r="CQ19" s="503" t="s">
        <v>262</v>
      </c>
      <c r="CR19" s="503" t="s">
        <v>262</v>
      </c>
      <c r="CS19" s="503" t="s">
        <v>262</v>
      </c>
      <c r="CT19" s="503" t="s">
        <v>262</v>
      </c>
      <c r="CU19" s="503" t="s">
        <v>262</v>
      </c>
      <c r="CV19" s="503">
        <v>16</v>
      </c>
      <c r="CW19" s="503">
        <v>7</v>
      </c>
      <c r="CX19" s="503">
        <v>28</v>
      </c>
      <c r="CY19" s="503">
        <v>19</v>
      </c>
      <c r="CZ19" s="503">
        <v>4</v>
      </c>
      <c r="DA19" s="503">
        <v>184</v>
      </c>
      <c r="DB19" s="503">
        <v>53</v>
      </c>
      <c r="DC19" s="503">
        <v>25</v>
      </c>
      <c r="DD19" s="503">
        <v>35</v>
      </c>
      <c r="DE19" s="503">
        <v>15</v>
      </c>
      <c r="DF19" s="503">
        <v>23</v>
      </c>
      <c r="DG19" s="503">
        <v>23</v>
      </c>
      <c r="DH19" s="503">
        <v>2</v>
      </c>
      <c r="DI19" s="503">
        <v>110</v>
      </c>
      <c r="DJ19" s="503">
        <v>93</v>
      </c>
      <c r="DK19" s="503">
        <v>135</v>
      </c>
      <c r="DL19" s="503">
        <v>124</v>
      </c>
      <c r="DM19" s="503">
        <v>97</v>
      </c>
      <c r="DN19" s="503">
        <v>75</v>
      </c>
      <c r="DO19" s="503">
        <v>79</v>
      </c>
      <c r="DP19" s="503">
        <v>79</v>
      </c>
      <c r="DQ19" s="503">
        <v>32</v>
      </c>
      <c r="DR19" s="503">
        <v>41</v>
      </c>
      <c r="DS19" s="503">
        <v>44</v>
      </c>
      <c r="DT19" s="503">
        <v>17</v>
      </c>
      <c r="DU19" s="503">
        <v>11</v>
      </c>
      <c r="DV19" s="503">
        <v>16</v>
      </c>
      <c r="DW19" s="503">
        <v>62</v>
      </c>
      <c r="DX19" s="503">
        <v>53</v>
      </c>
      <c r="DY19" s="503">
        <v>46</v>
      </c>
      <c r="DZ19" s="503">
        <v>28</v>
      </c>
      <c r="EA19" s="503">
        <v>10</v>
      </c>
      <c r="EB19" s="503">
        <v>3</v>
      </c>
      <c r="EC19" s="503">
        <v>22</v>
      </c>
      <c r="ED19" s="503">
        <v>18</v>
      </c>
      <c r="EE19" s="503">
        <v>5</v>
      </c>
      <c r="EF19" s="503">
        <v>3</v>
      </c>
      <c r="EG19" s="503">
        <v>4</v>
      </c>
      <c r="EH19" s="503">
        <v>5</v>
      </c>
      <c r="EI19" s="503">
        <v>5</v>
      </c>
      <c r="EJ19" s="503">
        <v>18</v>
      </c>
      <c r="EK19" s="503">
        <v>11</v>
      </c>
      <c r="EL19" s="503">
        <v>8</v>
      </c>
      <c r="EM19" s="503">
        <v>6</v>
      </c>
      <c r="EN19" s="503">
        <v>9</v>
      </c>
      <c r="EO19" s="503">
        <v>11</v>
      </c>
      <c r="EP19" s="503">
        <v>27</v>
      </c>
      <c r="EQ19" s="503">
        <v>5</v>
      </c>
      <c r="ER19" s="503">
        <v>7</v>
      </c>
      <c r="ES19" s="503">
        <v>5</v>
      </c>
      <c r="ET19" s="503">
        <v>9</v>
      </c>
      <c r="EU19" s="503">
        <v>10</v>
      </c>
      <c r="EV19" s="503">
        <v>18</v>
      </c>
      <c r="EW19" s="503">
        <v>18</v>
      </c>
      <c r="EX19" s="503">
        <v>24</v>
      </c>
      <c r="EY19" s="503">
        <v>14</v>
      </c>
      <c r="EZ19" s="503">
        <v>2</v>
      </c>
      <c r="FA19" s="503">
        <v>2</v>
      </c>
      <c r="FB19" s="503">
        <v>4</v>
      </c>
      <c r="FC19" s="503">
        <v>13</v>
      </c>
      <c r="FD19" s="503">
        <v>2</v>
      </c>
      <c r="FE19" s="503">
        <v>4</v>
      </c>
      <c r="FF19" s="503">
        <v>5</v>
      </c>
      <c r="FG19" s="503">
        <v>3</v>
      </c>
      <c r="FH19" s="503">
        <v>11</v>
      </c>
      <c r="FI19" s="503">
        <v>4</v>
      </c>
      <c r="FJ19" s="503">
        <v>5</v>
      </c>
      <c r="FK19" s="503">
        <v>5</v>
      </c>
      <c r="FL19" s="503">
        <v>2</v>
      </c>
      <c r="FM19" s="503">
        <v>3</v>
      </c>
      <c r="FN19" s="503">
        <v>17</v>
      </c>
      <c r="FO19" s="503">
        <v>5</v>
      </c>
      <c r="FP19" s="503">
        <v>4</v>
      </c>
      <c r="FQ19" s="503">
        <v>7</v>
      </c>
      <c r="FR19" s="503">
        <v>7</v>
      </c>
      <c r="FS19" s="503">
        <v>6</v>
      </c>
      <c r="FT19" s="503">
        <v>32</v>
      </c>
      <c r="FU19" s="503">
        <v>9</v>
      </c>
      <c r="FV19" s="503">
        <v>3</v>
      </c>
      <c r="FW19" s="503">
        <v>8</v>
      </c>
      <c r="FX19" s="503">
        <v>7</v>
      </c>
      <c r="FY19" s="503">
        <v>7</v>
      </c>
      <c r="FZ19" s="503">
        <v>6</v>
      </c>
      <c r="GA19" s="503">
        <v>2</v>
      </c>
      <c r="GB19" s="503">
        <v>3</v>
      </c>
      <c r="GC19" s="503">
        <v>1</v>
      </c>
      <c r="GD19" s="503">
        <v>7</v>
      </c>
      <c r="GE19" s="503">
        <v>18</v>
      </c>
      <c r="GF19" s="503">
        <v>2</v>
      </c>
      <c r="GG19" s="503">
        <v>1</v>
      </c>
      <c r="GH19" s="503">
        <v>4</v>
      </c>
      <c r="GI19" s="503">
        <v>5</v>
      </c>
      <c r="GJ19" s="503">
        <v>4</v>
      </c>
      <c r="GK19" s="503">
        <v>2</v>
      </c>
      <c r="GL19" s="503">
        <v>5</v>
      </c>
      <c r="GM19" s="503">
        <v>9</v>
      </c>
      <c r="GN19" s="503">
        <v>2</v>
      </c>
      <c r="GO19" s="503">
        <v>10</v>
      </c>
      <c r="GP19" s="503">
        <v>3</v>
      </c>
      <c r="GQ19" s="503">
        <v>2</v>
      </c>
      <c r="GR19" s="503">
        <v>6</v>
      </c>
      <c r="GS19" s="503">
        <v>6</v>
      </c>
      <c r="GT19" s="503">
        <v>8</v>
      </c>
      <c r="GU19" s="503">
        <v>4</v>
      </c>
      <c r="GV19" s="503">
        <v>2</v>
      </c>
      <c r="GW19" s="503">
        <v>2</v>
      </c>
      <c r="GX19" s="503">
        <v>6</v>
      </c>
      <c r="GY19" s="503">
        <v>5</v>
      </c>
      <c r="GZ19" s="503">
        <v>0</v>
      </c>
      <c r="HA19" s="503">
        <v>24</v>
      </c>
      <c r="HB19" s="503">
        <v>15</v>
      </c>
      <c r="HC19" s="503">
        <v>7</v>
      </c>
      <c r="HD19" s="503">
        <v>6</v>
      </c>
      <c r="HE19" s="503">
        <v>3</v>
      </c>
      <c r="HF19" s="503">
        <v>12</v>
      </c>
      <c r="HG19" s="503">
        <v>6</v>
      </c>
      <c r="HH19" s="503">
        <v>6</v>
      </c>
      <c r="HI19" s="503">
        <v>5</v>
      </c>
      <c r="HJ19" s="503">
        <v>10</v>
      </c>
      <c r="HK19" s="503">
        <v>10</v>
      </c>
      <c r="HL19" s="503">
        <v>9</v>
      </c>
      <c r="HM19" s="503">
        <v>1</v>
      </c>
      <c r="HN19" s="503">
        <v>12</v>
      </c>
      <c r="HO19" s="503">
        <v>5</v>
      </c>
      <c r="HP19" s="503">
        <v>3</v>
      </c>
      <c r="HQ19" s="503">
        <v>5</v>
      </c>
      <c r="HR19" s="503">
        <v>16</v>
      </c>
      <c r="HS19" s="503">
        <v>6</v>
      </c>
      <c r="HT19" s="503">
        <v>4</v>
      </c>
      <c r="HU19" s="503">
        <v>9</v>
      </c>
      <c r="HV19" s="503">
        <v>2</v>
      </c>
      <c r="HW19" s="503">
        <v>6</v>
      </c>
      <c r="HX19" s="503">
        <v>4</v>
      </c>
      <c r="HY19" s="503">
        <v>5</v>
      </c>
      <c r="HZ19" s="503">
        <v>4</v>
      </c>
      <c r="IA19" s="503">
        <v>2</v>
      </c>
      <c r="IB19" s="503">
        <v>4</v>
      </c>
      <c r="IC19" s="503">
        <v>9</v>
      </c>
      <c r="ID19" s="503">
        <v>11</v>
      </c>
      <c r="IE19" s="503">
        <v>4</v>
      </c>
      <c r="IF19" s="503">
        <v>5</v>
      </c>
      <c r="IG19" s="503">
        <v>3</v>
      </c>
      <c r="IH19" s="503">
        <v>30</v>
      </c>
      <c r="II19" s="503">
        <v>32</v>
      </c>
      <c r="IJ19" s="503">
        <v>14</v>
      </c>
      <c r="IK19" s="503">
        <v>7</v>
      </c>
      <c r="IL19" s="503">
        <v>9</v>
      </c>
      <c r="IM19" s="503">
        <v>8</v>
      </c>
      <c r="IN19" s="503">
        <v>9</v>
      </c>
      <c r="IO19" s="503">
        <v>19</v>
      </c>
      <c r="IP19" s="503">
        <v>2</v>
      </c>
      <c r="IQ19" s="503">
        <v>5</v>
      </c>
      <c r="IR19" s="503">
        <v>3</v>
      </c>
      <c r="IS19" s="503">
        <v>6</v>
      </c>
      <c r="IT19" s="503">
        <v>6</v>
      </c>
      <c r="IU19" s="503">
        <v>4</v>
      </c>
      <c r="IV19" s="503">
        <v>3</v>
      </c>
      <c r="IW19" s="503">
        <v>2</v>
      </c>
      <c r="IX19" s="503">
        <v>5</v>
      </c>
      <c r="IY19" s="503">
        <v>7</v>
      </c>
      <c r="IZ19" s="503">
        <v>51</v>
      </c>
      <c r="JA19" s="503">
        <v>21</v>
      </c>
      <c r="JB19" s="503">
        <v>11</v>
      </c>
      <c r="JC19" s="503">
        <v>7</v>
      </c>
      <c r="JD19" s="503">
        <v>6</v>
      </c>
      <c r="JE19" s="503">
        <v>6</v>
      </c>
      <c r="JF19" s="503">
        <v>6</v>
      </c>
      <c r="JG19" s="503">
        <v>12</v>
      </c>
      <c r="JH19" s="503">
        <v>16</v>
      </c>
      <c r="JI19" s="503">
        <v>38</v>
      </c>
      <c r="JJ19" s="503">
        <v>7</v>
      </c>
      <c r="JK19" s="503">
        <v>8</v>
      </c>
      <c r="JL19" s="503">
        <v>14</v>
      </c>
      <c r="JM19" s="503">
        <v>9</v>
      </c>
      <c r="JN19" s="503">
        <v>18</v>
      </c>
      <c r="JO19" s="503">
        <v>6</v>
      </c>
      <c r="JP19" s="503">
        <v>3</v>
      </c>
      <c r="JQ19" s="503">
        <v>5</v>
      </c>
      <c r="JR19" s="503">
        <v>7</v>
      </c>
      <c r="JS19" s="503">
        <v>5</v>
      </c>
      <c r="JT19" s="503">
        <v>7</v>
      </c>
      <c r="JU19" s="503" t="s">
        <v>262</v>
      </c>
    </row>
    <row r="20" spans="1:281" ht="23.25" customHeight="1">
      <c r="A20" s="183"/>
      <c r="B20" s="58" t="s">
        <v>16</v>
      </c>
      <c r="C20" s="503">
        <v>18923.456999999999</v>
      </c>
      <c r="D20" s="503">
        <v>9287.5650000000005</v>
      </c>
      <c r="E20" s="503">
        <v>3496.598</v>
      </c>
      <c r="F20" s="503">
        <v>2819.54</v>
      </c>
      <c r="G20" s="503">
        <v>3216.7260000000001</v>
      </c>
      <c r="H20" s="503">
        <v>103.026</v>
      </c>
      <c r="I20" s="301"/>
      <c r="J20" s="503">
        <v>800</v>
      </c>
      <c r="K20" s="503">
        <v>303</v>
      </c>
      <c r="L20" s="503">
        <v>473</v>
      </c>
      <c r="M20" s="503">
        <v>242</v>
      </c>
      <c r="N20" s="503">
        <v>238</v>
      </c>
      <c r="O20" s="503">
        <v>207</v>
      </c>
      <c r="P20" s="503">
        <v>216</v>
      </c>
      <c r="Q20" s="503">
        <v>185</v>
      </c>
      <c r="R20" s="503">
        <v>146</v>
      </c>
      <c r="S20" s="503">
        <v>172</v>
      </c>
      <c r="T20" s="503">
        <v>98</v>
      </c>
      <c r="U20" s="503">
        <v>82</v>
      </c>
      <c r="V20" s="503">
        <v>54</v>
      </c>
      <c r="W20" s="503">
        <v>51</v>
      </c>
      <c r="X20" s="503">
        <v>83</v>
      </c>
      <c r="Y20" s="503">
        <v>110</v>
      </c>
      <c r="Z20" s="503">
        <v>63</v>
      </c>
      <c r="AA20" s="503">
        <v>66</v>
      </c>
      <c r="AB20" s="503">
        <v>45</v>
      </c>
      <c r="AC20" s="503">
        <v>86</v>
      </c>
      <c r="AD20" s="503">
        <v>69</v>
      </c>
      <c r="AE20" s="503">
        <v>45</v>
      </c>
      <c r="AF20" s="503">
        <v>29</v>
      </c>
      <c r="AG20" s="503">
        <v>24</v>
      </c>
      <c r="AH20" s="503">
        <v>138</v>
      </c>
      <c r="AI20" s="503">
        <v>139</v>
      </c>
      <c r="AJ20" s="503">
        <v>152</v>
      </c>
      <c r="AK20" s="503">
        <v>77</v>
      </c>
      <c r="AL20" s="503">
        <v>46</v>
      </c>
      <c r="AM20" s="503">
        <v>121</v>
      </c>
      <c r="AN20" s="503">
        <v>187</v>
      </c>
      <c r="AO20" s="503">
        <v>133</v>
      </c>
      <c r="AP20" s="503">
        <v>56</v>
      </c>
      <c r="AQ20" s="503">
        <v>116</v>
      </c>
      <c r="AR20" s="503">
        <v>77</v>
      </c>
      <c r="AS20" s="503">
        <v>79</v>
      </c>
      <c r="AT20" s="503">
        <v>1063</v>
      </c>
      <c r="AU20" s="503">
        <v>425</v>
      </c>
      <c r="AV20" s="503">
        <v>118</v>
      </c>
      <c r="AW20" s="503">
        <v>139</v>
      </c>
      <c r="AX20" s="503">
        <v>183</v>
      </c>
      <c r="AY20" s="503">
        <v>123</v>
      </c>
      <c r="AZ20" s="503">
        <v>136</v>
      </c>
      <c r="BA20" s="503">
        <v>55</v>
      </c>
      <c r="BB20" s="503">
        <v>42</v>
      </c>
      <c r="BC20" s="503">
        <v>75</v>
      </c>
      <c r="BD20" s="503">
        <v>111</v>
      </c>
      <c r="BE20" s="503">
        <v>67</v>
      </c>
      <c r="BF20" s="503">
        <v>66</v>
      </c>
      <c r="BG20" s="503">
        <v>54</v>
      </c>
      <c r="BH20" s="503">
        <v>9</v>
      </c>
      <c r="BI20" s="503">
        <v>57</v>
      </c>
      <c r="BJ20" s="503">
        <v>379</v>
      </c>
      <c r="BK20" s="503">
        <v>289</v>
      </c>
      <c r="BL20" s="503">
        <v>208</v>
      </c>
      <c r="BM20" s="503">
        <v>70</v>
      </c>
      <c r="BN20" s="503">
        <v>124</v>
      </c>
      <c r="BO20" s="503">
        <v>105</v>
      </c>
      <c r="BP20" s="503">
        <v>109</v>
      </c>
      <c r="BQ20" s="503">
        <v>41</v>
      </c>
      <c r="BR20" s="503">
        <v>207</v>
      </c>
      <c r="BS20" s="503">
        <v>375</v>
      </c>
      <c r="BT20" s="503">
        <v>143</v>
      </c>
      <c r="BU20" s="503">
        <v>158</v>
      </c>
      <c r="BV20" s="503">
        <v>88</v>
      </c>
      <c r="BW20" s="503">
        <v>93</v>
      </c>
      <c r="BX20" s="503">
        <v>74</v>
      </c>
      <c r="BY20" s="503">
        <v>72</v>
      </c>
      <c r="BZ20" s="503">
        <v>65</v>
      </c>
      <c r="CA20" s="503">
        <v>4</v>
      </c>
      <c r="CB20" s="503">
        <v>50</v>
      </c>
      <c r="CC20" s="503">
        <v>38</v>
      </c>
      <c r="CD20" s="503">
        <v>41</v>
      </c>
      <c r="CE20" s="503">
        <v>37</v>
      </c>
      <c r="CF20" s="503">
        <v>77</v>
      </c>
      <c r="CG20" s="503">
        <v>46</v>
      </c>
      <c r="CH20" s="503">
        <v>43</v>
      </c>
      <c r="CI20" s="503">
        <v>35</v>
      </c>
      <c r="CJ20" s="503">
        <v>36</v>
      </c>
      <c r="CK20" s="503">
        <v>22</v>
      </c>
      <c r="CL20" s="503">
        <v>22</v>
      </c>
      <c r="CM20" s="503">
        <v>27</v>
      </c>
      <c r="CN20" s="503">
        <v>21</v>
      </c>
      <c r="CO20" s="503">
        <v>19</v>
      </c>
      <c r="CP20" s="503">
        <v>17</v>
      </c>
      <c r="CQ20" s="503">
        <v>21</v>
      </c>
      <c r="CR20" s="503">
        <v>10</v>
      </c>
      <c r="CS20" s="503">
        <v>11</v>
      </c>
      <c r="CT20" s="503">
        <v>5</v>
      </c>
      <c r="CU20" s="503">
        <v>7</v>
      </c>
      <c r="CV20" s="503">
        <v>99</v>
      </c>
      <c r="CW20" s="503">
        <v>50</v>
      </c>
      <c r="CX20" s="503">
        <v>165</v>
      </c>
      <c r="CY20" s="503">
        <v>86</v>
      </c>
      <c r="CZ20" s="503">
        <v>121</v>
      </c>
      <c r="DA20" s="503">
        <v>207</v>
      </c>
      <c r="DB20" s="503">
        <v>257</v>
      </c>
      <c r="DC20" s="503">
        <v>214</v>
      </c>
      <c r="DD20" s="503">
        <v>104</v>
      </c>
      <c r="DE20" s="503">
        <v>88</v>
      </c>
      <c r="DF20" s="503">
        <v>122</v>
      </c>
      <c r="DG20" s="503">
        <v>61</v>
      </c>
      <c r="DH20" s="503">
        <v>42</v>
      </c>
      <c r="DI20" s="503">
        <v>351</v>
      </c>
      <c r="DJ20" s="503">
        <v>329</v>
      </c>
      <c r="DK20" s="503">
        <v>272</v>
      </c>
      <c r="DL20" s="503">
        <v>184</v>
      </c>
      <c r="DM20" s="503">
        <v>218</v>
      </c>
      <c r="DN20" s="503">
        <v>183</v>
      </c>
      <c r="DO20" s="503">
        <v>154</v>
      </c>
      <c r="DP20" s="503">
        <v>127</v>
      </c>
      <c r="DQ20" s="503">
        <v>99</v>
      </c>
      <c r="DR20" s="503">
        <v>87</v>
      </c>
      <c r="DS20" s="503">
        <v>-40</v>
      </c>
      <c r="DT20" s="503">
        <v>59</v>
      </c>
      <c r="DU20" s="503">
        <v>55</v>
      </c>
      <c r="DV20" s="503">
        <v>58</v>
      </c>
      <c r="DW20" s="503">
        <v>215</v>
      </c>
      <c r="DX20" s="503">
        <v>264</v>
      </c>
      <c r="DY20" s="503">
        <v>68</v>
      </c>
      <c r="DZ20" s="503">
        <v>48</v>
      </c>
      <c r="EA20" s="503">
        <v>10</v>
      </c>
      <c r="EB20" s="503">
        <v>4</v>
      </c>
      <c r="EC20" s="503">
        <v>65</v>
      </c>
      <c r="ED20" s="503">
        <v>60</v>
      </c>
      <c r="EE20" s="503">
        <v>17</v>
      </c>
      <c r="EF20" s="503">
        <v>15</v>
      </c>
      <c r="EG20" s="503">
        <v>14</v>
      </c>
      <c r="EH20" s="503">
        <v>13</v>
      </c>
      <c r="EI20" s="503">
        <v>14</v>
      </c>
      <c r="EJ20" s="503">
        <v>38</v>
      </c>
      <c r="EK20" s="503">
        <v>28</v>
      </c>
      <c r="EL20" s="503">
        <v>20</v>
      </c>
      <c r="EM20" s="503">
        <v>15</v>
      </c>
      <c r="EN20" s="503">
        <v>17</v>
      </c>
      <c r="EO20" s="503">
        <v>15</v>
      </c>
      <c r="EP20" s="503">
        <v>59</v>
      </c>
      <c r="EQ20" s="503">
        <v>9</v>
      </c>
      <c r="ER20" s="503">
        <v>16</v>
      </c>
      <c r="ES20" s="503">
        <v>10</v>
      </c>
      <c r="ET20" s="503">
        <v>15</v>
      </c>
      <c r="EU20" s="503">
        <v>34</v>
      </c>
      <c r="EV20" s="503">
        <v>32</v>
      </c>
      <c r="EW20" s="503">
        <v>40</v>
      </c>
      <c r="EX20" s="503">
        <v>55</v>
      </c>
      <c r="EY20" s="503">
        <v>31</v>
      </c>
      <c r="EZ20" s="503">
        <v>21</v>
      </c>
      <c r="FA20" s="503">
        <v>12</v>
      </c>
      <c r="FB20" s="503">
        <v>15</v>
      </c>
      <c r="FC20" s="503">
        <v>31</v>
      </c>
      <c r="FD20" s="503">
        <v>6</v>
      </c>
      <c r="FE20" s="503">
        <v>24</v>
      </c>
      <c r="FF20" s="503">
        <v>19</v>
      </c>
      <c r="FG20" s="503">
        <v>11</v>
      </c>
      <c r="FH20" s="503">
        <v>33</v>
      </c>
      <c r="FI20" s="503">
        <v>24</v>
      </c>
      <c r="FJ20" s="503">
        <v>23</v>
      </c>
      <c r="FK20" s="503">
        <v>12</v>
      </c>
      <c r="FL20" s="503">
        <v>8</v>
      </c>
      <c r="FM20" s="503">
        <v>7</v>
      </c>
      <c r="FN20" s="503">
        <v>49</v>
      </c>
      <c r="FO20" s="503">
        <v>23</v>
      </c>
      <c r="FP20" s="503">
        <v>21</v>
      </c>
      <c r="FQ20" s="503">
        <v>38</v>
      </c>
      <c r="FR20" s="503">
        <v>59</v>
      </c>
      <c r="FS20" s="503">
        <v>41</v>
      </c>
      <c r="FT20" s="503">
        <v>67</v>
      </c>
      <c r="FU20" s="503">
        <v>29</v>
      </c>
      <c r="FV20" s="503">
        <v>9</v>
      </c>
      <c r="FW20" s="503">
        <v>12</v>
      </c>
      <c r="FX20" s="503">
        <v>24</v>
      </c>
      <c r="FY20" s="503">
        <v>6</v>
      </c>
      <c r="FZ20" s="503">
        <v>11</v>
      </c>
      <c r="GA20" s="503">
        <v>7</v>
      </c>
      <c r="GB20" s="503">
        <v>5</v>
      </c>
      <c r="GC20" s="503">
        <v>13</v>
      </c>
      <c r="GD20" s="503">
        <v>24</v>
      </c>
      <c r="GE20" s="503">
        <v>45</v>
      </c>
      <c r="GF20" s="503">
        <v>17</v>
      </c>
      <c r="GG20" s="503">
        <v>13</v>
      </c>
      <c r="GH20" s="503">
        <v>10</v>
      </c>
      <c r="GI20" s="503">
        <v>13</v>
      </c>
      <c r="GJ20" s="503">
        <v>8</v>
      </c>
      <c r="GK20" s="503">
        <v>6</v>
      </c>
      <c r="GL20" s="503">
        <v>11</v>
      </c>
      <c r="GM20" s="503">
        <v>21</v>
      </c>
      <c r="GN20" s="503">
        <v>11</v>
      </c>
      <c r="GO20" s="503">
        <v>28</v>
      </c>
      <c r="GP20" s="503">
        <v>32</v>
      </c>
      <c r="GQ20" s="503">
        <v>24</v>
      </c>
      <c r="GR20" s="503">
        <v>13</v>
      </c>
      <c r="GS20" s="503">
        <v>11</v>
      </c>
      <c r="GT20" s="503">
        <v>30</v>
      </c>
      <c r="GU20" s="503">
        <v>9</v>
      </c>
      <c r="GV20" s="503">
        <v>25</v>
      </c>
      <c r="GW20" s="503">
        <v>7</v>
      </c>
      <c r="GX20" s="503">
        <v>33</v>
      </c>
      <c r="GY20" s="503">
        <v>11</v>
      </c>
      <c r="GZ20" s="503">
        <v>9</v>
      </c>
      <c r="HA20" s="503">
        <v>62</v>
      </c>
      <c r="HB20" s="503">
        <v>42</v>
      </c>
      <c r="HC20" s="503">
        <v>10</v>
      </c>
      <c r="HD20" s="503">
        <v>8</v>
      </c>
      <c r="HE20" s="503">
        <v>13</v>
      </c>
      <c r="HF20" s="503">
        <v>18</v>
      </c>
      <c r="HG20" s="503">
        <v>12</v>
      </c>
      <c r="HH20" s="503">
        <v>9</v>
      </c>
      <c r="HI20" s="503">
        <v>9</v>
      </c>
      <c r="HJ20" s="503">
        <v>12</v>
      </c>
      <c r="HK20" s="503">
        <v>18</v>
      </c>
      <c r="HL20" s="503">
        <v>18</v>
      </c>
      <c r="HM20" s="503">
        <v>7</v>
      </c>
      <c r="HN20" s="503">
        <v>46</v>
      </c>
      <c r="HO20" s="503">
        <v>42</v>
      </c>
      <c r="HP20" s="503">
        <v>35</v>
      </c>
      <c r="HQ20" s="503">
        <v>15</v>
      </c>
      <c r="HR20" s="503">
        <v>30</v>
      </c>
      <c r="HS20" s="503">
        <v>55</v>
      </c>
      <c r="HT20" s="503">
        <v>21</v>
      </c>
      <c r="HU20" s="503">
        <v>21</v>
      </c>
      <c r="HV20" s="503">
        <v>9</v>
      </c>
      <c r="HW20" s="503">
        <v>14</v>
      </c>
      <c r="HX20" s="503">
        <v>5</v>
      </c>
      <c r="HY20" s="503">
        <v>1</v>
      </c>
      <c r="HZ20" s="503">
        <v>4</v>
      </c>
      <c r="IA20" s="503">
        <v>13</v>
      </c>
      <c r="IB20" s="503">
        <v>12</v>
      </c>
      <c r="IC20" s="503">
        <v>10</v>
      </c>
      <c r="ID20" s="503">
        <v>32</v>
      </c>
      <c r="IE20" s="503">
        <v>18</v>
      </c>
      <c r="IF20" s="503">
        <v>12</v>
      </c>
      <c r="IG20" s="503">
        <v>17</v>
      </c>
      <c r="IH20" s="503">
        <v>137</v>
      </c>
      <c r="II20" s="503">
        <v>93</v>
      </c>
      <c r="IJ20" s="503">
        <v>17</v>
      </c>
      <c r="IK20" s="503">
        <v>13</v>
      </c>
      <c r="IL20" s="503">
        <v>23</v>
      </c>
      <c r="IM20" s="503">
        <v>16</v>
      </c>
      <c r="IN20" s="503">
        <v>13</v>
      </c>
      <c r="IO20" s="503">
        <v>27</v>
      </c>
      <c r="IP20" s="503">
        <v>7</v>
      </c>
      <c r="IQ20" s="503">
        <v>9</v>
      </c>
      <c r="IR20" s="503">
        <v>6</v>
      </c>
      <c r="IS20" s="503">
        <v>12</v>
      </c>
      <c r="IT20" s="503">
        <v>10</v>
      </c>
      <c r="IU20" s="503">
        <v>10</v>
      </c>
      <c r="IV20" s="503">
        <v>6</v>
      </c>
      <c r="IW20" s="503">
        <v>4</v>
      </c>
      <c r="IX20" s="503">
        <v>7</v>
      </c>
      <c r="IY20" s="503">
        <v>12</v>
      </c>
      <c r="IZ20" s="503">
        <v>77</v>
      </c>
      <c r="JA20" s="503">
        <v>32</v>
      </c>
      <c r="JB20" s="503">
        <v>25</v>
      </c>
      <c r="JC20" s="503">
        <v>7</v>
      </c>
      <c r="JD20" s="503">
        <v>27</v>
      </c>
      <c r="JE20" s="503">
        <v>12</v>
      </c>
      <c r="JF20" s="503">
        <v>10</v>
      </c>
      <c r="JG20" s="503">
        <v>18</v>
      </c>
      <c r="JH20" s="503">
        <v>26</v>
      </c>
      <c r="JI20" s="503">
        <v>57</v>
      </c>
      <c r="JJ20" s="503">
        <v>5</v>
      </c>
      <c r="JK20" s="503">
        <v>10</v>
      </c>
      <c r="JL20" s="503">
        <v>14</v>
      </c>
      <c r="JM20" s="503">
        <v>15</v>
      </c>
      <c r="JN20" s="503">
        <v>34</v>
      </c>
      <c r="JO20" s="503">
        <v>14</v>
      </c>
      <c r="JP20" s="503">
        <v>6</v>
      </c>
      <c r="JQ20" s="503">
        <v>6</v>
      </c>
      <c r="JR20" s="503">
        <v>10</v>
      </c>
      <c r="JS20" s="503">
        <v>12</v>
      </c>
      <c r="JT20" s="503">
        <v>18</v>
      </c>
      <c r="JU20" s="503">
        <v>103</v>
      </c>
    </row>
    <row r="21" spans="1:281" ht="18.600000000000001" customHeight="1">
      <c r="A21" s="18"/>
      <c r="B21" s="182"/>
      <c r="C21" s="308"/>
      <c r="D21" s="308"/>
      <c r="E21" s="308"/>
      <c r="F21" s="308"/>
      <c r="G21" s="308"/>
      <c r="H21" s="308"/>
      <c r="I21" s="308"/>
      <c r="J21" s="308"/>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c r="IV21" s="309"/>
      <c r="IW21" s="309"/>
      <c r="IX21" s="309"/>
      <c r="IY21" s="309"/>
      <c r="IZ21" s="309"/>
      <c r="JA21" s="309"/>
      <c r="JB21" s="309"/>
      <c r="JC21" s="309"/>
      <c r="JD21" s="309"/>
      <c r="JE21" s="309"/>
      <c r="JF21" s="309"/>
      <c r="JG21" s="309"/>
      <c r="JH21" s="309"/>
      <c r="JI21" s="309"/>
      <c r="JJ21" s="309"/>
      <c r="JK21" s="309"/>
      <c r="JL21" s="309"/>
      <c r="JM21" s="309"/>
      <c r="JN21" s="309"/>
      <c r="JO21" s="309"/>
      <c r="JP21" s="309"/>
      <c r="JQ21" s="309"/>
      <c r="JR21" s="309"/>
      <c r="JS21" s="309"/>
      <c r="JT21" s="309"/>
      <c r="JU21" s="309"/>
    </row>
    <row r="22" spans="1:281" ht="23.25" customHeight="1">
      <c r="A22" s="183"/>
      <c r="B22" s="310" t="s">
        <v>66</v>
      </c>
      <c r="C22" s="503">
        <v>994463</v>
      </c>
      <c r="D22" s="503">
        <v>462490</v>
      </c>
      <c r="E22" s="503">
        <v>171353</v>
      </c>
      <c r="F22" s="503">
        <v>170245</v>
      </c>
      <c r="G22" s="503">
        <v>185275</v>
      </c>
      <c r="H22" s="503">
        <v>5100</v>
      </c>
      <c r="I22" s="312"/>
      <c r="J22" s="503">
        <v>48100</v>
      </c>
      <c r="K22" s="503">
        <v>21400</v>
      </c>
      <c r="L22" s="503">
        <v>27100</v>
      </c>
      <c r="M22" s="503">
        <v>11300</v>
      </c>
      <c r="N22" s="503">
        <v>12100</v>
      </c>
      <c r="O22" s="503">
        <v>10400</v>
      </c>
      <c r="P22" s="503">
        <v>10600</v>
      </c>
      <c r="Q22" s="503">
        <v>11100</v>
      </c>
      <c r="R22" s="503">
        <v>7230</v>
      </c>
      <c r="S22" s="503">
        <v>8100</v>
      </c>
      <c r="T22" s="503">
        <v>5470</v>
      </c>
      <c r="U22" s="503">
        <v>4080</v>
      </c>
      <c r="V22" s="503">
        <v>4760</v>
      </c>
      <c r="W22" s="503">
        <v>4630</v>
      </c>
      <c r="X22" s="503">
        <v>5310</v>
      </c>
      <c r="Y22" s="503">
        <v>4790</v>
      </c>
      <c r="Z22" s="503">
        <v>3420</v>
      </c>
      <c r="AA22" s="503">
        <v>4720</v>
      </c>
      <c r="AB22" s="503">
        <v>2550</v>
      </c>
      <c r="AC22" s="503">
        <v>4110</v>
      </c>
      <c r="AD22" s="503">
        <v>2840</v>
      </c>
      <c r="AE22" s="503">
        <v>3080</v>
      </c>
      <c r="AF22" s="503">
        <v>2470</v>
      </c>
      <c r="AG22" s="503">
        <v>1840</v>
      </c>
      <c r="AH22" s="503">
        <v>6490</v>
      </c>
      <c r="AI22" s="503">
        <v>4550</v>
      </c>
      <c r="AJ22" s="503">
        <v>5170</v>
      </c>
      <c r="AK22" s="503">
        <v>3420</v>
      </c>
      <c r="AL22" s="503">
        <v>1850</v>
      </c>
      <c r="AM22" s="503">
        <v>4100</v>
      </c>
      <c r="AN22" s="503">
        <v>8450</v>
      </c>
      <c r="AO22" s="503">
        <v>6180</v>
      </c>
      <c r="AP22" s="503">
        <v>2920</v>
      </c>
      <c r="AQ22" s="503">
        <v>6570</v>
      </c>
      <c r="AR22" s="503">
        <v>4240</v>
      </c>
      <c r="AS22" s="503">
        <v>4210</v>
      </c>
      <c r="AT22" s="503">
        <v>44500</v>
      </c>
      <c r="AU22" s="503">
        <v>18300</v>
      </c>
      <c r="AV22" s="503">
        <v>10900</v>
      </c>
      <c r="AW22" s="503">
        <v>8330</v>
      </c>
      <c r="AX22" s="503">
        <v>8140</v>
      </c>
      <c r="AY22" s="503">
        <v>6100</v>
      </c>
      <c r="AZ22" s="503">
        <v>5790</v>
      </c>
      <c r="BA22" s="503">
        <v>3680</v>
      </c>
      <c r="BB22" s="503">
        <v>1870</v>
      </c>
      <c r="BC22" s="503">
        <v>1850</v>
      </c>
      <c r="BD22" s="503">
        <v>6950</v>
      </c>
      <c r="BE22" s="503">
        <v>4260</v>
      </c>
      <c r="BF22" s="503">
        <v>2120</v>
      </c>
      <c r="BG22" s="503">
        <v>2210</v>
      </c>
      <c r="BH22" s="503">
        <v>2190</v>
      </c>
      <c r="BI22" s="503">
        <v>2110</v>
      </c>
      <c r="BJ22" s="503">
        <v>18500</v>
      </c>
      <c r="BK22" s="503">
        <v>12100</v>
      </c>
      <c r="BL22" s="503">
        <v>6150</v>
      </c>
      <c r="BM22" s="503">
        <v>3610</v>
      </c>
      <c r="BN22" s="503">
        <v>4010</v>
      </c>
      <c r="BO22" s="503">
        <v>2510</v>
      </c>
      <c r="BP22" s="503">
        <v>4390</v>
      </c>
      <c r="BQ22" s="503">
        <v>2270</v>
      </c>
      <c r="BR22" s="503">
        <v>17500</v>
      </c>
      <c r="BS22" s="503">
        <v>16000</v>
      </c>
      <c r="BT22" s="503">
        <v>10900</v>
      </c>
      <c r="BU22" s="503">
        <v>7640</v>
      </c>
      <c r="BV22" s="503">
        <v>4770</v>
      </c>
      <c r="BW22" s="503">
        <v>4470</v>
      </c>
      <c r="BX22" s="503">
        <v>4320</v>
      </c>
      <c r="BY22" s="503">
        <v>3670</v>
      </c>
      <c r="BZ22" s="503">
        <v>3340</v>
      </c>
      <c r="CA22" s="503">
        <v>3090</v>
      </c>
      <c r="CB22" s="503">
        <v>2610</v>
      </c>
      <c r="CC22" s="503">
        <v>2020</v>
      </c>
      <c r="CD22" s="503">
        <v>1840</v>
      </c>
      <c r="CE22" s="503">
        <v>1360</v>
      </c>
      <c r="CF22" s="503">
        <v>3110</v>
      </c>
      <c r="CG22" s="503">
        <v>1780</v>
      </c>
      <c r="CH22" s="503">
        <v>1690</v>
      </c>
      <c r="CI22" s="503">
        <v>1390</v>
      </c>
      <c r="CJ22" s="503">
        <v>1160</v>
      </c>
      <c r="CK22" s="503">
        <v>887</v>
      </c>
      <c r="CL22" s="503">
        <v>885</v>
      </c>
      <c r="CM22" s="503">
        <v>879</v>
      </c>
      <c r="CN22" s="503">
        <v>866</v>
      </c>
      <c r="CO22" s="503">
        <v>807</v>
      </c>
      <c r="CP22" s="503">
        <v>664</v>
      </c>
      <c r="CQ22" s="503">
        <v>502</v>
      </c>
      <c r="CR22" s="503">
        <v>383</v>
      </c>
      <c r="CS22" s="503">
        <v>371</v>
      </c>
      <c r="CT22" s="503">
        <v>185</v>
      </c>
      <c r="CU22" s="503">
        <v>172</v>
      </c>
      <c r="CV22" s="503">
        <v>5640</v>
      </c>
      <c r="CW22" s="503">
        <v>2080</v>
      </c>
      <c r="CX22" s="503">
        <v>6910</v>
      </c>
      <c r="CY22" s="503">
        <v>2730</v>
      </c>
      <c r="CZ22" s="503">
        <v>662</v>
      </c>
      <c r="DA22" s="503">
        <v>17800</v>
      </c>
      <c r="DB22" s="503">
        <v>11100</v>
      </c>
      <c r="DC22" s="503">
        <v>7340</v>
      </c>
      <c r="DD22" s="503">
        <v>5290</v>
      </c>
      <c r="DE22" s="503">
        <v>3770</v>
      </c>
      <c r="DF22" s="503">
        <v>5640</v>
      </c>
      <c r="DG22" s="503">
        <v>2010</v>
      </c>
      <c r="DH22" s="503">
        <v>1120</v>
      </c>
      <c r="DI22" s="503">
        <v>20900</v>
      </c>
      <c r="DJ22" s="503">
        <v>18800</v>
      </c>
      <c r="DK22" s="503">
        <v>16100</v>
      </c>
      <c r="DL22" s="503">
        <v>11500</v>
      </c>
      <c r="DM22" s="503">
        <v>12500</v>
      </c>
      <c r="DN22" s="503">
        <v>10900</v>
      </c>
      <c r="DO22" s="503">
        <v>9520</v>
      </c>
      <c r="DP22" s="503">
        <v>8650</v>
      </c>
      <c r="DQ22" s="503">
        <v>5500</v>
      </c>
      <c r="DR22" s="503">
        <v>5460</v>
      </c>
      <c r="DS22" s="503">
        <v>4300</v>
      </c>
      <c r="DT22" s="503">
        <v>4550</v>
      </c>
      <c r="DU22" s="503">
        <v>3440</v>
      </c>
      <c r="DV22" s="503">
        <v>3320</v>
      </c>
      <c r="DW22" s="503">
        <v>12400</v>
      </c>
      <c r="DX22" s="503">
        <v>11300</v>
      </c>
      <c r="DY22" s="503">
        <v>3750</v>
      </c>
      <c r="DZ22" s="503">
        <v>2450</v>
      </c>
      <c r="EA22" s="503">
        <v>728</v>
      </c>
      <c r="EB22" s="503">
        <v>367</v>
      </c>
      <c r="EC22" s="503">
        <v>3810</v>
      </c>
      <c r="ED22" s="503">
        <v>3440</v>
      </c>
      <c r="EE22" s="503">
        <v>1060</v>
      </c>
      <c r="EF22" s="503">
        <v>760</v>
      </c>
      <c r="EG22" s="503">
        <v>688</v>
      </c>
      <c r="EH22" s="503">
        <v>787</v>
      </c>
      <c r="EI22" s="503">
        <v>1010</v>
      </c>
      <c r="EJ22" s="503">
        <v>2460</v>
      </c>
      <c r="EK22" s="503">
        <v>1730</v>
      </c>
      <c r="EL22" s="503">
        <v>1190</v>
      </c>
      <c r="EM22" s="503">
        <v>928</v>
      </c>
      <c r="EN22" s="503">
        <v>1260</v>
      </c>
      <c r="EO22" s="503">
        <v>1230</v>
      </c>
      <c r="EP22" s="503">
        <v>3200</v>
      </c>
      <c r="EQ22" s="503">
        <v>547</v>
      </c>
      <c r="ER22" s="503">
        <v>983</v>
      </c>
      <c r="ES22" s="503">
        <v>600</v>
      </c>
      <c r="ET22" s="503">
        <v>944</v>
      </c>
      <c r="EU22" s="503">
        <v>1580</v>
      </c>
      <c r="EV22" s="503">
        <v>2040</v>
      </c>
      <c r="EW22" s="503">
        <v>2170</v>
      </c>
      <c r="EX22" s="503">
        <v>2670</v>
      </c>
      <c r="EY22" s="503">
        <v>1720</v>
      </c>
      <c r="EZ22" s="503">
        <v>1140</v>
      </c>
      <c r="FA22" s="503">
        <v>955</v>
      </c>
      <c r="FB22" s="503">
        <v>1010</v>
      </c>
      <c r="FC22" s="503">
        <v>1890</v>
      </c>
      <c r="FD22" s="503">
        <v>366</v>
      </c>
      <c r="FE22" s="503">
        <v>1220</v>
      </c>
      <c r="FF22" s="503">
        <v>1080</v>
      </c>
      <c r="FG22" s="503">
        <v>693</v>
      </c>
      <c r="FH22" s="503">
        <v>1990</v>
      </c>
      <c r="FI22" s="503">
        <v>1280</v>
      </c>
      <c r="FJ22" s="503">
        <v>1440</v>
      </c>
      <c r="FK22" s="503">
        <v>819</v>
      </c>
      <c r="FL22" s="503">
        <v>485</v>
      </c>
      <c r="FM22" s="503">
        <v>440</v>
      </c>
      <c r="FN22" s="503">
        <v>3020</v>
      </c>
      <c r="FO22" s="503">
        <v>1390</v>
      </c>
      <c r="FP22" s="503">
        <v>1140</v>
      </c>
      <c r="FQ22" s="503">
        <v>2940</v>
      </c>
      <c r="FR22" s="503">
        <v>2630</v>
      </c>
      <c r="FS22" s="503">
        <v>2250</v>
      </c>
      <c r="FT22" s="503">
        <v>4380</v>
      </c>
      <c r="FU22" s="503">
        <v>1650</v>
      </c>
      <c r="FV22" s="503">
        <v>590</v>
      </c>
      <c r="FW22" s="503">
        <v>929</v>
      </c>
      <c r="FX22" s="503">
        <v>1580</v>
      </c>
      <c r="FY22" s="503">
        <v>1150</v>
      </c>
      <c r="FZ22" s="503">
        <v>942</v>
      </c>
      <c r="GA22" s="503">
        <v>458</v>
      </c>
      <c r="GB22" s="503">
        <v>448</v>
      </c>
      <c r="GC22" s="503">
        <v>632</v>
      </c>
      <c r="GD22" s="503">
        <v>1490</v>
      </c>
      <c r="GE22" s="503">
        <v>2950</v>
      </c>
      <c r="GF22" s="503">
        <v>629</v>
      </c>
      <c r="GG22" s="503">
        <v>754</v>
      </c>
      <c r="GH22" s="503">
        <v>770</v>
      </c>
      <c r="GI22" s="503">
        <v>746</v>
      </c>
      <c r="GJ22" s="503">
        <v>573</v>
      </c>
      <c r="GK22" s="503">
        <v>357</v>
      </c>
      <c r="GL22" s="503">
        <v>705</v>
      </c>
      <c r="GM22" s="503">
        <v>1460</v>
      </c>
      <c r="GN22" s="503">
        <v>520</v>
      </c>
      <c r="GO22" s="503">
        <v>1970</v>
      </c>
      <c r="GP22" s="503">
        <v>1100</v>
      </c>
      <c r="GQ22" s="503">
        <v>975</v>
      </c>
      <c r="GR22" s="503">
        <v>951</v>
      </c>
      <c r="GS22" s="503">
        <v>702</v>
      </c>
      <c r="GT22" s="503">
        <v>1730</v>
      </c>
      <c r="GU22" s="503">
        <v>532</v>
      </c>
      <c r="GV22" s="503">
        <v>1120</v>
      </c>
      <c r="GW22" s="503">
        <v>422</v>
      </c>
      <c r="GX22" s="503">
        <v>1830</v>
      </c>
      <c r="GY22" s="503">
        <v>765</v>
      </c>
      <c r="GZ22" s="503">
        <v>451</v>
      </c>
      <c r="HA22" s="503">
        <v>3890</v>
      </c>
      <c r="HB22" s="503">
        <v>2520</v>
      </c>
      <c r="HC22" s="503">
        <v>802</v>
      </c>
      <c r="HD22" s="503">
        <v>644</v>
      </c>
      <c r="HE22" s="503">
        <v>539</v>
      </c>
      <c r="HF22" s="503">
        <v>1320</v>
      </c>
      <c r="HG22" s="503">
        <v>787</v>
      </c>
      <c r="HH22" s="503">
        <v>749</v>
      </c>
      <c r="HI22" s="503">
        <v>647</v>
      </c>
      <c r="HJ22" s="503">
        <v>995</v>
      </c>
      <c r="HK22" s="503">
        <v>1200</v>
      </c>
      <c r="HL22" s="503">
        <v>1150</v>
      </c>
      <c r="HM22" s="503">
        <v>296</v>
      </c>
      <c r="HN22" s="503">
        <v>1980</v>
      </c>
      <c r="HO22" s="503">
        <v>1970</v>
      </c>
      <c r="HP22" s="503">
        <v>1330</v>
      </c>
      <c r="HQ22" s="503">
        <v>838</v>
      </c>
      <c r="HR22" s="503">
        <v>1400</v>
      </c>
      <c r="HS22" s="503">
        <v>2080</v>
      </c>
      <c r="HT22" s="503">
        <v>1020</v>
      </c>
      <c r="HU22" s="503">
        <v>1150</v>
      </c>
      <c r="HV22" s="503">
        <v>394</v>
      </c>
      <c r="HW22" s="503">
        <v>840</v>
      </c>
      <c r="HX22" s="503">
        <v>549</v>
      </c>
      <c r="HY22" s="503">
        <v>653</v>
      </c>
      <c r="HZ22" s="503">
        <v>499</v>
      </c>
      <c r="IA22" s="503">
        <v>477</v>
      </c>
      <c r="IB22" s="503">
        <v>759</v>
      </c>
      <c r="IC22" s="503">
        <v>790</v>
      </c>
      <c r="ID22" s="503">
        <v>1670</v>
      </c>
      <c r="IE22" s="503">
        <v>976</v>
      </c>
      <c r="IF22" s="503">
        <v>775</v>
      </c>
      <c r="IG22" s="503">
        <v>1110</v>
      </c>
      <c r="IH22" s="503">
        <v>7310</v>
      </c>
      <c r="II22" s="503">
        <v>5390</v>
      </c>
      <c r="IJ22" s="503">
        <v>2890</v>
      </c>
      <c r="IK22" s="503">
        <v>1330</v>
      </c>
      <c r="IL22" s="503">
        <v>1330</v>
      </c>
      <c r="IM22" s="503">
        <v>689</v>
      </c>
      <c r="IN22" s="503">
        <v>678</v>
      </c>
      <c r="IO22" s="503">
        <v>1670</v>
      </c>
      <c r="IP22" s="503">
        <v>272</v>
      </c>
      <c r="IQ22" s="503">
        <v>520</v>
      </c>
      <c r="IR22" s="503">
        <v>343</v>
      </c>
      <c r="IS22" s="503">
        <v>570</v>
      </c>
      <c r="IT22" s="503">
        <v>484</v>
      </c>
      <c r="IU22" s="503">
        <v>410</v>
      </c>
      <c r="IV22" s="503">
        <v>264</v>
      </c>
      <c r="IW22" s="503">
        <v>230</v>
      </c>
      <c r="IX22" s="503">
        <v>453</v>
      </c>
      <c r="IY22" s="503">
        <v>630</v>
      </c>
      <c r="IZ22" s="503">
        <v>4510</v>
      </c>
      <c r="JA22" s="503">
        <v>1780</v>
      </c>
      <c r="JB22" s="503">
        <v>1040</v>
      </c>
      <c r="JC22" s="503">
        <v>429</v>
      </c>
      <c r="JD22" s="503">
        <v>904</v>
      </c>
      <c r="JE22" s="503">
        <v>736</v>
      </c>
      <c r="JF22" s="503">
        <v>588</v>
      </c>
      <c r="JG22" s="503">
        <v>1080</v>
      </c>
      <c r="JH22" s="503">
        <v>1610</v>
      </c>
      <c r="JI22" s="503">
        <v>3970</v>
      </c>
      <c r="JJ22" s="503">
        <v>660</v>
      </c>
      <c r="JK22" s="503">
        <v>829</v>
      </c>
      <c r="JL22" s="503">
        <v>1140</v>
      </c>
      <c r="JM22" s="503">
        <v>1030</v>
      </c>
      <c r="JN22" s="503">
        <v>1820</v>
      </c>
      <c r="JO22" s="503">
        <v>610</v>
      </c>
      <c r="JP22" s="503">
        <v>278</v>
      </c>
      <c r="JQ22" s="503">
        <v>335</v>
      </c>
      <c r="JR22" s="503">
        <v>528</v>
      </c>
      <c r="JS22" s="503">
        <v>560</v>
      </c>
      <c r="JT22" s="503">
        <v>1140</v>
      </c>
      <c r="JU22" s="503">
        <v>5100</v>
      </c>
    </row>
    <row r="23" spans="1:281" ht="23.25" customHeight="1">
      <c r="A23" s="183"/>
      <c r="B23" s="60" t="s">
        <v>11</v>
      </c>
      <c r="C23" s="503">
        <v>928836</v>
      </c>
      <c r="D23" s="503">
        <v>451095</v>
      </c>
      <c r="E23" s="503">
        <v>152854</v>
      </c>
      <c r="F23" s="503">
        <v>141468</v>
      </c>
      <c r="G23" s="503">
        <v>178281</v>
      </c>
      <c r="H23" s="503">
        <v>5136</v>
      </c>
      <c r="I23" s="312"/>
      <c r="J23" s="503">
        <v>45760</v>
      </c>
      <c r="K23" s="503">
        <v>20497</v>
      </c>
      <c r="L23" s="503">
        <v>26636</v>
      </c>
      <c r="M23" s="503">
        <v>10895</v>
      </c>
      <c r="N23" s="503">
        <v>12497</v>
      </c>
      <c r="O23" s="503">
        <v>10110</v>
      </c>
      <c r="P23" s="503">
        <v>10435</v>
      </c>
      <c r="Q23" s="503">
        <v>11003</v>
      </c>
      <c r="R23" s="503">
        <v>7035</v>
      </c>
      <c r="S23" s="503">
        <v>8137</v>
      </c>
      <c r="T23" s="503">
        <v>5325</v>
      </c>
      <c r="U23" s="503">
        <v>4061</v>
      </c>
      <c r="V23" s="503">
        <v>4702</v>
      </c>
      <c r="W23" s="503">
        <v>4250</v>
      </c>
      <c r="X23" s="503">
        <v>4947</v>
      </c>
      <c r="Y23" s="503">
        <v>4583</v>
      </c>
      <c r="Z23" s="503">
        <v>3554</v>
      </c>
      <c r="AA23" s="503">
        <v>4178</v>
      </c>
      <c r="AB23" s="503">
        <v>2468</v>
      </c>
      <c r="AC23" s="503">
        <v>4194</v>
      </c>
      <c r="AD23" s="503">
        <v>2823</v>
      </c>
      <c r="AE23" s="503">
        <v>2836</v>
      </c>
      <c r="AF23" s="503">
        <v>2172</v>
      </c>
      <c r="AG23" s="503">
        <v>1660</v>
      </c>
      <c r="AH23" s="503">
        <v>6494</v>
      </c>
      <c r="AI23" s="503">
        <v>4725</v>
      </c>
      <c r="AJ23" s="503">
        <v>4869</v>
      </c>
      <c r="AK23" s="503">
        <v>3369</v>
      </c>
      <c r="AL23" s="503">
        <v>1832</v>
      </c>
      <c r="AM23" s="503">
        <v>3854</v>
      </c>
      <c r="AN23" s="503">
        <v>7885</v>
      </c>
      <c r="AO23" s="503">
        <v>5681</v>
      </c>
      <c r="AP23" s="503">
        <v>2803</v>
      </c>
      <c r="AQ23" s="503">
        <v>6278</v>
      </c>
      <c r="AR23" s="503">
        <v>4009</v>
      </c>
      <c r="AS23" s="503">
        <v>3941</v>
      </c>
      <c r="AT23" s="503">
        <v>44134</v>
      </c>
      <c r="AU23" s="503">
        <v>18181</v>
      </c>
      <c r="AV23" s="503">
        <v>10398</v>
      </c>
      <c r="AW23" s="503">
        <v>8325</v>
      </c>
      <c r="AX23" s="503">
        <v>8161</v>
      </c>
      <c r="AY23" s="503">
        <v>6055</v>
      </c>
      <c r="AZ23" s="503">
        <v>5770</v>
      </c>
      <c r="BA23" s="503">
        <v>3624</v>
      </c>
      <c r="BB23" s="503">
        <v>1853</v>
      </c>
      <c r="BC23" s="503">
        <v>1842</v>
      </c>
      <c r="BD23" s="503">
        <v>6331</v>
      </c>
      <c r="BE23" s="503">
        <v>4022</v>
      </c>
      <c r="BF23" s="503">
        <v>2119</v>
      </c>
      <c r="BG23" s="503">
        <v>2605</v>
      </c>
      <c r="BH23" s="503">
        <v>2179</v>
      </c>
      <c r="BI23" s="503">
        <v>2278</v>
      </c>
      <c r="BJ23" s="503">
        <v>18247</v>
      </c>
      <c r="BK23" s="503">
        <v>12057</v>
      </c>
      <c r="BL23" s="503">
        <v>6237</v>
      </c>
      <c r="BM23" s="503">
        <v>3460</v>
      </c>
      <c r="BN23" s="503">
        <v>4028</v>
      </c>
      <c r="BO23" s="503">
        <v>2272</v>
      </c>
      <c r="BP23" s="503">
        <v>4205</v>
      </c>
      <c r="BQ23" s="503">
        <v>2187</v>
      </c>
      <c r="BR23" s="503">
        <v>17675</v>
      </c>
      <c r="BS23" s="503">
        <v>13728</v>
      </c>
      <c r="BT23" s="503">
        <v>10625</v>
      </c>
      <c r="BU23" s="503">
        <v>6599</v>
      </c>
      <c r="BV23" s="503">
        <v>4311</v>
      </c>
      <c r="BW23" s="503">
        <v>4072</v>
      </c>
      <c r="BX23" s="503">
        <v>3724</v>
      </c>
      <c r="BY23" s="503">
        <v>2900</v>
      </c>
      <c r="BZ23" s="503">
        <v>2614</v>
      </c>
      <c r="CA23" s="503">
        <v>2434</v>
      </c>
      <c r="CB23" s="503">
        <v>2457</v>
      </c>
      <c r="CC23" s="503">
        <v>1600</v>
      </c>
      <c r="CD23" s="503">
        <v>1618</v>
      </c>
      <c r="CE23" s="503">
        <v>989</v>
      </c>
      <c r="CF23" s="503">
        <v>2764</v>
      </c>
      <c r="CG23" s="503">
        <v>1776</v>
      </c>
      <c r="CH23" s="503">
        <v>1586</v>
      </c>
      <c r="CI23" s="503">
        <v>1251</v>
      </c>
      <c r="CJ23" s="503">
        <v>959</v>
      </c>
      <c r="CK23" s="503">
        <v>859</v>
      </c>
      <c r="CL23" s="503">
        <v>808</v>
      </c>
      <c r="CM23" s="503">
        <v>808</v>
      </c>
      <c r="CN23" s="503">
        <v>779</v>
      </c>
      <c r="CO23" s="503">
        <v>748</v>
      </c>
      <c r="CP23" s="503">
        <v>606</v>
      </c>
      <c r="CQ23" s="503">
        <v>455</v>
      </c>
      <c r="CR23" s="503">
        <v>375</v>
      </c>
      <c r="CS23" s="503">
        <v>355</v>
      </c>
      <c r="CT23" s="503">
        <v>204</v>
      </c>
      <c r="CU23" s="503">
        <v>163</v>
      </c>
      <c r="CV23" s="503">
        <v>5299</v>
      </c>
      <c r="CW23" s="503">
        <v>2099</v>
      </c>
      <c r="CX23" s="503">
        <v>6816</v>
      </c>
      <c r="CY23" s="503">
        <v>2700</v>
      </c>
      <c r="CZ23" s="503">
        <v>644</v>
      </c>
      <c r="DA23" s="503">
        <v>15722</v>
      </c>
      <c r="DB23" s="503">
        <v>8659</v>
      </c>
      <c r="DC23" s="503">
        <v>6527</v>
      </c>
      <c r="DD23" s="503">
        <v>4185</v>
      </c>
      <c r="DE23" s="503">
        <v>3192</v>
      </c>
      <c r="DF23" s="503">
        <v>4596</v>
      </c>
      <c r="DG23" s="503">
        <v>1492</v>
      </c>
      <c r="DH23" s="503">
        <v>1057</v>
      </c>
      <c r="DI23" s="503">
        <v>16711</v>
      </c>
      <c r="DJ23" s="503">
        <v>15167</v>
      </c>
      <c r="DK23" s="503">
        <v>12844</v>
      </c>
      <c r="DL23" s="503">
        <v>10636</v>
      </c>
      <c r="DM23" s="503">
        <v>10393</v>
      </c>
      <c r="DN23" s="503">
        <v>8248</v>
      </c>
      <c r="DO23" s="503">
        <v>7799</v>
      </c>
      <c r="DP23" s="503">
        <v>6823</v>
      </c>
      <c r="DQ23" s="503">
        <v>4586</v>
      </c>
      <c r="DR23" s="503">
        <v>4416</v>
      </c>
      <c r="DS23" s="503">
        <v>3634</v>
      </c>
      <c r="DT23" s="503">
        <v>3691</v>
      </c>
      <c r="DU23" s="503">
        <v>2816</v>
      </c>
      <c r="DV23" s="503">
        <v>2622</v>
      </c>
      <c r="DW23" s="503">
        <v>10749</v>
      </c>
      <c r="DX23" s="503">
        <v>10863</v>
      </c>
      <c r="DY23" s="503">
        <v>3112</v>
      </c>
      <c r="DZ23" s="503">
        <v>1977</v>
      </c>
      <c r="EA23" s="503">
        <v>582</v>
      </c>
      <c r="EB23" s="503">
        <v>315</v>
      </c>
      <c r="EC23" s="503">
        <v>3475</v>
      </c>
      <c r="ED23" s="503">
        <v>3352</v>
      </c>
      <c r="EE23" s="503">
        <v>989</v>
      </c>
      <c r="EF23" s="503">
        <v>704</v>
      </c>
      <c r="EG23" s="503">
        <v>738</v>
      </c>
      <c r="EH23" s="503">
        <v>733</v>
      </c>
      <c r="EI23" s="503">
        <v>926</v>
      </c>
      <c r="EJ23" s="503">
        <v>2230</v>
      </c>
      <c r="EK23" s="503">
        <v>1561</v>
      </c>
      <c r="EL23" s="503">
        <v>1088</v>
      </c>
      <c r="EM23" s="503">
        <v>929</v>
      </c>
      <c r="EN23" s="503">
        <v>1165</v>
      </c>
      <c r="EO23" s="503">
        <v>1131</v>
      </c>
      <c r="EP23" s="503">
        <v>3246</v>
      </c>
      <c r="EQ23" s="503">
        <v>607</v>
      </c>
      <c r="ER23" s="503">
        <v>906</v>
      </c>
      <c r="ES23" s="503">
        <v>638</v>
      </c>
      <c r="ET23" s="503">
        <v>1005</v>
      </c>
      <c r="EU23" s="503">
        <v>1441</v>
      </c>
      <c r="EV23" s="503">
        <v>1870</v>
      </c>
      <c r="EW23" s="503">
        <v>2039</v>
      </c>
      <c r="EX23" s="503">
        <v>2644</v>
      </c>
      <c r="EY23" s="503">
        <v>1610</v>
      </c>
      <c r="EZ23" s="503">
        <v>1098</v>
      </c>
      <c r="FA23" s="503">
        <v>934</v>
      </c>
      <c r="FB23" s="503">
        <v>962</v>
      </c>
      <c r="FC23" s="503">
        <v>1796</v>
      </c>
      <c r="FD23" s="503">
        <v>352</v>
      </c>
      <c r="FE23" s="503">
        <v>1134</v>
      </c>
      <c r="FF23" s="503">
        <v>1082</v>
      </c>
      <c r="FG23" s="503">
        <v>669</v>
      </c>
      <c r="FH23" s="503">
        <v>2010</v>
      </c>
      <c r="FI23" s="503">
        <v>1251</v>
      </c>
      <c r="FJ23" s="503">
        <v>1397</v>
      </c>
      <c r="FK23" s="503">
        <v>767</v>
      </c>
      <c r="FL23" s="503">
        <v>469</v>
      </c>
      <c r="FM23" s="503">
        <v>405</v>
      </c>
      <c r="FN23" s="503">
        <v>2926</v>
      </c>
      <c r="FO23" s="503">
        <v>1296</v>
      </c>
      <c r="FP23" s="503">
        <v>1068</v>
      </c>
      <c r="FQ23" s="503">
        <v>2844</v>
      </c>
      <c r="FR23" s="503">
        <v>2575</v>
      </c>
      <c r="FS23" s="503">
        <v>2087</v>
      </c>
      <c r="FT23" s="503">
        <v>4134</v>
      </c>
      <c r="FU23" s="503">
        <v>1528</v>
      </c>
      <c r="FV23" s="503">
        <v>548</v>
      </c>
      <c r="FW23" s="503">
        <v>845</v>
      </c>
      <c r="FX23" s="503">
        <v>1482</v>
      </c>
      <c r="FY23" s="503">
        <v>1085</v>
      </c>
      <c r="FZ23" s="503">
        <v>871</v>
      </c>
      <c r="GA23" s="503">
        <v>427</v>
      </c>
      <c r="GB23" s="503">
        <v>411</v>
      </c>
      <c r="GC23" s="503">
        <v>595</v>
      </c>
      <c r="GD23" s="503">
        <v>1419</v>
      </c>
      <c r="GE23" s="503">
        <v>2852</v>
      </c>
      <c r="GF23" s="503">
        <v>715</v>
      </c>
      <c r="GG23" s="503">
        <v>720</v>
      </c>
      <c r="GH23" s="503">
        <v>711</v>
      </c>
      <c r="GI23" s="503">
        <v>653</v>
      </c>
      <c r="GJ23" s="503">
        <v>538</v>
      </c>
      <c r="GK23" s="503">
        <v>332</v>
      </c>
      <c r="GL23" s="503">
        <v>732</v>
      </c>
      <c r="GM23" s="503">
        <v>1368</v>
      </c>
      <c r="GN23" s="503">
        <v>494</v>
      </c>
      <c r="GO23" s="503">
        <v>1841</v>
      </c>
      <c r="GP23" s="503">
        <v>1045</v>
      </c>
      <c r="GQ23" s="503">
        <v>949</v>
      </c>
      <c r="GR23" s="503">
        <v>886</v>
      </c>
      <c r="GS23" s="503">
        <v>757</v>
      </c>
      <c r="GT23" s="503">
        <v>1700</v>
      </c>
      <c r="GU23" s="503">
        <v>487</v>
      </c>
      <c r="GV23" s="503">
        <v>1054</v>
      </c>
      <c r="GW23" s="503">
        <v>408</v>
      </c>
      <c r="GX23" s="503">
        <v>1774</v>
      </c>
      <c r="GY23" s="503">
        <v>722</v>
      </c>
      <c r="GZ23" s="503">
        <v>435</v>
      </c>
      <c r="HA23" s="503">
        <v>3736</v>
      </c>
      <c r="HB23" s="503">
        <v>2380</v>
      </c>
      <c r="HC23" s="503">
        <v>760</v>
      </c>
      <c r="HD23" s="503">
        <v>617</v>
      </c>
      <c r="HE23" s="503">
        <v>522</v>
      </c>
      <c r="HF23" s="503">
        <v>1257</v>
      </c>
      <c r="HG23" s="503">
        <v>746</v>
      </c>
      <c r="HH23" s="503">
        <v>704</v>
      </c>
      <c r="HI23" s="503">
        <v>626</v>
      </c>
      <c r="HJ23" s="503">
        <v>961</v>
      </c>
      <c r="HK23" s="503">
        <v>1114</v>
      </c>
      <c r="HL23" s="503">
        <v>1054</v>
      </c>
      <c r="HM23" s="503">
        <v>385</v>
      </c>
      <c r="HN23" s="503">
        <v>1889</v>
      </c>
      <c r="HO23" s="503">
        <v>1912</v>
      </c>
      <c r="HP23" s="503">
        <v>1280</v>
      </c>
      <c r="HQ23" s="503">
        <v>778</v>
      </c>
      <c r="HR23" s="503">
        <v>1475</v>
      </c>
      <c r="HS23" s="503">
        <v>1927</v>
      </c>
      <c r="HT23" s="503">
        <v>954</v>
      </c>
      <c r="HU23" s="503">
        <v>996</v>
      </c>
      <c r="HV23" s="503">
        <v>488</v>
      </c>
      <c r="HW23" s="503">
        <v>789</v>
      </c>
      <c r="HX23" s="503">
        <v>621</v>
      </c>
      <c r="HY23" s="503">
        <v>715</v>
      </c>
      <c r="HZ23" s="503">
        <v>481</v>
      </c>
      <c r="IA23" s="503">
        <v>461</v>
      </c>
      <c r="IB23" s="503">
        <v>736</v>
      </c>
      <c r="IC23" s="503">
        <v>742</v>
      </c>
      <c r="ID23" s="503">
        <v>1552</v>
      </c>
      <c r="IE23" s="503">
        <v>951</v>
      </c>
      <c r="IF23" s="503">
        <v>751</v>
      </c>
      <c r="IG23" s="503">
        <v>1133</v>
      </c>
      <c r="IH23" s="503">
        <v>7112</v>
      </c>
      <c r="II23" s="503">
        <v>5262</v>
      </c>
      <c r="IJ23" s="503">
        <v>2842</v>
      </c>
      <c r="IK23" s="503">
        <v>1315</v>
      </c>
      <c r="IL23" s="503">
        <v>1301</v>
      </c>
      <c r="IM23" s="503">
        <v>629</v>
      </c>
      <c r="IN23" s="503">
        <v>707</v>
      </c>
      <c r="IO23" s="503">
        <v>1565</v>
      </c>
      <c r="IP23" s="503">
        <v>267</v>
      </c>
      <c r="IQ23" s="503">
        <v>487</v>
      </c>
      <c r="IR23" s="503">
        <v>325</v>
      </c>
      <c r="IS23" s="503">
        <v>529</v>
      </c>
      <c r="IT23" s="503">
        <v>457</v>
      </c>
      <c r="IU23" s="503">
        <v>382</v>
      </c>
      <c r="IV23" s="503">
        <v>240</v>
      </c>
      <c r="IW23" s="503">
        <v>221</v>
      </c>
      <c r="IX23" s="503">
        <v>422</v>
      </c>
      <c r="IY23" s="503">
        <v>596</v>
      </c>
      <c r="IZ23" s="503">
        <v>4342</v>
      </c>
      <c r="JA23" s="503">
        <v>1670</v>
      </c>
      <c r="JB23" s="503">
        <v>1107</v>
      </c>
      <c r="JC23" s="503">
        <v>455</v>
      </c>
      <c r="JD23" s="503">
        <v>953</v>
      </c>
      <c r="JE23" s="503">
        <v>702</v>
      </c>
      <c r="JF23" s="503">
        <v>536</v>
      </c>
      <c r="JG23" s="503">
        <v>985</v>
      </c>
      <c r="JH23" s="503">
        <v>1544</v>
      </c>
      <c r="JI23" s="503">
        <v>3666</v>
      </c>
      <c r="JJ23" s="503">
        <v>635</v>
      </c>
      <c r="JK23" s="503">
        <v>773</v>
      </c>
      <c r="JL23" s="503">
        <v>1151</v>
      </c>
      <c r="JM23" s="503">
        <v>994</v>
      </c>
      <c r="JN23" s="503">
        <v>1759</v>
      </c>
      <c r="JO23" s="503">
        <v>571</v>
      </c>
      <c r="JP23" s="503">
        <v>256</v>
      </c>
      <c r="JQ23" s="503">
        <v>383</v>
      </c>
      <c r="JR23" s="503">
        <v>601</v>
      </c>
      <c r="JS23" s="503">
        <v>588</v>
      </c>
      <c r="JT23" s="503">
        <v>1197</v>
      </c>
      <c r="JU23" s="503">
        <v>5136</v>
      </c>
    </row>
    <row r="24" spans="1:281" ht="23.25" customHeight="1">
      <c r="A24" s="183"/>
      <c r="B24" s="61" t="s">
        <v>2</v>
      </c>
      <c r="C24" s="503">
        <v>932896.14100000006</v>
      </c>
      <c r="D24" s="503">
        <v>448654</v>
      </c>
      <c r="E24" s="503">
        <v>151422.141</v>
      </c>
      <c r="F24" s="503">
        <v>147070</v>
      </c>
      <c r="G24" s="503">
        <v>180850</v>
      </c>
      <c r="H24" s="503">
        <v>4900</v>
      </c>
      <c r="I24" s="312"/>
      <c r="J24" s="503">
        <v>43900</v>
      </c>
      <c r="K24" s="503">
        <v>20500</v>
      </c>
      <c r="L24" s="503">
        <v>26700</v>
      </c>
      <c r="M24" s="503">
        <v>10914</v>
      </c>
      <c r="N24" s="503">
        <v>12700</v>
      </c>
      <c r="O24" s="503">
        <v>10000</v>
      </c>
      <c r="P24" s="503">
        <v>10400</v>
      </c>
      <c r="Q24" s="503">
        <v>11100</v>
      </c>
      <c r="R24" s="503">
        <v>7040</v>
      </c>
      <c r="S24" s="503">
        <v>8140</v>
      </c>
      <c r="T24" s="503">
        <v>5310</v>
      </c>
      <c r="U24" s="503">
        <v>4050</v>
      </c>
      <c r="V24" s="503">
        <v>4690</v>
      </c>
      <c r="W24" s="503">
        <v>4320</v>
      </c>
      <c r="X24" s="503">
        <v>5010</v>
      </c>
      <c r="Y24" s="503">
        <v>4430</v>
      </c>
      <c r="Z24" s="503">
        <v>3570</v>
      </c>
      <c r="AA24" s="503">
        <v>4240</v>
      </c>
      <c r="AB24" s="503">
        <v>2480</v>
      </c>
      <c r="AC24" s="503">
        <v>4160</v>
      </c>
      <c r="AD24" s="503">
        <v>2830</v>
      </c>
      <c r="AE24" s="503">
        <v>2880</v>
      </c>
      <c r="AF24" s="503">
        <v>2210</v>
      </c>
      <c r="AG24" s="503">
        <v>1690</v>
      </c>
      <c r="AH24" s="503">
        <v>6470</v>
      </c>
      <c r="AI24" s="503">
        <v>4780</v>
      </c>
      <c r="AJ24" s="503">
        <v>4890</v>
      </c>
      <c r="AK24" s="503">
        <v>3390</v>
      </c>
      <c r="AL24" s="503">
        <v>1780</v>
      </c>
      <c r="AM24" s="503">
        <v>3850</v>
      </c>
      <c r="AN24" s="503">
        <v>7830</v>
      </c>
      <c r="AO24" s="503">
        <v>5460</v>
      </c>
      <c r="AP24" s="503">
        <v>2620</v>
      </c>
      <c r="AQ24" s="503">
        <v>6210</v>
      </c>
      <c r="AR24" s="503">
        <v>3970</v>
      </c>
      <c r="AS24" s="503">
        <v>3900</v>
      </c>
      <c r="AT24" s="503">
        <v>44100</v>
      </c>
      <c r="AU24" s="503">
        <v>18200</v>
      </c>
      <c r="AV24" s="503">
        <v>10400</v>
      </c>
      <c r="AW24" s="503">
        <v>8330</v>
      </c>
      <c r="AX24" s="503">
        <v>8180</v>
      </c>
      <c r="AY24" s="503">
        <v>6070</v>
      </c>
      <c r="AZ24" s="503">
        <v>5710</v>
      </c>
      <c r="BA24" s="503">
        <v>3620</v>
      </c>
      <c r="BB24" s="503">
        <v>1850</v>
      </c>
      <c r="BC24" s="503">
        <v>1850</v>
      </c>
      <c r="BD24" s="503">
        <v>6250</v>
      </c>
      <c r="BE24" s="503">
        <v>4140</v>
      </c>
      <c r="BF24" s="503">
        <v>2030</v>
      </c>
      <c r="BG24" s="503">
        <v>2320</v>
      </c>
      <c r="BH24" s="503">
        <v>2240</v>
      </c>
      <c r="BI24" s="503">
        <v>2280</v>
      </c>
      <c r="BJ24" s="503">
        <v>18300</v>
      </c>
      <c r="BK24" s="503">
        <v>12100</v>
      </c>
      <c r="BL24" s="503">
        <v>6100</v>
      </c>
      <c r="BM24" s="503">
        <v>3450</v>
      </c>
      <c r="BN24" s="503">
        <v>4000</v>
      </c>
      <c r="BO24" s="503">
        <v>2280</v>
      </c>
      <c r="BP24" s="503">
        <v>4210</v>
      </c>
      <c r="BQ24" s="503">
        <v>2230</v>
      </c>
      <c r="BR24" s="503">
        <v>16600</v>
      </c>
      <c r="BS24" s="503">
        <v>13640</v>
      </c>
      <c r="BT24" s="503">
        <v>10407</v>
      </c>
      <c r="BU24" s="503">
        <v>6080</v>
      </c>
      <c r="BV24" s="503">
        <v>4260</v>
      </c>
      <c r="BW24" s="503">
        <v>3990</v>
      </c>
      <c r="BX24" s="503">
        <v>3440</v>
      </c>
      <c r="BY24" s="503">
        <v>3080</v>
      </c>
      <c r="BZ24" s="503">
        <v>2730</v>
      </c>
      <c r="CA24" s="503">
        <v>2600</v>
      </c>
      <c r="CB24" s="503">
        <v>2490</v>
      </c>
      <c r="CC24" s="503">
        <v>1700</v>
      </c>
      <c r="CD24" s="503">
        <v>1560</v>
      </c>
      <c r="CE24" s="503">
        <v>1000</v>
      </c>
      <c r="CF24" s="503">
        <v>2740</v>
      </c>
      <c r="CG24" s="503">
        <v>1760</v>
      </c>
      <c r="CH24" s="503">
        <v>1570</v>
      </c>
      <c r="CI24" s="503">
        <v>1240</v>
      </c>
      <c r="CJ24" s="503">
        <v>950</v>
      </c>
      <c r="CK24" s="503">
        <v>850</v>
      </c>
      <c r="CL24" s="503">
        <v>800</v>
      </c>
      <c r="CM24" s="503">
        <v>800</v>
      </c>
      <c r="CN24" s="503">
        <v>770</v>
      </c>
      <c r="CO24" s="503">
        <v>740</v>
      </c>
      <c r="CP24" s="503">
        <v>600</v>
      </c>
      <c r="CQ24" s="503">
        <v>450</v>
      </c>
      <c r="CR24" s="503">
        <v>370</v>
      </c>
      <c r="CS24" s="503">
        <v>350</v>
      </c>
      <c r="CT24" s="503">
        <v>200</v>
      </c>
      <c r="CU24" s="503">
        <v>160</v>
      </c>
      <c r="CV24" s="503">
        <v>5310</v>
      </c>
      <c r="CW24" s="503">
        <v>2080</v>
      </c>
      <c r="CX24" s="503">
        <v>6840</v>
      </c>
      <c r="CY24" s="503">
        <v>2720</v>
      </c>
      <c r="CZ24" s="503">
        <v>649</v>
      </c>
      <c r="DA24" s="503">
        <v>15500</v>
      </c>
      <c r="DB24" s="503">
        <v>8930</v>
      </c>
      <c r="DC24" s="503">
        <v>6640</v>
      </c>
      <c r="DD24" s="503">
        <v>4406.1409999999996</v>
      </c>
      <c r="DE24" s="503">
        <v>3020</v>
      </c>
      <c r="DF24" s="503">
        <v>4700</v>
      </c>
      <c r="DG24" s="503">
        <v>1640</v>
      </c>
      <c r="DH24" s="503">
        <v>1060</v>
      </c>
      <c r="DI24" s="503">
        <v>17400</v>
      </c>
      <c r="DJ24" s="503">
        <v>15710</v>
      </c>
      <c r="DK24" s="503">
        <v>13700</v>
      </c>
      <c r="DL24" s="503">
        <v>11410</v>
      </c>
      <c r="DM24" s="503">
        <v>10600</v>
      </c>
      <c r="DN24" s="503">
        <v>8700</v>
      </c>
      <c r="DO24" s="503">
        <v>8250</v>
      </c>
      <c r="DP24" s="503">
        <v>7340</v>
      </c>
      <c r="DQ24" s="503">
        <v>4660</v>
      </c>
      <c r="DR24" s="503">
        <v>4590</v>
      </c>
      <c r="DS24" s="503">
        <v>3810</v>
      </c>
      <c r="DT24" s="503">
        <v>3750</v>
      </c>
      <c r="DU24" s="503">
        <v>2830</v>
      </c>
      <c r="DV24" s="503">
        <v>2690</v>
      </c>
      <c r="DW24" s="503">
        <v>10790</v>
      </c>
      <c r="DX24" s="503">
        <v>10800</v>
      </c>
      <c r="DY24" s="503">
        <v>3430</v>
      </c>
      <c r="DZ24" s="503">
        <v>2170</v>
      </c>
      <c r="EA24" s="503">
        <v>650</v>
      </c>
      <c r="EB24" s="503">
        <v>330</v>
      </c>
      <c r="EC24" s="503">
        <v>3460</v>
      </c>
      <c r="ED24" s="503">
        <v>3400</v>
      </c>
      <c r="EE24" s="503">
        <v>989</v>
      </c>
      <c r="EF24" s="503">
        <v>713</v>
      </c>
      <c r="EG24" s="503">
        <v>750</v>
      </c>
      <c r="EH24" s="503">
        <v>746</v>
      </c>
      <c r="EI24" s="503">
        <v>939</v>
      </c>
      <c r="EJ24" s="503">
        <v>2280</v>
      </c>
      <c r="EK24" s="503">
        <v>1590</v>
      </c>
      <c r="EL24" s="503">
        <v>1110</v>
      </c>
      <c r="EM24" s="503">
        <v>947</v>
      </c>
      <c r="EN24" s="503">
        <v>1190</v>
      </c>
      <c r="EO24" s="503">
        <v>1160</v>
      </c>
      <c r="EP24" s="503">
        <v>3320</v>
      </c>
      <c r="EQ24" s="503">
        <v>623</v>
      </c>
      <c r="ER24" s="503">
        <v>928</v>
      </c>
      <c r="ES24" s="503">
        <v>652</v>
      </c>
      <c r="ET24" s="503">
        <v>1030</v>
      </c>
      <c r="EU24" s="503">
        <v>1470</v>
      </c>
      <c r="EV24" s="503">
        <v>1920</v>
      </c>
      <c r="EW24" s="503">
        <v>2090</v>
      </c>
      <c r="EX24" s="503">
        <v>2710</v>
      </c>
      <c r="EY24" s="503">
        <v>1650</v>
      </c>
      <c r="EZ24" s="503">
        <v>1100</v>
      </c>
      <c r="FA24" s="503">
        <v>938</v>
      </c>
      <c r="FB24" s="503">
        <v>972</v>
      </c>
      <c r="FC24" s="503">
        <v>1830</v>
      </c>
      <c r="FD24" s="503">
        <v>359</v>
      </c>
      <c r="FE24" s="503">
        <v>1140</v>
      </c>
      <c r="FF24" s="503">
        <v>1090</v>
      </c>
      <c r="FG24" s="503">
        <v>679</v>
      </c>
      <c r="FH24" s="503">
        <v>2040</v>
      </c>
      <c r="FI24" s="503">
        <v>1260</v>
      </c>
      <c r="FJ24" s="503">
        <v>1410</v>
      </c>
      <c r="FK24" s="503">
        <v>775</v>
      </c>
      <c r="FL24" s="503">
        <v>474</v>
      </c>
      <c r="FM24" s="503">
        <v>414</v>
      </c>
      <c r="FN24" s="503">
        <v>2970</v>
      </c>
      <c r="FO24" s="503">
        <v>1310</v>
      </c>
      <c r="FP24" s="503">
        <v>1080</v>
      </c>
      <c r="FQ24" s="503">
        <v>2850</v>
      </c>
      <c r="FR24" s="503">
        <v>2570</v>
      </c>
      <c r="FS24" s="503">
        <v>2100</v>
      </c>
      <c r="FT24" s="503">
        <v>4220</v>
      </c>
      <c r="FU24" s="503">
        <v>1550</v>
      </c>
      <c r="FV24" s="503">
        <v>557</v>
      </c>
      <c r="FW24" s="503">
        <v>866</v>
      </c>
      <c r="FX24" s="503">
        <v>1490</v>
      </c>
      <c r="FY24" s="503">
        <v>1090</v>
      </c>
      <c r="FZ24" s="503">
        <v>885</v>
      </c>
      <c r="GA24" s="503">
        <v>430</v>
      </c>
      <c r="GB24" s="503">
        <v>421</v>
      </c>
      <c r="GC24" s="503">
        <v>594</v>
      </c>
      <c r="GD24" s="503">
        <v>1430</v>
      </c>
      <c r="GE24" s="503">
        <v>2900</v>
      </c>
      <c r="GF24" s="503">
        <v>718</v>
      </c>
      <c r="GG24" s="503">
        <v>717</v>
      </c>
      <c r="GH24" s="503">
        <v>724</v>
      </c>
      <c r="GI24" s="503">
        <v>667</v>
      </c>
      <c r="GJ24" s="503">
        <v>549</v>
      </c>
      <c r="GK24" s="503">
        <v>338</v>
      </c>
      <c r="GL24" s="503">
        <v>746</v>
      </c>
      <c r="GM24" s="503">
        <v>1390</v>
      </c>
      <c r="GN24" s="503">
        <v>494</v>
      </c>
      <c r="GO24" s="503">
        <v>1860</v>
      </c>
      <c r="GP24" s="503">
        <v>1040</v>
      </c>
      <c r="GQ24" s="503">
        <v>951</v>
      </c>
      <c r="GR24" s="503">
        <v>905</v>
      </c>
      <c r="GS24" s="503">
        <v>774</v>
      </c>
      <c r="GT24" s="503">
        <v>1720</v>
      </c>
      <c r="GU24" s="503">
        <v>498</v>
      </c>
      <c r="GV24" s="503">
        <v>1060</v>
      </c>
      <c r="GW24" s="503">
        <v>414</v>
      </c>
      <c r="GX24" s="503">
        <v>1790</v>
      </c>
      <c r="GY24" s="503">
        <v>730</v>
      </c>
      <c r="GZ24" s="503">
        <v>437</v>
      </c>
      <c r="HA24" s="503">
        <v>3800</v>
      </c>
      <c r="HB24" s="503">
        <v>2420</v>
      </c>
      <c r="HC24" s="503">
        <v>779</v>
      </c>
      <c r="HD24" s="503">
        <v>632</v>
      </c>
      <c r="HE24" s="503">
        <v>528</v>
      </c>
      <c r="HF24" s="503">
        <v>1290</v>
      </c>
      <c r="HG24" s="503">
        <v>758</v>
      </c>
      <c r="HH24" s="503">
        <v>722</v>
      </c>
      <c r="HI24" s="503">
        <v>640</v>
      </c>
      <c r="HJ24" s="503">
        <v>981</v>
      </c>
      <c r="HK24" s="503">
        <v>1140</v>
      </c>
      <c r="HL24" s="503">
        <v>1080</v>
      </c>
      <c r="HM24" s="503">
        <v>384</v>
      </c>
      <c r="HN24" s="503">
        <v>1910</v>
      </c>
      <c r="HO24" s="503">
        <v>1910</v>
      </c>
      <c r="HP24" s="503">
        <v>1280</v>
      </c>
      <c r="HQ24" s="503">
        <v>791</v>
      </c>
      <c r="HR24" s="503">
        <v>1520</v>
      </c>
      <c r="HS24" s="503">
        <v>1940</v>
      </c>
      <c r="HT24" s="503">
        <v>962</v>
      </c>
      <c r="HU24" s="503">
        <v>1020</v>
      </c>
      <c r="HV24" s="503">
        <v>493</v>
      </c>
      <c r="HW24" s="503">
        <v>804</v>
      </c>
      <c r="HX24" s="503">
        <v>633</v>
      </c>
      <c r="HY24" s="503">
        <v>730</v>
      </c>
      <c r="HZ24" s="503">
        <v>488</v>
      </c>
      <c r="IA24" s="503">
        <v>469</v>
      </c>
      <c r="IB24" s="503">
        <v>747</v>
      </c>
      <c r="IC24" s="503">
        <v>761</v>
      </c>
      <c r="ID24" s="503">
        <v>1580</v>
      </c>
      <c r="IE24" s="503">
        <v>920</v>
      </c>
      <c r="IF24" s="503">
        <v>720</v>
      </c>
      <c r="IG24" s="503">
        <v>1058</v>
      </c>
      <c r="IH24" s="503">
        <v>7140</v>
      </c>
      <c r="II24" s="503">
        <v>5290</v>
      </c>
      <c r="IJ24" s="503">
        <v>2850</v>
      </c>
      <c r="IK24" s="503">
        <v>1320</v>
      </c>
      <c r="IL24" s="503">
        <v>1310</v>
      </c>
      <c r="IM24" s="503">
        <v>652</v>
      </c>
      <c r="IN24" s="503">
        <v>735</v>
      </c>
      <c r="IO24" s="503">
        <v>1620</v>
      </c>
      <c r="IP24" s="503">
        <v>274</v>
      </c>
      <c r="IQ24" s="503">
        <v>502</v>
      </c>
      <c r="IR24" s="503">
        <v>334</v>
      </c>
      <c r="IS24" s="503">
        <v>547</v>
      </c>
      <c r="IT24" s="503">
        <v>475</v>
      </c>
      <c r="IU24" s="503">
        <v>394</v>
      </c>
      <c r="IV24" s="503">
        <v>249</v>
      </c>
      <c r="IW24" s="503">
        <v>229</v>
      </c>
      <c r="IX24" s="503">
        <v>437</v>
      </c>
      <c r="IY24" s="503">
        <v>616</v>
      </c>
      <c r="IZ24" s="503">
        <v>4480</v>
      </c>
      <c r="JA24" s="503">
        <v>1730</v>
      </c>
      <c r="JB24" s="503">
        <v>1140</v>
      </c>
      <c r="JC24" s="503">
        <v>466</v>
      </c>
      <c r="JD24" s="503">
        <v>949</v>
      </c>
      <c r="JE24" s="503">
        <v>712</v>
      </c>
      <c r="JF24" s="503">
        <v>553</v>
      </c>
      <c r="JG24" s="503">
        <v>1020</v>
      </c>
      <c r="JH24" s="503">
        <v>1590</v>
      </c>
      <c r="JI24" s="503">
        <v>3770</v>
      </c>
      <c r="JJ24" s="503">
        <v>652</v>
      </c>
      <c r="JK24" s="503">
        <v>794</v>
      </c>
      <c r="JL24" s="503">
        <v>1190</v>
      </c>
      <c r="JM24" s="503">
        <v>1020</v>
      </c>
      <c r="JN24" s="503">
        <v>1810</v>
      </c>
      <c r="JO24" s="503">
        <v>588</v>
      </c>
      <c r="JP24" s="503">
        <v>265</v>
      </c>
      <c r="JQ24" s="503">
        <v>398</v>
      </c>
      <c r="JR24" s="503">
        <v>622</v>
      </c>
      <c r="JS24" s="503">
        <v>604</v>
      </c>
      <c r="JT24" s="503">
        <v>1110</v>
      </c>
      <c r="JU24" s="503">
        <v>4900</v>
      </c>
    </row>
    <row r="25" spans="1:281" ht="17.100000000000001" customHeight="1">
      <c r="A25" s="313"/>
      <c r="B25" s="313" t="s">
        <v>1804</v>
      </c>
      <c r="C25" s="17"/>
      <c r="D25" s="17"/>
      <c r="E25" s="17"/>
      <c r="F25" s="17"/>
      <c r="G25" s="17"/>
      <c r="H25" s="314"/>
      <c r="I25" s="17"/>
      <c r="J25" s="17"/>
      <c r="K25" s="18"/>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504"/>
      <c r="BF25" s="504"/>
      <c r="BG25" s="504"/>
      <c r="BH25" s="504"/>
      <c r="BI25" s="504"/>
      <c r="BJ25" s="18"/>
      <c r="BK25" s="504"/>
      <c r="BL25" s="504"/>
      <c r="BM25" s="504"/>
      <c r="BN25" s="504"/>
      <c r="BO25" s="504"/>
      <c r="BP25" s="504"/>
      <c r="BQ25" s="504"/>
      <c r="BR25" s="504"/>
      <c r="BS25" s="504"/>
      <c r="BT25" s="504"/>
      <c r="BU25" s="504"/>
      <c r="BV25" s="504"/>
      <c r="BW25" s="504"/>
      <c r="BX25" s="504"/>
      <c r="BY25" s="504"/>
      <c r="BZ25" s="504"/>
      <c r="CA25" s="504"/>
      <c r="CB25" s="504"/>
      <c r="CC25" s="504"/>
      <c r="CD25" s="504"/>
      <c r="CE25" s="504"/>
      <c r="CF25" s="504"/>
      <c r="CG25" s="504"/>
      <c r="CH25" s="504"/>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4"/>
      <c r="DE25" s="504"/>
      <c r="DF25" s="504"/>
      <c r="DG25" s="504"/>
      <c r="DH25" s="504"/>
      <c r="DI25" s="504"/>
      <c r="DJ25" s="504"/>
      <c r="DK25" s="504"/>
      <c r="DL25" s="504"/>
      <c r="DM25" s="504"/>
      <c r="DN25" s="504"/>
      <c r="DO25" s="504"/>
      <c r="DP25" s="18"/>
      <c r="DQ25" s="504"/>
      <c r="DR25" s="504"/>
      <c r="DS25" s="504"/>
      <c r="DT25" s="504"/>
      <c r="DU25" s="504"/>
      <c r="DV25" s="504"/>
      <c r="DW25" s="504"/>
      <c r="DX25" s="504"/>
      <c r="DY25" s="504"/>
      <c r="DZ25" s="504"/>
      <c r="EA25" s="504"/>
      <c r="EB25" s="504"/>
      <c r="EC25" s="504"/>
      <c r="ED25" s="504"/>
      <c r="EE25" s="504"/>
      <c r="EF25" s="504"/>
      <c r="EG25" s="504"/>
      <c r="EH25" s="504"/>
      <c r="EI25" s="504"/>
      <c r="EJ25" s="504"/>
      <c r="EK25" s="504"/>
      <c r="EL25" s="504"/>
      <c r="EM25" s="504"/>
      <c r="EN25" s="504"/>
      <c r="EO25" s="504"/>
      <c r="EP25" s="504"/>
      <c r="EQ25" s="504"/>
      <c r="ER25" s="504"/>
      <c r="ES25" s="504"/>
      <c r="ET25" s="504"/>
      <c r="EU25" s="504"/>
      <c r="EV25" s="504"/>
      <c r="EW25" s="504"/>
      <c r="EX25" s="504"/>
      <c r="EY25" s="504"/>
      <c r="EZ25" s="504"/>
      <c r="FA25" s="504"/>
      <c r="FB25" s="504"/>
      <c r="FC25" s="504"/>
      <c r="FD25" s="504"/>
      <c r="FE25" s="504"/>
      <c r="FF25" s="504"/>
      <c r="FG25" s="504"/>
      <c r="FH25" s="504"/>
      <c r="FI25" s="504"/>
      <c r="FJ25" s="504"/>
      <c r="FK25" s="504"/>
      <c r="FL25" s="504"/>
      <c r="FM25" s="504"/>
      <c r="FN25" s="504"/>
      <c r="FO25" s="504"/>
      <c r="FP25" s="504"/>
      <c r="FQ25" s="18"/>
      <c r="FR25" s="504"/>
      <c r="FS25" s="504"/>
      <c r="FT25" s="504"/>
      <c r="FU25" s="504"/>
      <c r="FV25" s="504"/>
      <c r="FW25" s="504"/>
      <c r="FX25" s="504"/>
      <c r="FY25" s="504"/>
      <c r="FZ25" s="504"/>
      <c r="GA25" s="504"/>
      <c r="GB25" s="504"/>
      <c r="GC25" s="504"/>
      <c r="GD25" s="504"/>
      <c r="GE25" s="504"/>
      <c r="GF25" s="504"/>
      <c r="GG25" s="504"/>
      <c r="GH25" s="504"/>
      <c r="GI25" s="504"/>
      <c r="GJ25" s="504"/>
      <c r="GK25" s="504"/>
      <c r="GL25" s="504"/>
      <c r="GM25" s="504"/>
      <c r="GN25" s="504"/>
      <c r="GO25" s="504"/>
      <c r="GP25" s="504"/>
      <c r="GQ25" s="504"/>
      <c r="GR25" s="504"/>
      <c r="GS25" s="504"/>
      <c r="GT25" s="504"/>
      <c r="GU25" s="504"/>
      <c r="GV25" s="504"/>
      <c r="GW25" s="504"/>
      <c r="GX25" s="504"/>
      <c r="GY25" s="504"/>
      <c r="GZ25" s="504"/>
      <c r="HA25" s="504"/>
      <c r="HB25" s="504"/>
      <c r="HC25" s="504"/>
      <c r="HD25" s="504"/>
      <c r="HE25" s="504"/>
      <c r="HF25" s="504"/>
      <c r="HG25" s="504"/>
      <c r="HH25" s="504"/>
      <c r="HI25" s="504"/>
      <c r="HJ25" s="504"/>
      <c r="HK25" s="504"/>
      <c r="HL25" s="504"/>
      <c r="HM25" s="504"/>
      <c r="HN25" s="504"/>
      <c r="HO25" s="504"/>
      <c r="HP25" s="504"/>
      <c r="HQ25" s="504"/>
      <c r="HR25" s="504"/>
      <c r="HS25" s="504"/>
      <c r="HT25" s="504"/>
      <c r="HU25" s="504"/>
      <c r="HV25" s="504"/>
      <c r="HW25" s="504"/>
      <c r="HX25" s="504"/>
      <c r="HY25" s="504"/>
      <c r="HZ25" s="504"/>
      <c r="IA25" s="504"/>
      <c r="IB25" s="504"/>
      <c r="IC25" s="504"/>
      <c r="ID25" s="504"/>
      <c r="IE25" s="504"/>
      <c r="IF25" s="504"/>
      <c r="IG25" s="504"/>
      <c r="IH25" s="504"/>
      <c r="II25" s="504"/>
      <c r="IJ25" s="504"/>
      <c r="IK25" s="504"/>
      <c r="IL25" s="504"/>
      <c r="IM25" s="504"/>
      <c r="IN25" s="504"/>
      <c r="IO25" s="504"/>
      <c r="IP25" s="504"/>
      <c r="IQ25" s="504"/>
      <c r="IR25" s="504"/>
      <c r="IS25" s="504"/>
      <c r="IT25" s="504"/>
      <c r="IU25" s="504"/>
      <c r="IV25" s="504"/>
      <c r="IW25" s="504"/>
      <c r="IX25" s="504"/>
      <c r="IY25" s="504"/>
      <c r="IZ25" s="504"/>
      <c r="JA25" s="504"/>
      <c r="JB25" s="504"/>
      <c r="JC25" s="504"/>
      <c r="JD25" s="504"/>
      <c r="JE25" s="504"/>
      <c r="JF25" s="504"/>
    </row>
    <row r="26" spans="1:281" ht="15.6" customHeight="1">
      <c r="A26" s="313"/>
      <c r="B26" s="313" t="s">
        <v>1821</v>
      </c>
      <c r="C26" s="17"/>
      <c r="D26" s="17"/>
      <c r="E26" s="17"/>
      <c r="F26" s="17"/>
      <c r="G26" s="17"/>
      <c r="H26" s="17"/>
      <c r="I26" s="17"/>
      <c r="J26" s="18"/>
      <c r="K26" s="20"/>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504"/>
      <c r="BN26" s="18"/>
      <c r="BO26" s="20"/>
      <c r="BP26" s="504"/>
      <c r="BQ26" s="504"/>
      <c r="BR26" s="504"/>
      <c r="BS26" s="504"/>
      <c r="BT26" s="504"/>
      <c r="BU26" s="504"/>
      <c r="BV26" s="504"/>
      <c r="BW26" s="504"/>
      <c r="BX26" s="504"/>
      <c r="BY26" s="504"/>
      <c r="BZ26" s="504"/>
      <c r="CA26" s="504"/>
      <c r="CB26" s="504"/>
      <c r="CC26" s="504"/>
      <c r="CD26" s="504"/>
      <c r="CE26" s="504"/>
      <c r="CF26" s="504"/>
      <c r="CG26" s="504"/>
      <c r="CH26" s="504"/>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4"/>
      <c r="DE26" s="504"/>
      <c r="DF26" s="504"/>
      <c r="DG26" s="504"/>
      <c r="DH26" s="504"/>
      <c r="DI26" s="504"/>
      <c r="DJ26" s="504"/>
      <c r="DK26" s="504"/>
      <c r="DL26" s="504"/>
      <c r="DM26" s="504"/>
      <c r="DN26" s="504"/>
      <c r="DO26" s="504"/>
      <c r="DP26" s="504"/>
      <c r="DQ26" s="504"/>
      <c r="DR26" s="504"/>
      <c r="DS26" s="504"/>
      <c r="DT26" s="18"/>
      <c r="DU26" s="20"/>
      <c r="DV26" s="504"/>
      <c r="DW26" s="504"/>
      <c r="DX26" s="504"/>
      <c r="DY26" s="504"/>
      <c r="DZ26" s="504"/>
      <c r="EA26" s="504"/>
      <c r="EB26" s="504"/>
      <c r="EC26" s="504"/>
      <c r="ED26" s="504"/>
      <c r="EE26" s="504"/>
      <c r="EF26" s="504"/>
      <c r="EG26" s="504"/>
      <c r="EH26" s="504"/>
      <c r="EI26" s="504"/>
      <c r="EJ26" s="504"/>
      <c r="EK26" s="504"/>
      <c r="EL26" s="504"/>
      <c r="EM26" s="504"/>
      <c r="EN26" s="504"/>
      <c r="EO26" s="504"/>
      <c r="EP26" s="504"/>
      <c r="EQ26" s="504"/>
      <c r="ER26" s="504"/>
      <c r="ES26" s="504"/>
      <c r="ET26" s="504"/>
      <c r="EU26" s="504"/>
      <c r="EV26" s="504"/>
      <c r="EW26" s="504"/>
      <c r="EX26" s="504"/>
      <c r="EY26" s="504"/>
      <c r="EZ26" s="504"/>
      <c r="FA26" s="504"/>
      <c r="FB26" s="504"/>
      <c r="FC26" s="504"/>
      <c r="FD26" s="504"/>
      <c r="FE26" s="504"/>
      <c r="FF26" s="504"/>
      <c r="FG26" s="504"/>
      <c r="FH26" s="504"/>
      <c r="FI26" s="504"/>
      <c r="FJ26" s="504"/>
      <c r="FK26" s="504"/>
      <c r="FL26" s="504"/>
      <c r="FM26" s="504"/>
      <c r="FN26" s="504"/>
      <c r="FO26" s="504"/>
      <c r="FP26" s="504"/>
      <c r="FQ26" s="504"/>
      <c r="FR26" s="504"/>
      <c r="FS26" s="504"/>
      <c r="FT26" s="504"/>
      <c r="FU26" s="504"/>
      <c r="FV26" s="18"/>
      <c r="FW26" s="20"/>
      <c r="FX26" s="504"/>
      <c r="FY26" s="504"/>
      <c r="FZ26" s="504"/>
      <c r="GA26" s="504"/>
      <c r="GB26" s="504"/>
      <c r="GC26" s="504"/>
      <c r="GD26" s="504"/>
      <c r="GE26" s="504"/>
      <c r="GF26" s="504"/>
      <c r="GG26" s="504"/>
      <c r="GH26" s="504"/>
      <c r="GI26" s="504"/>
      <c r="GJ26" s="504"/>
      <c r="GK26" s="504"/>
      <c r="GL26" s="504"/>
      <c r="GM26" s="504"/>
      <c r="GN26" s="504"/>
      <c r="GO26" s="504"/>
      <c r="GP26" s="504"/>
      <c r="GQ26" s="504"/>
      <c r="GR26" s="504"/>
      <c r="GS26" s="504"/>
      <c r="GT26" s="504"/>
      <c r="GU26" s="504"/>
      <c r="GV26" s="504"/>
      <c r="GW26" s="504"/>
      <c r="GX26" s="504"/>
      <c r="GY26" s="504"/>
      <c r="GZ26" s="504"/>
      <c r="HA26" s="504"/>
      <c r="HB26" s="504"/>
      <c r="HC26" s="504"/>
      <c r="HD26" s="504"/>
      <c r="HE26" s="504"/>
      <c r="HF26" s="504"/>
      <c r="HG26" s="504"/>
      <c r="HH26" s="504"/>
      <c r="HI26" s="504"/>
      <c r="HJ26" s="504"/>
      <c r="HK26" s="504"/>
      <c r="HL26" s="504"/>
      <c r="HM26" s="504"/>
      <c r="HN26" s="504"/>
      <c r="HO26" s="504"/>
      <c r="HP26" s="504"/>
      <c r="HQ26" s="504"/>
      <c r="HR26" s="504"/>
      <c r="HS26" s="504"/>
      <c r="HT26" s="504"/>
      <c r="HU26" s="504"/>
      <c r="HV26" s="504"/>
      <c r="HW26" s="504"/>
      <c r="HX26" s="504"/>
      <c r="HY26" s="504"/>
      <c r="HZ26" s="504"/>
      <c r="IA26" s="504"/>
      <c r="IB26" s="504"/>
      <c r="IC26" s="504"/>
      <c r="ID26" s="504"/>
      <c r="IE26" s="504"/>
      <c r="IF26" s="504"/>
      <c r="IG26" s="504"/>
      <c r="IH26" s="504"/>
      <c r="II26" s="504"/>
      <c r="IJ26" s="504"/>
      <c r="IK26" s="504"/>
      <c r="IL26" s="504"/>
      <c r="IM26" s="504"/>
      <c r="IN26" s="504"/>
      <c r="IO26" s="504"/>
      <c r="IP26" s="504"/>
      <c r="IQ26" s="504"/>
      <c r="IR26" s="504"/>
      <c r="IS26" s="504"/>
      <c r="IT26" s="504"/>
      <c r="IU26" s="504"/>
      <c r="IV26" s="504"/>
      <c r="IW26" s="504"/>
      <c r="IX26" s="504"/>
      <c r="IY26" s="504"/>
      <c r="IZ26" s="504"/>
      <c r="JA26" s="504"/>
      <c r="JB26" s="504"/>
      <c r="JC26" s="504"/>
      <c r="JD26" s="504"/>
      <c r="JE26" s="504"/>
      <c r="JF26" s="504"/>
      <c r="JG26" s="504"/>
      <c r="JH26" s="504"/>
      <c r="JI26" s="504"/>
      <c r="JJ26" s="504"/>
      <c r="JK26" s="504"/>
      <c r="JL26" s="504"/>
      <c r="JM26" s="504"/>
    </row>
    <row r="27" spans="1:281" ht="23.25" customHeight="1">
      <c r="J27" s="658"/>
      <c r="K27" s="658"/>
      <c r="L27" s="658"/>
      <c r="M27" s="658"/>
      <c r="N27" s="658"/>
      <c r="O27" s="658"/>
      <c r="P27" s="658"/>
      <c r="Q27" s="658"/>
      <c r="R27" s="658"/>
      <c r="S27" s="658"/>
      <c r="T27" s="658"/>
      <c r="U27" s="658"/>
      <c r="V27" s="658"/>
      <c r="W27" s="658"/>
      <c r="X27" s="658"/>
      <c r="Y27" s="658"/>
      <c r="Z27" s="658"/>
      <c r="AA27" s="658"/>
      <c r="AB27" s="658"/>
      <c r="AC27" s="658"/>
      <c r="AD27" s="658"/>
      <c r="AE27" s="658"/>
      <c r="AF27" s="658"/>
      <c r="AG27" s="658"/>
      <c r="AH27" s="658"/>
      <c r="AI27" s="658"/>
      <c r="AJ27" s="658"/>
      <c r="AK27" s="658"/>
      <c r="AL27" s="658"/>
      <c r="AM27" s="658"/>
      <c r="AN27" s="658"/>
      <c r="AO27" s="658"/>
      <c r="AP27" s="658"/>
      <c r="AQ27" s="658"/>
      <c r="AR27" s="658"/>
      <c r="AS27" s="658"/>
      <c r="AT27" s="658"/>
      <c r="AU27" s="658"/>
      <c r="AV27" s="658"/>
      <c r="AW27" s="658"/>
      <c r="AX27" s="658"/>
      <c r="AY27" s="658"/>
      <c r="AZ27" s="658"/>
      <c r="BA27" s="658"/>
      <c r="BB27" s="658"/>
      <c r="BC27" s="658"/>
      <c r="BD27" s="658"/>
      <c r="BE27" s="658"/>
      <c r="BF27" s="658"/>
      <c r="BG27" s="658"/>
      <c r="BH27" s="658"/>
      <c r="BI27" s="658"/>
      <c r="BJ27" s="658"/>
      <c r="BK27" s="658"/>
      <c r="BL27" s="658"/>
      <c r="BM27" s="658"/>
      <c r="BN27" s="658"/>
      <c r="BO27" s="658"/>
      <c r="BP27" s="658"/>
      <c r="BQ27" s="658"/>
      <c r="BR27" s="658"/>
      <c r="BS27" s="658"/>
      <c r="BT27" s="658"/>
      <c r="BU27" s="658"/>
      <c r="BV27" s="658"/>
      <c r="BW27" s="658"/>
      <c r="BX27" s="658"/>
      <c r="BY27" s="658"/>
      <c r="BZ27" s="658"/>
      <c r="CA27" s="658"/>
      <c r="CB27" s="658"/>
      <c r="CC27" s="658"/>
      <c r="CD27" s="658"/>
      <c r="CE27" s="658"/>
      <c r="CF27" s="658"/>
      <c r="CG27" s="658"/>
      <c r="CH27" s="658"/>
      <c r="CI27" s="658"/>
      <c r="CJ27" s="658"/>
      <c r="CK27" s="658"/>
      <c r="CL27" s="658"/>
      <c r="CM27" s="658"/>
      <c r="CN27" s="658"/>
      <c r="CO27" s="658"/>
      <c r="CP27" s="658"/>
      <c r="CQ27" s="658"/>
      <c r="CR27" s="658"/>
      <c r="CS27" s="658"/>
      <c r="CT27" s="658"/>
      <c r="CU27" s="658"/>
      <c r="CV27" s="658"/>
      <c r="CW27" s="658"/>
      <c r="CX27" s="658"/>
      <c r="CY27" s="658"/>
      <c r="CZ27" s="658"/>
      <c r="DA27" s="658"/>
      <c r="DB27" s="658"/>
      <c r="DC27" s="658"/>
      <c r="DD27" s="658"/>
      <c r="DE27" s="658"/>
      <c r="DF27" s="658"/>
      <c r="DG27" s="658"/>
      <c r="DH27" s="658"/>
      <c r="DI27" s="658"/>
      <c r="DJ27" s="658"/>
      <c r="DK27" s="658"/>
      <c r="DL27" s="658"/>
      <c r="DM27" s="658"/>
      <c r="DN27" s="658"/>
      <c r="DO27" s="658"/>
      <c r="DP27" s="658"/>
      <c r="DQ27" s="658"/>
      <c r="DR27" s="658"/>
      <c r="DS27" s="658"/>
      <c r="DT27" s="658"/>
      <c r="DU27" s="658"/>
      <c r="DV27" s="658"/>
      <c r="DW27" s="658"/>
      <c r="DX27" s="658"/>
      <c r="DY27" s="658"/>
      <c r="DZ27" s="658"/>
      <c r="EA27" s="658"/>
      <c r="EB27" s="658"/>
      <c r="EC27" s="658"/>
      <c r="ED27" s="658"/>
      <c r="EE27" s="658"/>
      <c r="EF27" s="658"/>
      <c r="EG27" s="658"/>
      <c r="EH27" s="658"/>
      <c r="EI27" s="658"/>
      <c r="EJ27" s="658"/>
      <c r="EK27" s="658"/>
      <c r="EL27" s="658"/>
      <c r="EM27" s="658"/>
      <c r="EN27" s="658"/>
      <c r="EO27" s="658"/>
      <c r="EP27" s="658"/>
      <c r="EQ27" s="658"/>
      <c r="ER27" s="658"/>
      <c r="ES27" s="658"/>
      <c r="ET27" s="658"/>
      <c r="EU27" s="658"/>
      <c r="EV27" s="658"/>
      <c r="EW27" s="658"/>
      <c r="EX27" s="658"/>
      <c r="EY27" s="658"/>
      <c r="EZ27" s="658"/>
      <c r="FA27" s="658"/>
      <c r="FB27" s="658"/>
      <c r="FC27" s="658"/>
      <c r="FD27" s="658"/>
      <c r="FE27" s="658"/>
      <c r="FF27" s="658"/>
      <c r="FG27" s="658"/>
      <c r="FH27" s="658"/>
      <c r="FI27" s="658"/>
      <c r="FJ27" s="658"/>
      <c r="FK27" s="658"/>
      <c r="FL27" s="658"/>
      <c r="FM27" s="658"/>
      <c r="FN27" s="658"/>
      <c r="FO27" s="658"/>
      <c r="FP27" s="658"/>
      <c r="FQ27" s="658"/>
      <c r="FR27" s="658"/>
      <c r="FS27" s="658"/>
      <c r="FT27" s="658"/>
      <c r="FU27" s="658"/>
      <c r="FV27" s="658"/>
      <c r="FW27" s="658"/>
      <c r="FX27" s="658"/>
      <c r="FY27" s="658"/>
      <c r="FZ27" s="658"/>
      <c r="GA27" s="658"/>
      <c r="GB27" s="658"/>
      <c r="GC27" s="658"/>
      <c r="GD27" s="658"/>
      <c r="GE27" s="658"/>
      <c r="GF27" s="658"/>
      <c r="GG27" s="658"/>
      <c r="GH27" s="658"/>
      <c r="GI27" s="658"/>
      <c r="GJ27" s="658"/>
      <c r="GK27" s="658"/>
      <c r="GL27" s="658"/>
      <c r="GM27" s="658"/>
      <c r="GN27" s="658"/>
      <c r="GO27" s="658"/>
      <c r="GP27" s="658"/>
      <c r="GQ27" s="658"/>
      <c r="GR27" s="658"/>
      <c r="GS27" s="658"/>
      <c r="GT27" s="658"/>
      <c r="GU27" s="658"/>
      <c r="GV27" s="658"/>
      <c r="GW27" s="658"/>
      <c r="GX27" s="658"/>
      <c r="GY27" s="658"/>
      <c r="GZ27" s="658"/>
      <c r="HA27" s="658"/>
      <c r="HB27" s="658"/>
      <c r="HC27" s="658"/>
      <c r="HD27" s="658"/>
      <c r="HE27" s="658"/>
      <c r="HF27" s="658"/>
      <c r="HG27" s="658"/>
      <c r="HH27" s="658"/>
      <c r="HI27" s="658"/>
      <c r="HJ27" s="658"/>
      <c r="HK27" s="658"/>
      <c r="HL27" s="658"/>
      <c r="HM27" s="658"/>
      <c r="HN27" s="658"/>
      <c r="HO27" s="658"/>
      <c r="HP27" s="658"/>
      <c r="HQ27" s="658"/>
      <c r="HR27" s="658"/>
      <c r="HS27" s="658"/>
      <c r="HT27" s="658"/>
      <c r="HU27" s="658"/>
      <c r="HV27" s="658"/>
      <c r="HW27" s="658"/>
      <c r="HX27" s="658"/>
      <c r="HY27" s="658"/>
      <c r="HZ27" s="658"/>
      <c r="IA27" s="658"/>
      <c r="IB27" s="658"/>
      <c r="IC27" s="658"/>
      <c r="ID27" s="658"/>
      <c r="IE27" s="658"/>
      <c r="IF27" s="658"/>
      <c r="IG27" s="658"/>
      <c r="IH27" s="658"/>
      <c r="II27" s="658"/>
      <c r="IJ27" s="658"/>
      <c r="IK27" s="658"/>
      <c r="IL27" s="658"/>
      <c r="IM27" s="658"/>
      <c r="IN27" s="658"/>
      <c r="IO27" s="658"/>
      <c r="IP27" s="658"/>
      <c r="IQ27" s="658"/>
      <c r="IR27" s="658"/>
      <c r="IS27" s="658"/>
      <c r="IT27" s="658"/>
      <c r="IU27" s="658"/>
      <c r="IV27" s="658"/>
      <c r="IW27" s="658"/>
      <c r="IX27" s="658"/>
      <c r="IY27" s="658"/>
      <c r="IZ27" s="658"/>
      <c r="JA27" s="658"/>
      <c r="JB27" s="658"/>
      <c r="JC27" s="658"/>
      <c r="JD27" s="658"/>
      <c r="JE27" s="658"/>
      <c r="JF27" s="658"/>
      <c r="JG27" s="658"/>
      <c r="JH27" s="658"/>
      <c r="JI27" s="658"/>
      <c r="JJ27" s="658"/>
      <c r="JK27" s="658"/>
      <c r="JL27" s="658"/>
      <c r="JM27" s="658"/>
      <c r="JN27" s="658"/>
      <c r="JO27" s="658"/>
      <c r="JP27" s="658"/>
      <c r="JQ27" s="658"/>
      <c r="JR27" s="658"/>
      <c r="JS27" s="658"/>
      <c r="JT27" s="658"/>
      <c r="JU27" s="658"/>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350000000000001" customHeight="1"/>
  <cols>
    <col min="1" max="1" width="3.125" style="31" customWidth="1"/>
    <col min="2" max="2" width="10.875" style="40" customWidth="1"/>
    <col min="3" max="3" width="33.875" style="35" customWidth="1"/>
    <col min="4" max="5" width="15.125" style="32" customWidth="1"/>
    <col min="6" max="6" width="15.125" style="36" customWidth="1"/>
    <col min="7" max="7" width="15.125" style="31" customWidth="1"/>
    <col min="8" max="9" width="15.125" style="37" customWidth="1"/>
    <col min="10" max="10" width="31.125" style="31" customWidth="1"/>
    <col min="11" max="11" width="9" style="31" customWidth="1"/>
    <col min="12" max="12" width="9" style="31"/>
    <col min="13" max="13" width="11.5" style="31" bestFit="1" customWidth="1"/>
    <col min="14" max="14" width="10.125" style="31" bestFit="1" customWidth="1"/>
    <col min="15" max="16384" width="9" style="31"/>
  </cols>
  <sheetData>
    <row r="1" spans="2:14" ht="14.45" customHeight="1">
      <c r="B1" s="34"/>
    </row>
    <row r="2" spans="2:14" s="21" customFormat="1" ht="20.45" customHeight="1">
      <c r="B2" s="1424" t="s">
        <v>67</v>
      </c>
      <c r="C2" s="1420" t="s">
        <v>24</v>
      </c>
      <c r="D2" s="316"/>
      <c r="E2" s="1425" t="s">
        <v>23</v>
      </c>
      <c r="F2" s="1426"/>
      <c r="G2" s="1423" t="s">
        <v>22</v>
      </c>
      <c r="H2" s="1423"/>
      <c r="I2" s="1423"/>
      <c r="J2" s="1427" t="s">
        <v>25</v>
      </c>
    </row>
    <row r="3" spans="2:14" s="21" customFormat="1" ht="27" customHeight="1">
      <c r="B3" s="1418"/>
      <c r="C3" s="1421"/>
      <c r="D3" s="22" t="s">
        <v>879</v>
      </c>
      <c r="E3" s="23" t="s">
        <v>21</v>
      </c>
      <c r="F3" s="24" t="s">
        <v>1035</v>
      </c>
      <c r="G3" s="25" t="s">
        <v>21</v>
      </c>
      <c r="H3" s="26" t="s">
        <v>20</v>
      </c>
      <c r="I3" s="26" t="s">
        <v>1036</v>
      </c>
      <c r="J3" s="1413"/>
    </row>
    <row r="4" spans="2:14" s="21" customFormat="1" ht="16.350000000000001" customHeight="1">
      <c r="B4" s="1419"/>
      <c r="C4" s="1422"/>
      <c r="D4" s="27" t="s">
        <v>823</v>
      </c>
      <c r="E4" s="27" t="s">
        <v>823</v>
      </c>
      <c r="F4" s="28" t="s">
        <v>1037</v>
      </c>
      <c r="G4" s="29" t="s">
        <v>823</v>
      </c>
      <c r="H4" s="30" t="s">
        <v>18</v>
      </c>
      <c r="I4" s="30" t="s">
        <v>1037</v>
      </c>
      <c r="J4" s="1414"/>
    </row>
    <row r="5" spans="2:14" ht="16.350000000000001" customHeight="1">
      <c r="B5" s="243" t="s">
        <v>74</v>
      </c>
      <c r="C5" s="480" t="s">
        <v>126</v>
      </c>
      <c r="D5" s="481">
        <v>47000</v>
      </c>
      <c r="E5" s="481">
        <v>48000</v>
      </c>
      <c r="F5" s="482">
        <v>3.8</v>
      </c>
      <c r="G5" s="481">
        <v>46500</v>
      </c>
      <c r="H5" s="483">
        <v>4</v>
      </c>
      <c r="I5" s="482">
        <v>4</v>
      </c>
      <c r="J5" s="484" t="s">
        <v>27</v>
      </c>
      <c r="M5" s="32"/>
      <c r="N5" s="33"/>
    </row>
    <row r="6" spans="2:14" ht="16.350000000000001" customHeight="1">
      <c r="B6" s="243" t="s">
        <v>68</v>
      </c>
      <c r="C6" s="336" t="s">
        <v>127</v>
      </c>
      <c r="D6" s="337">
        <v>20900</v>
      </c>
      <c r="E6" s="338">
        <v>20100</v>
      </c>
      <c r="F6" s="339">
        <v>4.3</v>
      </c>
      <c r="G6" s="338">
        <v>21300</v>
      </c>
      <c r="H6" s="339">
        <v>4.1000000000000005</v>
      </c>
      <c r="I6" s="339">
        <v>4.3999999999999995</v>
      </c>
      <c r="J6" s="340" t="s">
        <v>26</v>
      </c>
      <c r="M6" s="32"/>
      <c r="N6" s="33"/>
    </row>
    <row r="7" spans="2:14" ht="16.350000000000001" customHeight="1">
      <c r="B7" s="243" t="s">
        <v>75</v>
      </c>
      <c r="C7" s="336" t="s">
        <v>128</v>
      </c>
      <c r="D7" s="337">
        <v>26800</v>
      </c>
      <c r="E7" s="338">
        <v>27100</v>
      </c>
      <c r="F7" s="339">
        <v>4.2</v>
      </c>
      <c r="G7" s="338">
        <v>26400</v>
      </c>
      <c r="H7" s="339">
        <v>3.9</v>
      </c>
      <c r="I7" s="339">
        <v>4.3999999999999995</v>
      </c>
      <c r="J7" s="340" t="s">
        <v>28</v>
      </c>
      <c r="M7" s="32"/>
      <c r="N7" s="33"/>
    </row>
    <row r="8" spans="2:14" ht="16.350000000000001" customHeight="1">
      <c r="B8" s="243" t="s">
        <v>69</v>
      </c>
      <c r="C8" s="336" t="s">
        <v>129</v>
      </c>
      <c r="D8" s="337">
        <v>11200</v>
      </c>
      <c r="E8" s="338">
        <v>10900</v>
      </c>
      <c r="F8" s="339">
        <v>4.3</v>
      </c>
      <c r="G8" s="338">
        <v>11300</v>
      </c>
      <c r="H8" s="339">
        <v>4.2</v>
      </c>
      <c r="I8" s="339">
        <v>4.5</v>
      </c>
      <c r="J8" s="340" t="s">
        <v>27</v>
      </c>
      <c r="M8" s="32"/>
      <c r="N8" s="33"/>
    </row>
    <row r="9" spans="2:14" ht="16.350000000000001" customHeight="1">
      <c r="B9" s="243" t="s">
        <v>76</v>
      </c>
      <c r="C9" s="336" t="s">
        <v>130</v>
      </c>
      <c r="D9" s="337">
        <v>12000</v>
      </c>
      <c r="E9" s="338">
        <v>12100</v>
      </c>
      <c r="F9" s="339">
        <v>4</v>
      </c>
      <c r="G9" s="338">
        <v>11900</v>
      </c>
      <c r="H9" s="339">
        <v>4</v>
      </c>
      <c r="I9" s="339">
        <v>4.2</v>
      </c>
      <c r="J9" s="340" t="s">
        <v>27</v>
      </c>
      <c r="M9" s="32"/>
      <c r="N9" s="33"/>
    </row>
    <row r="10" spans="2:14" ht="16.350000000000001" customHeight="1">
      <c r="B10" s="243" t="s">
        <v>70</v>
      </c>
      <c r="C10" s="336" t="s">
        <v>131</v>
      </c>
      <c r="D10" s="337">
        <v>10300</v>
      </c>
      <c r="E10" s="338">
        <v>10400</v>
      </c>
      <c r="F10" s="339">
        <v>4.1000000000000005</v>
      </c>
      <c r="G10" s="338">
        <v>10100</v>
      </c>
      <c r="H10" s="339">
        <v>3.9</v>
      </c>
      <c r="I10" s="339">
        <v>4.3</v>
      </c>
      <c r="J10" s="340" t="s">
        <v>28</v>
      </c>
      <c r="M10" s="32"/>
      <c r="N10" s="33"/>
    </row>
    <row r="11" spans="2:14" ht="16.350000000000001" customHeight="1">
      <c r="B11" s="243" t="s">
        <v>77</v>
      </c>
      <c r="C11" s="336" t="s">
        <v>132</v>
      </c>
      <c r="D11" s="337">
        <v>10700</v>
      </c>
      <c r="E11" s="338">
        <v>10800</v>
      </c>
      <c r="F11" s="339">
        <v>3.8</v>
      </c>
      <c r="G11" s="338">
        <v>10600</v>
      </c>
      <c r="H11" s="339">
        <v>3.5999999999999996</v>
      </c>
      <c r="I11" s="339">
        <v>4</v>
      </c>
      <c r="J11" s="340" t="s">
        <v>26</v>
      </c>
      <c r="M11" s="32"/>
      <c r="N11" s="33"/>
    </row>
    <row r="12" spans="2:14" ht="16.350000000000001" customHeight="1">
      <c r="B12" s="243" t="s">
        <v>78</v>
      </c>
      <c r="C12" s="336" t="s">
        <v>1038</v>
      </c>
      <c r="D12" s="337">
        <v>11100</v>
      </c>
      <c r="E12" s="338">
        <v>11300</v>
      </c>
      <c r="F12" s="339">
        <v>4.1000000000000005</v>
      </c>
      <c r="G12" s="338">
        <v>10900</v>
      </c>
      <c r="H12" s="339">
        <v>3.9</v>
      </c>
      <c r="I12" s="339">
        <v>4.3</v>
      </c>
      <c r="J12" s="340" t="s">
        <v>28</v>
      </c>
      <c r="M12" s="32"/>
      <c r="N12" s="33"/>
    </row>
    <row r="13" spans="2:14" ht="16.350000000000001" customHeight="1">
      <c r="B13" s="243" t="s">
        <v>79</v>
      </c>
      <c r="C13" s="336" t="s">
        <v>134</v>
      </c>
      <c r="D13" s="337">
        <v>7140</v>
      </c>
      <c r="E13" s="338">
        <v>7300</v>
      </c>
      <c r="F13" s="339">
        <v>4.3</v>
      </c>
      <c r="G13" s="338">
        <v>7070</v>
      </c>
      <c r="H13" s="339">
        <v>4.1000000000000005</v>
      </c>
      <c r="I13" s="339">
        <v>4.5</v>
      </c>
      <c r="J13" s="340" t="s">
        <v>26</v>
      </c>
      <c r="M13" s="32"/>
      <c r="N13" s="33"/>
    </row>
    <row r="14" spans="2:14" ht="16.350000000000001" customHeight="1">
      <c r="B14" s="243" t="s">
        <v>80</v>
      </c>
      <c r="C14" s="336" t="s">
        <v>135</v>
      </c>
      <c r="D14" s="337">
        <v>8110</v>
      </c>
      <c r="E14" s="338">
        <v>8430</v>
      </c>
      <c r="F14" s="339">
        <v>4.3999999999999995</v>
      </c>
      <c r="G14" s="338">
        <v>8110</v>
      </c>
      <c r="H14" s="339">
        <v>4.1000000000000005</v>
      </c>
      <c r="I14" s="339">
        <v>4.7</v>
      </c>
      <c r="J14" s="340" t="s">
        <v>181</v>
      </c>
      <c r="M14" s="32"/>
      <c r="N14" s="33"/>
    </row>
    <row r="15" spans="2:14" ht="16.350000000000001" customHeight="1">
      <c r="B15" s="243" t="s">
        <v>81</v>
      </c>
      <c r="C15" s="336" t="s">
        <v>136</v>
      </c>
      <c r="D15" s="337">
        <v>5430</v>
      </c>
      <c r="E15" s="338">
        <v>5520</v>
      </c>
      <c r="F15" s="339">
        <v>3.9</v>
      </c>
      <c r="G15" s="338">
        <v>5390</v>
      </c>
      <c r="H15" s="339">
        <v>3.6999999999999997</v>
      </c>
      <c r="I15" s="339">
        <v>4.1000000000000005</v>
      </c>
      <c r="J15" s="340" t="s">
        <v>26</v>
      </c>
      <c r="M15" s="32"/>
      <c r="N15" s="33"/>
    </row>
    <row r="16" spans="2:14" ht="16.350000000000001" customHeight="1">
      <c r="B16" s="243" t="s">
        <v>83</v>
      </c>
      <c r="C16" s="336" t="s">
        <v>138</v>
      </c>
      <c r="D16" s="337">
        <v>4060</v>
      </c>
      <c r="E16" s="338">
        <v>4120</v>
      </c>
      <c r="F16" s="339">
        <v>4.1000000000000005</v>
      </c>
      <c r="G16" s="338">
        <v>4000</v>
      </c>
      <c r="H16" s="339">
        <v>3.9</v>
      </c>
      <c r="I16" s="339">
        <v>4.3</v>
      </c>
      <c r="J16" s="340" t="s">
        <v>28</v>
      </c>
      <c r="M16" s="32"/>
      <c r="N16" s="33"/>
    </row>
    <row r="17" spans="2:14" ht="16.350000000000001" customHeight="1">
      <c r="B17" s="243" t="s">
        <v>85</v>
      </c>
      <c r="C17" s="336" t="s">
        <v>140</v>
      </c>
      <c r="D17" s="337">
        <v>4700</v>
      </c>
      <c r="E17" s="338">
        <v>4800</v>
      </c>
      <c r="F17" s="339">
        <v>4.2</v>
      </c>
      <c r="G17" s="338">
        <v>4660</v>
      </c>
      <c r="H17" s="339">
        <v>4.3</v>
      </c>
      <c r="I17" s="339">
        <v>4.3999999999999995</v>
      </c>
      <c r="J17" s="340" t="s">
        <v>27</v>
      </c>
      <c r="M17" s="32"/>
      <c r="N17" s="33"/>
    </row>
    <row r="18" spans="2:14" ht="16.350000000000001" customHeight="1">
      <c r="B18" s="243" t="s">
        <v>86</v>
      </c>
      <c r="C18" s="336" t="s">
        <v>889</v>
      </c>
      <c r="D18" s="337">
        <v>4520</v>
      </c>
      <c r="E18" s="338">
        <v>4600</v>
      </c>
      <c r="F18" s="339">
        <v>3.9</v>
      </c>
      <c r="G18" s="338">
        <v>4440</v>
      </c>
      <c r="H18" s="339">
        <v>3.6999999999999997</v>
      </c>
      <c r="I18" s="339">
        <v>4.1000000000000005</v>
      </c>
      <c r="J18" s="340" t="s">
        <v>28</v>
      </c>
      <c r="M18" s="32"/>
      <c r="N18" s="33"/>
    </row>
    <row r="19" spans="2:14" ht="16.350000000000001" customHeight="1">
      <c r="B19" s="243" t="s">
        <v>87</v>
      </c>
      <c r="C19" s="336" t="s">
        <v>142</v>
      </c>
      <c r="D19" s="337">
        <v>5150</v>
      </c>
      <c r="E19" s="338">
        <v>5230</v>
      </c>
      <c r="F19" s="339">
        <v>4</v>
      </c>
      <c r="G19" s="338">
        <v>5060</v>
      </c>
      <c r="H19" s="339">
        <v>3.8</v>
      </c>
      <c r="I19" s="339">
        <v>4.2</v>
      </c>
      <c r="J19" s="340" t="s">
        <v>28</v>
      </c>
      <c r="M19" s="32"/>
      <c r="N19" s="33"/>
    </row>
    <row r="20" spans="2:14" ht="16.350000000000001" customHeight="1">
      <c r="B20" s="243" t="s">
        <v>88</v>
      </c>
      <c r="C20" s="336" t="s">
        <v>143</v>
      </c>
      <c r="D20" s="337">
        <v>4750</v>
      </c>
      <c r="E20" s="338">
        <v>4890</v>
      </c>
      <c r="F20" s="339">
        <v>4.5999999999999996</v>
      </c>
      <c r="G20" s="338">
        <v>4690</v>
      </c>
      <c r="H20" s="339">
        <v>4.3</v>
      </c>
      <c r="I20" s="339">
        <v>4.8</v>
      </c>
      <c r="J20" s="340" t="s">
        <v>26</v>
      </c>
      <c r="M20" s="32"/>
      <c r="N20" s="33"/>
    </row>
    <row r="21" spans="2:14" ht="16.350000000000001" customHeight="1">
      <c r="B21" s="243" t="s">
        <v>89</v>
      </c>
      <c r="C21" s="336" t="s">
        <v>942</v>
      </c>
      <c r="D21" s="337">
        <v>3360</v>
      </c>
      <c r="E21" s="338">
        <v>3400</v>
      </c>
      <c r="F21" s="339">
        <v>4.5</v>
      </c>
      <c r="G21" s="338">
        <v>3310</v>
      </c>
      <c r="H21" s="339">
        <v>4.3</v>
      </c>
      <c r="I21" s="339">
        <v>4.7</v>
      </c>
      <c r="J21" s="340" t="s">
        <v>28</v>
      </c>
      <c r="M21" s="32"/>
      <c r="N21" s="33"/>
    </row>
    <row r="22" spans="2:14" ht="16.350000000000001" customHeight="1">
      <c r="B22" s="243" t="s">
        <v>90</v>
      </c>
      <c r="C22" s="336" t="s">
        <v>145</v>
      </c>
      <c r="D22" s="337">
        <v>4680</v>
      </c>
      <c r="E22" s="338">
        <v>4750</v>
      </c>
      <c r="F22" s="339">
        <v>4.1000000000000005</v>
      </c>
      <c r="G22" s="338">
        <v>4600</v>
      </c>
      <c r="H22" s="339">
        <v>3.9</v>
      </c>
      <c r="I22" s="339">
        <v>4.3</v>
      </c>
      <c r="J22" s="340" t="s">
        <v>28</v>
      </c>
      <c r="M22" s="32"/>
      <c r="N22" s="33"/>
    </row>
    <row r="23" spans="2:14" ht="16.350000000000001" customHeight="1">
      <c r="B23" s="243" t="s">
        <v>91</v>
      </c>
      <c r="C23" s="336" t="s">
        <v>146</v>
      </c>
      <c r="D23" s="337">
        <v>2550</v>
      </c>
      <c r="E23" s="338">
        <v>2510</v>
      </c>
      <c r="F23" s="339">
        <v>4.2</v>
      </c>
      <c r="G23" s="338">
        <v>2560</v>
      </c>
      <c r="H23" s="339">
        <v>4.2</v>
      </c>
      <c r="I23" s="339">
        <v>4.3999999999999995</v>
      </c>
      <c r="J23" s="340" t="s">
        <v>27</v>
      </c>
      <c r="M23" s="32"/>
      <c r="N23" s="33"/>
    </row>
    <row r="24" spans="2:14" ht="16.350000000000001" customHeight="1">
      <c r="B24" s="243" t="s">
        <v>92</v>
      </c>
      <c r="C24" s="336" t="s">
        <v>147</v>
      </c>
      <c r="D24" s="337">
        <v>4060</v>
      </c>
      <c r="E24" s="338">
        <v>4120</v>
      </c>
      <c r="F24" s="339">
        <v>4.2</v>
      </c>
      <c r="G24" s="338">
        <v>3990</v>
      </c>
      <c r="H24" s="339">
        <v>4</v>
      </c>
      <c r="I24" s="339">
        <v>4.3999999999999995</v>
      </c>
      <c r="J24" s="340" t="s">
        <v>28</v>
      </c>
      <c r="M24" s="32"/>
      <c r="N24" s="33"/>
    </row>
    <row r="25" spans="2:14" ht="16.350000000000001" customHeight="1">
      <c r="B25" s="243" t="s">
        <v>93</v>
      </c>
      <c r="C25" s="336" t="s">
        <v>148</v>
      </c>
      <c r="D25" s="337">
        <v>2820</v>
      </c>
      <c r="E25" s="338">
        <v>2860</v>
      </c>
      <c r="F25" s="339">
        <v>4.5</v>
      </c>
      <c r="G25" s="338">
        <v>2780</v>
      </c>
      <c r="H25" s="339">
        <v>4.3</v>
      </c>
      <c r="I25" s="339">
        <v>4.7</v>
      </c>
      <c r="J25" s="340" t="s">
        <v>28</v>
      </c>
      <c r="M25" s="32"/>
      <c r="N25" s="33"/>
    </row>
    <row r="26" spans="2:14" ht="16.350000000000001" customHeight="1">
      <c r="B26" s="243" t="s">
        <v>94</v>
      </c>
      <c r="C26" s="336" t="s">
        <v>149</v>
      </c>
      <c r="D26" s="337">
        <v>3050</v>
      </c>
      <c r="E26" s="338">
        <v>3100</v>
      </c>
      <c r="F26" s="339">
        <v>4.1000000000000005</v>
      </c>
      <c r="G26" s="338">
        <v>3000</v>
      </c>
      <c r="H26" s="339">
        <v>3.9</v>
      </c>
      <c r="I26" s="339">
        <v>4.3</v>
      </c>
      <c r="J26" s="340" t="s">
        <v>28</v>
      </c>
      <c r="M26" s="32"/>
      <c r="N26" s="33"/>
    </row>
    <row r="27" spans="2:14" ht="16.350000000000001" customHeight="1">
      <c r="B27" s="243" t="s">
        <v>96</v>
      </c>
      <c r="C27" s="336" t="s">
        <v>151</v>
      </c>
      <c r="D27" s="337">
        <v>2330</v>
      </c>
      <c r="E27" s="338">
        <v>2360</v>
      </c>
      <c r="F27" s="339">
        <v>4.3</v>
      </c>
      <c r="G27" s="338">
        <v>2290</v>
      </c>
      <c r="H27" s="339">
        <v>4.1000000000000005</v>
      </c>
      <c r="I27" s="339">
        <v>4.5</v>
      </c>
      <c r="J27" s="340" t="s">
        <v>28</v>
      </c>
      <c r="M27" s="32"/>
      <c r="N27" s="33"/>
    </row>
    <row r="28" spans="2:14" ht="16.350000000000001" customHeight="1">
      <c r="B28" s="243" t="s">
        <v>98</v>
      </c>
      <c r="C28" s="336" t="s">
        <v>153</v>
      </c>
      <c r="D28" s="337">
        <v>1810</v>
      </c>
      <c r="E28" s="338">
        <v>1830</v>
      </c>
      <c r="F28" s="339">
        <v>4.3999999999999995</v>
      </c>
      <c r="G28" s="338">
        <v>1780</v>
      </c>
      <c r="H28" s="339">
        <v>4.2</v>
      </c>
      <c r="I28" s="339">
        <v>4.5999999999999996</v>
      </c>
      <c r="J28" s="340" t="s">
        <v>28</v>
      </c>
      <c r="M28" s="32"/>
      <c r="N28" s="33"/>
    </row>
    <row r="29" spans="2:14" ht="16.350000000000001" customHeight="1">
      <c r="B29" s="243" t="s">
        <v>99</v>
      </c>
      <c r="C29" s="336" t="s">
        <v>1039</v>
      </c>
      <c r="D29" s="337">
        <v>6480</v>
      </c>
      <c r="E29" s="338">
        <v>6570</v>
      </c>
      <c r="F29" s="339">
        <v>4.2</v>
      </c>
      <c r="G29" s="338">
        <v>6390</v>
      </c>
      <c r="H29" s="339">
        <v>4</v>
      </c>
      <c r="I29" s="339">
        <v>4.3999999999999995</v>
      </c>
      <c r="J29" s="340" t="s">
        <v>28</v>
      </c>
      <c r="M29" s="32"/>
      <c r="N29" s="33"/>
    </row>
    <row r="30" spans="2:14" ht="16.350000000000001" customHeight="1">
      <c r="B30" s="243" t="s">
        <v>100</v>
      </c>
      <c r="C30" s="336" t="s">
        <v>1040</v>
      </c>
      <c r="D30" s="337">
        <v>4520</v>
      </c>
      <c r="E30" s="338">
        <v>4460</v>
      </c>
      <c r="F30" s="339">
        <v>5.0999999999999996</v>
      </c>
      <c r="G30" s="338">
        <v>4540</v>
      </c>
      <c r="H30" s="339">
        <v>5.2</v>
      </c>
      <c r="I30" s="339">
        <v>5.3</v>
      </c>
      <c r="J30" s="340" t="s">
        <v>27</v>
      </c>
      <c r="M30" s="32"/>
      <c r="N30" s="33"/>
    </row>
    <row r="31" spans="2:14" ht="16.350000000000001" customHeight="1">
      <c r="B31" s="243" t="s">
        <v>101</v>
      </c>
      <c r="C31" s="336" t="s">
        <v>156</v>
      </c>
      <c r="D31" s="337">
        <v>5140</v>
      </c>
      <c r="E31" s="338">
        <v>5190</v>
      </c>
      <c r="F31" s="339">
        <v>4.5999999999999996</v>
      </c>
      <c r="G31" s="338">
        <v>5120</v>
      </c>
      <c r="H31" s="339">
        <v>4.7</v>
      </c>
      <c r="I31" s="339">
        <v>5.0999999999999996</v>
      </c>
      <c r="J31" s="340" t="s">
        <v>26</v>
      </c>
      <c r="M31" s="32"/>
      <c r="N31" s="33"/>
    </row>
    <row r="32" spans="2:14" ht="16.350000000000001" customHeight="1">
      <c r="B32" s="243" t="s">
        <v>104</v>
      </c>
      <c r="C32" s="336" t="s">
        <v>1041</v>
      </c>
      <c r="D32" s="337">
        <v>3420</v>
      </c>
      <c r="E32" s="338">
        <v>3450</v>
      </c>
      <c r="F32" s="339">
        <v>4.8</v>
      </c>
      <c r="G32" s="338">
        <v>3420</v>
      </c>
      <c r="H32" s="339">
        <v>4.5</v>
      </c>
      <c r="I32" s="339">
        <v>5.0999999999999996</v>
      </c>
      <c r="J32" s="340" t="s">
        <v>181</v>
      </c>
      <c r="M32" s="32"/>
      <c r="N32" s="33"/>
    </row>
    <row r="33" spans="2:14" ht="16.350000000000001" customHeight="1">
      <c r="B33" s="243" t="s">
        <v>105</v>
      </c>
      <c r="C33" s="336" t="s">
        <v>160</v>
      </c>
      <c r="D33" s="337">
        <v>1840</v>
      </c>
      <c r="E33" s="338">
        <v>1860</v>
      </c>
      <c r="F33" s="339">
        <v>5</v>
      </c>
      <c r="G33" s="338">
        <v>1810</v>
      </c>
      <c r="H33" s="339">
        <v>4.8</v>
      </c>
      <c r="I33" s="339">
        <v>5.2</v>
      </c>
      <c r="J33" s="340" t="s">
        <v>28</v>
      </c>
      <c r="M33" s="32"/>
      <c r="N33" s="33"/>
    </row>
    <row r="34" spans="2:14" ht="16.350000000000001" customHeight="1">
      <c r="B34" s="243" t="s">
        <v>106</v>
      </c>
      <c r="C34" s="336" t="s">
        <v>161</v>
      </c>
      <c r="D34" s="337">
        <v>4080</v>
      </c>
      <c r="E34" s="338">
        <v>4000</v>
      </c>
      <c r="F34" s="339">
        <v>4.9000000000000004</v>
      </c>
      <c r="G34" s="338">
        <v>4110</v>
      </c>
      <c r="H34" s="339">
        <v>5.0999999999999996</v>
      </c>
      <c r="I34" s="339">
        <v>5.0999999999999996</v>
      </c>
      <c r="J34" s="340" t="s">
        <v>27</v>
      </c>
      <c r="M34" s="32"/>
      <c r="N34" s="33"/>
    </row>
    <row r="35" spans="2:14" ht="16.350000000000001" customHeight="1">
      <c r="B35" s="243" t="s">
        <v>107</v>
      </c>
      <c r="C35" s="336" t="s">
        <v>162</v>
      </c>
      <c r="D35" s="337">
        <v>8350</v>
      </c>
      <c r="E35" s="338">
        <v>8390</v>
      </c>
      <c r="F35" s="339">
        <v>5</v>
      </c>
      <c r="G35" s="338">
        <v>8300</v>
      </c>
      <c r="H35" s="339">
        <v>4.8</v>
      </c>
      <c r="I35" s="339">
        <v>5.2</v>
      </c>
      <c r="J35" s="340" t="s">
        <v>182</v>
      </c>
      <c r="M35" s="32"/>
      <c r="N35" s="33"/>
    </row>
    <row r="36" spans="2:14" ht="16.350000000000001" customHeight="1">
      <c r="B36" s="243" t="s">
        <v>108</v>
      </c>
      <c r="C36" s="336" t="s">
        <v>163</v>
      </c>
      <c r="D36" s="337">
        <v>5910</v>
      </c>
      <c r="E36" s="338">
        <v>5980</v>
      </c>
      <c r="F36" s="339">
        <v>4.5999999999999996</v>
      </c>
      <c r="G36" s="338">
        <v>5830</v>
      </c>
      <c r="H36" s="339">
        <v>4.3999999999999995</v>
      </c>
      <c r="I36" s="339">
        <v>4.8</v>
      </c>
      <c r="J36" s="340" t="s">
        <v>28</v>
      </c>
      <c r="M36" s="32"/>
      <c r="N36" s="33"/>
    </row>
    <row r="37" spans="2:14" ht="16.350000000000001" customHeight="1">
      <c r="B37" s="243" t="s">
        <v>109</v>
      </c>
      <c r="C37" s="336" t="s">
        <v>949</v>
      </c>
      <c r="D37" s="337">
        <v>2890</v>
      </c>
      <c r="E37" s="338">
        <v>2740</v>
      </c>
      <c r="F37" s="339">
        <v>5.0999999999999996</v>
      </c>
      <c r="G37" s="338">
        <v>2950</v>
      </c>
      <c r="H37" s="339">
        <v>4.9000000000000004</v>
      </c>
      <c r="I37" s="339">
        <v>5.3</v>
      </c>
      <c r="J37" s="340" t="s">
        <v>27</v>
      </c>
      <c r="M37" s="32"/>
      <c r="N37" s="33"/>
    </row>
    <row r="38" spans="2:14" ht="16.350000000000001" customHeight="1">
      <c r="B38" s="243" t="s">
        <v>890</v>
      </c>
      <c r="C38" s="336" t="s">
        <v>891</v>
      </c>
      <c r="D38" s="337">
        <v>6560</v>
      </c>
      <c r="E38" s="338">
        <v>6680</v>
      </c>
      <c r="F38" s="339">
        <v>3.8</v>
      </c>
      <c r="G38" s="338">
        <v>6430</v>
      </c>
      <c r="H38" s="339">
        <v>3.5999999999999996</v>
      </c>
      <c r="I38" s="339">
        <v>4</v>
      </c>
      <c r="J38" s="340" t="s">
        <v>28</v>
      </c>
      <c r="M38" s="32"/>
      <c r="N38" s="33"/>
    </row>
    <row r="39" spans="2:14" ht="16.350000000000001" customHeight="1">
      <c r="B39" s="243" t="s">
        <v>893</v>
      </c>
      <c r="C39" s="336" t="s">
        <v>894</v>
      </c>
      <c r="D39" s="337">
        <v>4210</v>
      </c>
      <c r="E39" s="338">
        <v>4290</v>
      </c>
      <c r="F39" s="339">
        <v>3.6999999999999997</v>
      </c>
      <c r="G39" s="338">
        <v>4130</v>
      </c>
      <c r="H39" s="339">
        <v>3.5000000000000004</v>
      </c>
      <c r="I39" s="339">
        <v>3.9</v>
      </c>
      <c r="J39" s="340" t="s">
        <v>28</v>
      </c>
      <c r="M39" s="32"/>
      <c r="N39" s="33"/>
    </row>
    <row r="40" spans="2:14" ht="16.350000000000001" customHeight="1">
      <c r="B40" s="243" t="s">
        <v>895</v>
      </c>
      <c r="C40" s="336" t="s">
        <v>896</v>
      </c>
      <c r="D40" s="337">
        <v>4150</v>
      </c>
      <c r="E40" s="338">
        <v>4210</v>
      </c>
      <c r="F40" s="339">
        <v>3.9</v>
      </c>
      <c r="G40" s="338">
        <v>4090</v>
      </c>
      <c r="H40" s="339">
        <v>3.6999999999999997</v>
      </c>
      <c r="I40" s="339">
        <v>4.1000000000000005</v>
      </c>
      <c r="J40" s="340" t="s">
        <v>28</v>
      </c>
      <c r="M40" s="32"/>
      <c r="N40" s="33"/>
    </row>
    <row r="41" spans="2:14" ht="16.350000000000001" customHeight="1">
      <c r="B41" s="243" t="s">
        <v>111</v>
      </c>
      <c r="C41" s="336" t="s">
        <v>166</v>
      </c>
      <c r="D41" s="337">
        <v>6790</v>
      </c>
      <c r="E41" s="338">
        <v>6850</v>
      </c>
      <c r="F41" s="339">
        <v>5.0999999999999996</v>
      </c>
      <c r="G41" s="338">
        <v>6730</v>
      </c>
      <c r="H41" s="339">
        <v>4.9000000000000004</v>
      </c>
      <c r="I41" s="339">
        <v>5.3</v>
      </c>
      <c r="J41" s="340" t="s">
        <v>28</v>
      </c>
      <c r="M41" s="32"/>
      <c r="N41" s="33"/>
    </row>
    <row r="42" spans="2:14" ht="16.350000000000001" customHeight="1">
      <c r="B42" s="243" t="s">
        <v>112</v>
      </c>
      <c r="C42" s="336" t="s">
        <v>1042</v>
      </c>
      <c r="D42" s="337">
        <v>4260</v>
      </c>
      <c r="E42" s="338">
        <v>4300</v>
      </c>
      <c r="F42" s="339">
        <v>5.2</v>
      </c>
      <c r="G42" s="338">
        <v>4220</v>
      </c>
      <c r="H42" s="339">
        <v>5</v>
      </c>
      <c r="I42" s="339">
        <v>5.4</v>
      </c>
      <c r="J42" s="340" t="s">
        <v>28</v>
      </c>
      <c r="M42" s="32"/>
      <c r="N42" s="33"/>
    </row>
    <row r="43" spans="2:14" ht="16.350000000000001" customHeight="1">
      <c r="B43" s="243" t="s">
        <v>114</v>
      </c>
      <c r="C43" s="336" t="s">
        <v>169</v>
      </c>
      <c r="D43" s="337">
        <v>2110</v>
      </c>
      <c r="E43" s="338">
        <v>2130</v>
      </c>
      <c r="F43" s="339">
        <v>5.5</v>
      </c>
      <c r="G43" s="338">
        <v>2090</v>
      </c>
      <c r="H43" s="339">
        <v>5.3</v>
      </c>
      <c r="I43" s="339">
        <v>5.7</v>
      </c>
      <c r="J43" s="340" t="s">
        <v>183</v>
      </c>
      <c r="M43" s="32"/>
      <c r="N43" s="33"/>
    </row>
    <row r="44" spans="2:14" ht="16.350000000000001" customHeight="1">
      <c r="B44" s="243" t="s">
        <v>115</v>
      </c>
      <c r="C44" s="336" t="s">
        <v>170</v>
      </c>
      <c r="D44" s="337">
        <v>2210</v>
      </c>
      <c r="E44" s="338">
        <v>2070</v>
      </c>
      <c r="F44" s="339">
        <v>5.7</v>
      </c>
      <c r="G44" s="338">
        <v>2270</v>
      </c>
      <c r="H44" s="339">
        <v>5.7</v>
      </c>
      <c r="I44" s="339">
        <v>5.8999999999999995</v>
      </c>
      <c r="J44" s="340" t="s">
        <v>27</v>
      </c>
      <c r="M44" s="32"/>
      <c r="N44" s="33"/>
    </row>
    <row r="45" spans="2:14" ht="16.350000000000001" customHeight="1">
      <c r="B45" s="243" t="s">
        <v>116</v>
      </c>
      <c r="C45" s="336" t="s">
        <v>171</v>
      </c>
      <c r="D45" s="337">
        <v>2160</v>
      </c>
      <c r="E45" s="338">
        <v>2190</v>
      </c>
      <c r="F45" s="339">
        <v>5</v>
      </c>
      <c r="G45" s="338">
        <v>2130</v>
      </c>
      <c r="H45" s="339">
        <v>4.7</v>
      </c>
      <c r="I45" s="339">
        <v>5.2</v>
      </c>
      <c r="J45" s="340" t="s">
        <v>28</v>
      </c>
      <c r="M45" s="32"/>
      <c r="N45" s="33"/>
    </row>
    <row r="46" spans="2:14" ht="16.350000000000001" customHeight="1">
      <c r="B46" s="243" t="s">
        <v>117</v>
      </c>
      <c r="C46" s="336" t="s">
        <v>172</v>
      </c>
      <c r="D46" s="337">
        <v>2290</v>
      </c>
      <c r="E46" s="338">
        <v>2310</v>
      </c>
      <c r="F46" s="339">
        <v>5.2</v>
      </c>
      <c r="G46" s="338">
        <v>2260</v>
      </c>
      <c r="H46" s="339">
        <v>5</v>
      </c>
      <c r="I46" s="339">
        <v>5.4</v>
      </c>
      <c r="J46" s="340" t="s">
        <v>182</v>
      </c>
      <c r="M46" s="32"/>
      <c r="N46" s="33"/>
    </row>
    <row r="47" spans="2:14" ht="16.350000000000001" customHeight="1">
      <c r="B47" s="243" t="s">
        <v>118</v>
      </c>
      <c r="C47" s="336" t="s">
        <v>173</v>
      </c>
      <c r="D47" s="337">
        <v>18600</v>
      </c>
      <c r="E47" s="338">
        <v>18400</v>
      </c>
      <c r="F47" s="339">
        <v>5.2</v>
      </c>
      <c r="G47" s="338">
        <v>18800</v>
      </c>
      <c r="H47" s="339">
        <v>4.8</v>
      </c>
      <c r="I47" s="339">
        <v>5.2</v>
      </c>
      <c r="J47" s="340" t="s">
        <v>28</v>
      </c>
      <c r="M47" s="32"/>
      <c r="N47" s="33"/>
    </row>
    <row r="48" spans="2:14" ht="16.350000000000001" customHeight="1">
      <c r="B48" s="243" t="s">
        <v>119</v>
      </c>
      <c r="C48" s="336" t="s">
        <v>174</v>
      </c>
      <c r="D48" s="337">
        <v>12100</v>
      </c>
      <c r="E48" s="338">
        <v>12200</v>
      </c>
      <c r="F48" s="339">
        <v>4.8</v>
      </c>
      <c r="G48" s="338">
        <v>12000</v>
      </c>
      <c r="H48" s="339">
        <v>4.5999999999999996</v>
      </c>
      <c r="I48" s="339">
        <v>5</v>
      </c>
      <c r="J48" s="340" t="s">
        <v>182</v>
      </c>
      <c r="M48" s="32"/>
      <c r="N48" s="33"/>
    </row>
    <row r="49" spans="2:14" ht="16.350000000000001" customHeight="1">
      <c r="B49" s="243" t="s">
        <v>120</v>
      </c>
      <c r="C49" s="336" t="s">
        <v>175</v>
      </c>
      <c r="D49" s="337">
        <v>6120</v>
      </c>
      <c r="E49" s="338">
        <v>6290</v>
      </c>
      <c r="F49" s="339">
        <v>4.9000000000000004</v>
      </c>
      <c r="G49" s="338">
        <v>6050</v>
      </c>
      <c r="H49" s="339">
        <v>5.0999999999999996</v>
      </c>
      <c r="I49" s="339">
        <v>5.0999999999999996</v>
      </c>
      <c r="J49" s="340" t="s">
        <v>27</v>
      </c>
      <c r="M49" s="32"/>
      <c r="N49" s="33"/>
    </row>
    <row r="50" spans="2:14" ht="16.350000000000001" customHeight="1">
      <c r="B50" s="243" t="s">
        <v>121</v>
      </c>
      <c r="C50" s="336" t="s">
        <v>176</v>
      </c>
      <c r="D50" s="337">
        <v>3670</v>
      </c>
      <c r="E50" s="338">
        <v>3680</v>
      </c>
      <c r="F50" s="339">
        <v>4.3</v>
      </c>
      <c r="G50" s="338">
        <v>3660</v>
      </c>
      <c r="H50" s="339">
        <v>4.1000000000000005</v>
      </c>
      <c r="I50" s="339">
        <v>4.5</v>
      </c>
      <c r="J50" s="340" t="s">
        <v>26</v>
      </c>
      <c r="M50" s="32"/>
      <c r="N50" s="33"/>
    </row>
    <row r="51" spans="2:14" ht="16.350000000000001" customHeight="1">
      <c r="B51" s="243" t="s">
        <v>122</v>
      </c>
      <c r="C51" s="336" t="s">
        <v>177</v>
      </c>
      <c r="D51" s="337">
        <v>4020</v>
      </c>
      <c r="E51" s="338">
        <v>3960</v>
      </c>
      <c r="F51" s="339">
        <v>4.8</v>
      </c>
      <c r="G51" s="338">
        <v>4040</v>
      </c>
      <c r="H51" s="339">
        <v>5</v>
      </c>
      <c r="I51" s="339">
        <v>5</v>
      </c>
      <c r="J51" s="340" t="s">
        <v>27</v>
      </c>
      <c r="M51" s="32"/>
      <c r="N51" s="33"/>
    </row>
    <row r="52" spans="2:14" ht="16.350000000000001" customHeight="1">
      <c r="B52" s="243" t="s">
        <v>123</v>
      </c>
      <c r="C52" s="336" t="s">
        <v>178</v>
      </c>
      <c r="D52" s="337">
        <v>2440</v>
      </c>
      <c r="E52" s="338">
        <v>2390</v>
      </c>
      <c r="F52" s="339">
        <v>6</v>
      </c>
      <c r="G52" s="338">
        <v>2460</v>
      </c>
      <c r="H52" s="339">
        <v>6.2</v>
      </c>
      <c r="I52" s="339">
        <v>6.2</v>
      </c>
      <c r="J52" s="340" t="s">
        <v>27</v>
      </c>
      <c r="M52" s="32"/>
      <c r="N52" s="33"/>
    </row>
    <row r="53" spans="2:14" ht="16.350000000000001" customHeight="1">
      <c r="B53" s="243" t="s">
        <v>124</v>
      </c>
      <c r="C53" s="336" t="s">
        <v>179</v>
      </c>
      <c r="D53" s="337">
        <v>4380</v>
      </c>
      <c r="E53" s="338">
        <v>4420</v>
      </c>
      <c r="F53" s="339">
        <v>5.0999999999999996</v>
      </c>
      <c r="G53" s="338">
        <v>4330</v>
      </c>
      <c r="H53" s="339">
        <v>4.9000000000000004</v>
      </c>
      <c r="I53" s="339">
        <v>5.3</v>
      </c>
      <c r="J53" s="340" t="s">
        <v>28</v>
      </c>
      <c r="M53" s="32"/>
      <c r="N53" s="33"/>
    </row>
    <row r="54" spans="2:14" ht="16.350000000000001" customHeight="1" thickBot="1">
      <c r="B54" s="249" t="s">
        <v>125</v>
      </c>
      <c r="C54" s="485" t="s">
        <v>1043</v>
      </c>
      <c r="D54" s="486">
        <v>2220</v>
      </c>
      <c r="E54" s="487">
        <v>2240</v>
      </c>
      <c r="F54" s="488">
        <v>5.0999999999999996</v>
      </c>
      <c r="G54" s="487">
        <v>2200</v>
      </c>
      <c r="H54" s="488">
        <v>4.9000000000000004</v>
      </c>
      <c r="I54" s="488">
        <v>5.3</v>
      </c>
      <c r="J54" s="489" t="s">
        <v>28</v>
      </c>
      <c r="M54" s="32"/>
      <c r="N54" s="33"/>
    </row>
    <row r="55" spans="2:14" ht="16.350000000000001" customHeight="1" thickTop="1">
      <c r="B55" s="250" t="s">
        <v>184</v>
      </c>
      <c r="C55" s="324" t="s">
        <v>223</v>
      </c>
      <c r="D55" s="252">
        <v>17500</v>
      </c>
      <c r="E55" s="252">
        <v>17200</v>
      </c>
      <c r="F55" s="325">
        <v>5.0999999999999996</v>
      </c>
      <c r="G55" s="252">
        <v>17600</v>
      </c>
      <c r="H55" s="326">
        <v>4.9000000000000004</v>
      </c>
      <c r="I55" s="325">
        <v>5.3</v>
      </c>
      <c r="J55" s="324" t="s">
        <v>26</v>
      </c>
      <c r="M55" s="32"/>
      <c r="N55" s="33"/>
    </row>
    <row r="56" spans="2:14" ht="16.350000000000001" customHeight="1">
      <c r="B56" s="250" t="s">
        <v>185</v>
      </c>
      <c r="C56" s="336" t="s">
        <v>1044</v>
      </c>
      <c r="D56" s="337">
        <v>15700</v>
      </c>
      <c r="E56" s="338">
        <v>16000</v>
      </c>
      <c r="F56" s="339">
        <v>5.2</v>
      </c>
      <c r="G56" s="338">
        <v>15500</v>
      </c>
      <c r="H56" s="339">
        <v>5.2</v>
      </c>
      <c r="I56" s="339">
        <v>5.4</v>
      </c>
      <c r="J56" s="340" t="s">
        <v>27</v>
      </c>
      <c r="M56" s="32"/>
      <c r="N56" s="33"/>
    </row>
    <row r="57" spans="2:14" ht="16.350000000000001" customHeight="1">
      <c r="B57" s="250" t="s">
        <v>186</v>
      </c>
      <c r="C57" s="324" t="s">
        <v>225</v>
      </c>
      <c r="D57" s="252">
        <v>10900</v>
      </c>
      <c r="E57" s="252">
        <v>11000</v>
      </c>
      <c r="F57" s="325">
        <v>4.1000000000000005</v>
      </c>
      <c r="G57" s="252">
        <v>10700</v>
      </c>
      <c r="H57" s="326">
        <v>3.9</v>
      </c>
      <c r="I57" s="325">
        <v>4.3</v>
      </c>
      <c r="J57" s="324" t="s">
        <v>182</v>
      </c>
      <c r="M57" s="32"/>
      <c r="N57" s="33"/>
    </row>
    <row r="58" spans="2:14" ht="16.350000000000001" customHeight="1">
      <c r="B58" s="250" t="s">
        <v>187</v>
      </c>
      <c r="C58" s="336" t="s">
        <v>1045</v>
      </c>
      <c r="D58" s="337">
        <v>7540</v>
      </c>
      <c r="E58" s="338">
        <v>7630</v>
      </c>
      <c r="F58" s="339">
        <v>4.5</v>
      </c>
      <c r="G58" s="338">
        <v>7500</v>
      </c>
      <c r="H58" s="339">
        <v>4.5</v>
      </c>
      <c r="I58" s="339">
        <v>4.7</v>
      </c>
      <c r="J58" s="340" t="s">
        <v>27</v>
      </c>
      <c r="M58" s="32"/>
      <c r="N58" s="33"/>
    </row>
    <row r="59" spans="2:14" ht="16.350000000000001" customHeight="1">
      <c r="B59" s="250" t="s">
        <v>188</v>
      </c>
      <c r="C59" s="324" t="s">
        <v>227</v>
      </c>
      <c r="D59" s="252">
        <v>4680</v>
      </c>
      <c r="E59" s="252">
        <v>4600</v>
      </c>
      <c r="F59" s="325">
        <v>4</v>
      </c>
      <c r="G59" s="252">
        <v>4720</v>
      </c>
      <c r="H59" s="326">
        <v>3.8</v>
      </c>
      <c r="I59" s="325">
        <v>4.2</v>
      </c>
      <c r="J59" s="324" t="s">
        <v>26</v>
      </c>
      <c r="M59" s="32"/>
      <c r="N59" s="33"/>
    </row>
    <row r="60" spans="2:14" ht="16.350000000000001" customHeight="1">
      <c r="B60" s="250" t="s">
        <v>189</v>
      </c>
      <c r="C60" s="336" t="s">
        <v>1046</v>
      </c>
      <c r="D60" s="337">
        <v>4420</v>
      </c>
      <c r="E60" s="338">
        <v>4360</v>
      </c>
      <c r="F60" s="339">
        <v>4.3</v>
      </c>
      <c r="G60" s="338">
        <v>4440</v>
      </c>
      <c r="H60" s="339">
        <v>4.1000000000000005</v>
      </c>
      <c r="I60" s="339">
        <v>4.5</v>
      </c>
      <c r="J60" s="340" t="s">
        <v>26</v>
      </c>
      <c r="M60" s="32"/>
      <c r="N60" s="33"/>
    </row>
    <row r="61" spans="2:14" ht="16.350000000000001" customHeight="1">
      <c r="B61" s="250" t="s">
        <v>190</v>
      </c>
      <c r="C61" s="324" t="s">
        <v>229</v>
      </c>
      <c r="D61" s="252">
        <v>4260</v>
      </c>
      <c r="E61" s="252">
        <v>4290</v>
      </c>
      <c r="F61" s="325">
        <v>5</v>
      </c>
      <c r="G61" s="252">
        <v>4220</v>
      </c>
      <c r="H61" s="326">
        <v>4.3999999999999995</v>
      </c>
      <c r="I61" s="325">
        <v>4.8</v>
      </c>
      <c r="J61" s="324" t="s">
        <v>28</v>
      </c>
      <c r="M61" s="32"/>
      <c r="N61" s="33"/>
    </row>
    <row r="62" spans="2:14" ht="16.350000000000001" customHeight="1">
      <c r="B62" s="250" t="s">
        <v>191</v>
      </c>
      <c r="C62" s="336" t="s">
        <v>1047</v>
      </c>
      <c r="D62" s="337">
        <v>3620</v>
      </c>
      <c r="E62" s="338">
        <v>3680</v>
      </c>
      <c r="F62" s="339">
        <v>5.2</v>
      </c>
      <c r="G62" s="338">
        <v>3560</v>
      </c>
      <c r="H62" s="339">
        <v>5</v>
      </c>
      <c r="I62" s="339">
        <v>5.5</v>
      </c>
      <c r="J62" s="340" t="s">
        <v>28</v>
      </c>
      <c r="M62" s="32"/>
      <c r="N62" s="33"/>
    </row>
    <row r="63" spans="2:14" ht="16.350000000000001" customHeight="1">
      <c r="B63" s="250" t="s">
        <v>192</v>
      </c>
      <c r="C63" s="324" t="s">
        <v>231</v>
      </c>
      <c r="D63" s="252">
        <v>3300</v>
      </c>
      <c r="E63" s="252">
        <v>3310</v>
      </c>
      <c r="F63" s="325">
        <v>5.4</v>
      </c>
      <c r="G63" s="252">
        <v>3290</v>
      </c>
      <c r="H63" s="326">
        <v>5.2</v>
      </c>
      <c r="I63" s="325">
        <v>5.6000000000000005</v>
      </c>
      <c r="J63" s="324" t="s">
        <v>26</v>
      </c>
      <c r="M63" s="32"/>
      <c r="N63" s="33"/>
    </row>
    <row r="64" spans="2:14" ht="16.350000000000001" customHeight="1">
      <c r="B64" s="250" t="s">
        <v>193</v>
      </c>
      <c r="C64" s="336" t="s">
        <v>1048</v>
      </c>
      <c r="D64" s="337">
        <v>3070</v>
      </c>
      <c r="E64" s="338">
        <v>3080</v>
      </c>
      <c r="F64" s="339">
        <v>5.5</v>
      </c>
      <c r="G64" s="338">
        <v>3050</v>
      </c>
      <c r="H64" s="339">
        <v>5.2</v>
      </c>
      <c r="I64" s="339">
        <v>5.7</v>
      </c>
      <c r="J64" s="340" t="s">
        <v>28</v>
      </c>
      <c r="M64" s="32"/>
      <c r="N64" s="33"/>
    </row>
    <row r="65" spans="2:14" ht="16.350000000000001" customHeight="1">
      <c r="B65" s="250" t="s">
        <v>194</v>
      </c>
      <c r="C65" s="324" t="s">
        <v>233</v>
      </c>
      <c r="D65" s="252">
        <v>2640</v>
      </c>
      <c r="E65" s="252">
        <v>2650</v>
      </c>
      <c r="F65" s="325">
        <v>4.5999999999999996</v>
      </c>
      <c r="G65" s="252">
        <v>2640</v>
      </c>
      <c r="H65" s="326">
        <v>4.3999999999999995</v>
      </c>
      <c r="I65" s="325">
        <v>4.8</v>
      </c>
      <c r="J65" s="324" t="s">
        <v>26</v>
      </c>
      <c r="M65" s="32"/>
      <c r="N65" s="33"/>
    </row>
    <row r="66" spans="2:14" ht="16.350000000000001" customHeight="1">
      <c r="B66" s="250" t="s">
        <v>195</v>
      </c>
      <c r="C66" s="336" t="s">
        <v>1049</v>
      </c>
      <c r="D66" s="337">
        <v>1990</v>
      </c>
      <c r="E66" s="338">
        <v>2010</v>
      </c>
      <c r="F66" s="339">
        <v>5.4</v>
      </c>
      <c r="G66" s="338">
        <v>1970</v>
      </c>
      <c r="H66" s="339">
        <v>5</v>
      </c>
      <c r="I66" s="339">
        <v>5.7</v>
      </c>
      <c r="J66" s="340" t="s">
        <v>28</v>
      </c>
      <c r="M66" s="32"/>
      <c r="N66" s="33"/>
    </row>
    <row r="67" spans="2:14" ht="16.350000000000001" customHeight="1">
      <c r="B67" s="250" t="s">
        <v>196</v>
      </c>
      <c r="C67" s="324" t="s">
        <v>235</v>
      </c>
      <c r="D67" s="252">
        <v>1830</v>
      </c>
      <c r="E67" s="252">
        <v>1850</v>
      </c>
      <c r="F67" s="325">
        <v>5.4</v>
      </c>
      <c r="G67" s="252">
        <v>1810</v>
      </c>
      <c r="H67" s="326">
        <v>5.2</v>
      </c>
      <c r="I67" s="325">
        <v>5.6000000000000005</v>
      </c>
      <c r="J67" s="324" t="s">
        <v>28</v>
      </c>
      <c r="M67" s="32"/>
      <c r="N67" s="33"/>
    </row>
    <row r="68" spans="2:14" ht="16.350000000000001" customHeight="1">
      <c r="B68" s="250" t="s">
        <v>197</v>
      </c>
      <c r="C68" s="336" t="s">
        <v>1050</v>
      </c>
      <c r="D68" s="337">
        <v>1340</v>
      </c>
      <c r="E68" s="338">
        <v>1350</v>
      </c>
      <c r="F68" s="339">
        <v>5.8999999999999995</v>
      </c>
      <c r="G68" s="338">
        <v>1330</v>
      </c>
      <c r="H68" s="339">
        <v>5.7</v>
      </c>
      <c r="I68" s="339">
        <v>6.1</v>
      </c>
      <c r="J68" s="340" t="s">
        <v>28</v>
      </c>
      <c r="M68" s="32"/>
      <c r="N68" s="33"/>
    </row>
    <row r="69" spans="2:14" ht="16.350000000000001" customHeight="1">
      <c r="B69" s="250" t="s">
        <v>198</v>
      </c>
      <c r="C69" s="324" t="s">
        <v>237</v>
      </c>
      <c r="D69" s="252">
        <v>3080</v>
      </c>
      <c r="E69" s="252" t="s">
        <v>598</v>
      </c>
      <c r="F69" s="325" t="s">
        <v>598</v>
      </c>
      <c r="G69" s="252">
        <v>3080</v>
      </c>
      <c r="H69" s="326">
        <v>5.4</v>
      </c>
      <c r="I69" s="325" t="s">
        <v>1051</v>
      </c>
      <c r="J69" s="324" t="s">
        <v>1052</v>
      </c>
      <c r="M69" s="32"/>
      <c r="N69" s="33"/>
    </row>
    <row r="70" spans="2:14" ht="16.350000000000001" customHeight="1">
      <c r="B70" s="250" t="s">
        <v>199</v>
      </c>
      <c r="C70" s="336" t="s">
        <v>1053</v>
      </c>
      <c r="D70" s="337">
        <v>1850</v>
      </c>
      <c r="E70" s="338" t="s">
        <v>599</v>
      </c>
      <c r="F70" s="339" t="s">
        <v>599</v>
      </c>
      <c r="G70" s="338">
        <v>1850</v>
      </c>
      <c r="H70" s="339">
        <v>5.2</v>
      </c>
      <c r="I70" s="339" t="s">
        <v>1051</v>
      </c>
      <c r="J70" s="340" t="s">
        <v>1054</v>
      </c>
      <c r="M70" s="32"/>
      <c r="N70" s="33"/>
    </row>
    <row r="71" spans="2:14" ht="16.350000000000001" customHeight="1">
      <c r="B71" s="250" t="s">
        <v>200</v>
      </c>
      <c r="C71" s="324" t="s">
        <v>239</v>
      </c>
      <c r="D71" s="252">
        <v>1760</v>
      </c>
      <c r="E71" s="325" t="s">
        <v>598</v>
      </c>
      <c r="F71" s="325" t="s">
        <v>598</v>
      </c>
      <c r="G71" s="252">
        <v>1760</v>
      </c>
      <c r="H71" s="326">
        <v>5</v>
      </c>
      <c r="I71" s="325" t="s">
        <v>1051</v>
      </c>
      <c r="J71" s="324" t="s">
        <v>605</v>
      </c>
      <c r="M71" s="32"/>
      <c r="N71" s="33"/>
    </row>
    <row r="72" spans="2:14" ht="16.350000000000001" customHeight="1">
      <c r="B72" s="250" t="s">
        <v>201</v>
      </c>
      <c r="C72" s="336" t="s">
        <v>1055</v>
      </c>
      <c r="D72" s="337">
        <v>1390</v>
      </c>
      <c r="E72" s="338" t="s">
        <v>599</v>
      </c>
      <c r="F72" s="339" t="s">
        <v>599</v>
      </c>
      <c r="G72" s="338">
        <v>1390</v>
      </c>
      <c r="H72" s="339">
        <v>5.5</v>
      </c>
      <c r="I72" s="339" t="s">
        <v>1051</v>
      </c>
      <c r="J72" s="340" t="s">
        <v>1056</v>
      </c>
      <c r="M72" s="32"/>
      <c r="N72" s="33"/>
    </row>
    <row r="73" spans="2:14" ht="16.350000000000001" customHeight="1">
      <c r="B73" s="250" t="s">
        <v>202</v>
      </c>
      <c r="C73" s="324" t="s">
        <v>241</v>
      </c>
      <c r="D73" s="252">
        <v>1140</v>
      </c>
      <c r="E73" s="252" t="s">
        <v>598</v>
      </c>
      <c r="F73" s="325" t="s">
        <v>598</v>
      </c>
      <c r="G73" s="252">
        <v>1140</v>
      </c>
      <c r="H73" s="326">
        <v>6.5</v>
      </c>
      <c r="I73" s="325">
        <v>6.9</v>
      </c>
      <c r="J73" s="324" t="s">
        <v>607</v>
      </c>
      <c r="M73" s="32"/>
      <c r="N73" s="33"/>
    </row>
    <row r="74" spans="2:14" ht="16.350000000000001" customHeight="1">
      <c r="B74" s="250" t="s">
        <v>203</v>
      </c>
      <c r="C74" s="336" t="s">
        <v>1057</v>
      </c>
      <c r="D74" s="337">
        <v>906</v>
      </c>
      <c r="E74" s="338" t="s">
        <v>599</v>
      </c>
      <c r="F74" s="339" t="s">
        <v>599</v>
      </c>
      <c r="G74" s="338">
        <v>906</v>
      </c>
      <c r="H74" s="339">
        <v>5.0999999999999996</v>
      </c>
      <c r="I74" s="339" t="s">
        <v>1051</v>
      </c>
      <c r="J74" s="340" t="s">
        <v>1054</v>
      </c>
      <c r="M74" s="32"/>
      <c r="N74" s="33"/>
    </row>
    <row r="75" spans="2:14" ht="16.350000000000001" customHeight="1">
      <c r="B75" s="250" t="s">
        <v>204</v>
      </c>
      <c r="C75" s="324" t="s">
        <v>243</v>
      </c>
      <c r="D75" s="252">
        <v>880</v>
      </c>
      <c r="E75" s="325" t="s">
        <v>598</v>
      </c>
      <c r="F75" s="325" t="s">
        <v>598</v>
      </c>
      <c r="G75" s="252">
        <v>880</v>
      </c>
      <c r="H75" s="326">
        <v>5.4</v>
      </c>
      <c r="I75" s="325" t="s">
        <v>1051</v>
      </c>
      <c r="J75" s="324" t="s">
        <v>1052</v>
      </c>
      <c r="M75" s="32"/>
      <c r="N75" s="33"/>
    </row>
    <row r="76" spans="2:14" ht="16.350000000000001" customHeight="1">
      <c r="B76" s="250" t="s">
        <v>205</v>
      </c>
      <c r="C76" s="336" t="s">
        <v>1058</v>
      </c>
      <c r="D76" s="337">
        <v>872</v>
      </c>
      <c r="E76" s="338" t="s">
        <v>599</v>
      </c>
      <c r="F76" s="339" t="s">
        <v>599</v>
      </c>
      <c r="G76" s="338">
        <v>872</v>
      </c>
      <c r="H76" s="339">
        <v>6.4</v>
      </c>
      <c r="I76" s="339" t="s">
        <v>1051</v>
      </c>
      <c r="J76" s="340" t="s">
        <v>1056</v>
      </c>
      <c r="M76" s="32"/>
      <c r="N76" s="33"/>
    </row>
    <row r="77" spans="2:14" ht="16.350000000000001" customHeight="1">
      <c r="B77" s="250" t="s">
        <v>206</v>
      </c>
      <c r="C77" s="324" t="s">
        <v>245</v>
      </c>
      <c r="D77" s="252">
        <v>845</v>
      </c>
      <c r="E77" s="252" t="s">
        <v>598</v>
      </c>
      <c r="F77" s="325" t="s">
        <v>598</v>
      </c>
      <c r="G77" s="252">
        <v>845</v>
      </c>
      <c r="H77" s="326">
        <v>5.5</v>
      </c>
      <c r="I77" s="325" t="s">
        <v>1051</v>
      </c>
      <c r="J77" s="324" t="s">
        <v>1052</v>
      </c>
      <c r="M77" s="32"/>
      <c r="N77" s="33"/>
    </row>
    <row r="78" spans="2:14" ht="16.350000000000001" customHeight="1">
      <c r="B78" s="250" t="s">
        <v>207</v>
      </c>
      <c r="C78" s="336" t="s">
        <v>1059</v>
      </c>
      <c r="D78" s="337">
        <v>849</v>
      </c>
      <c r="E78" s="338" t="s">
        <v>599</v>
      </c>
      <c r="F78" s="339" t="s">
        <v>599</v>
      </c>
      <c r="G78" s="338">
        <v>849</v>
      </c>
      <c r="H78" s="339">
        <v>4.8</v>
      </c>
      <c r="I78" s="339">
        <v>5.2</v>
      </c>
      <c r="J78" s="340" t="s">
        <v>609</v>
      </c>
      <c r="M78" s="32"/>
      <c r="N78" s="33"/>
    </row>
    <row r="79" spans="2:14" ht="16.350000000000001" customHeight="1">
      <c r="B79" s="250" t="s">
        <v>208</v>
      </c>
      <c r="C79" s="324" t="s">
        <v>247</v>
      </c>
      <c r="D79" s="252">
        <v>661</v>
      </c>
      <c r="E79" s="325" t="s">
        <v>598</v>
      </c>
      <c r="F79" s="325" t="s">
        <v>598</v>
      </c>
      <c r="G79" s="252">
        <v>661</v>
      </c>
      <c r="H79" s="326">
        <v>5.5</v>
      </c>
      <c r="I79" s="325" t="s">
        <v>1051</v>
      </c>
      <c r="J79" s="324" t="s">
        <v>1052</v>
      </c>
      <c r="M79" s="32"/>
      <c r="N79" s="33"/>
    </row>
    <row r="80" spans="2:14" ht="16.350000000000001" customHeight="1">
      <c r="B80" s="250" t="s">
        <v>209</v>
      </c>
      <c r="C80" s="336" t="s">
        <v>1060</v>
      </c>
      <c r="D80" s="337">
        <v>499</v>
      </c>
      <c r="E80" s="338" t="s">
        <v>599</v>
      </c>
      <c r="F80" s="339" t="s">
        <v>599</v>
      </c>
      <c r="G80" s="338">
        <v>499</v>
      </c>
      <c r="H80" s="339">
        <v>8</v>
      </c>
      <c r="I80" s="339">
        <v>8.4</v>
      </c>
      <c r="J80" s="340" t="s">
        <v>609</v>
      </c>
      <c r="M80" s="32"/>
      <c r="N80" s="33"/>
    </row>
    <row r="81" spans="2:14" ht="16.350000000000001" customHeight="1">
      <c r="B81" s="250" t="s">
        <v>210</v>
      </c>
      <c r="C81" s="324" t="s">
        <v>249</v>
      </c>
      <c r="D81" s="252">
        <v>383</v>
      </c>
      <c r="E81" s="252" t="s">
        <v>598</v>
      </c>
      <c r="F81" s="325" t="s">
        <v>598</v>
      </c>
      <c r="G81" s="252">
        <v>383</v>
      </c>
      <c r="H81" s="326">
        <v>6</v>
      </c>
      <c r="I81" s="325" t="s">
        <v>1051</v>
      </c>
      <c r="J81" s="324" t="s">
        <v>1052</v>
      </c>
      <c r="M81" s="32"/>
      <c r="N81" s="33"/>
    </row>
    <row r="82" spans="2:14" ht="16.350000000000001" customHeight="1">
      <c r="B82" s="250" t="s">
        <v>211</v>
      </c>
      <c r="C82" s="336" t="s">
        <v>1061</v>
      </c>
      <c r="D82" s="337">
        <v>371</v>
      </c>
      <c r="E82" s="338" t="s">
        <v>599</v>
      </c>
      <c r="F82" s="339" t="s">
        <v>599</v>
      </c>
      <c r="G82" s="338">
        <v>371</v>
      </c>
      <c r="H82" s="339">
        <v>5.7</v>
      </c>
      <c r="I82" s="339">
        <v>6.1</v>
      </c>
      <c r="J82" s="340" t="s">
        <v>609</v>
      </c>
      <c r="M82" s="32"/>
      <c r="N82" s="33"/>
    </row>
    <row r="83" spans="2:14" ht="16.350000000000001" customHeight="1">
      <c r="B83" s="250" t="s">
        <v>212</v>
      </c>
      <c r="C83" s="324" t="s">
        <v>251</v>
      </c>
      <c r="D83" s="252">
        <v>213</v>
      </c>
      <c r="E83" s="325" t="s">
        <v>598</v>
      </c>
      <c r="F83" s="325" t="s">
        <v>598</v>
      </c>
      <c r="G83" s="252">
        <v>213</v>
      </c>
      <c r="H83" s="326">
        <v>5.5</v>
      </c>
      <c r="I83" s="325" t="s">
        <v>1051</v>
      </c>
      <c r="J83" s="324" t="s">
        <v>605</v>
      </c>
      <c r="M83" s="32"/>
      <c r="N83" s="33"/>
    </row>
    <row r="84" spans="2:14" ht="16.350000000000001" customHeight="1">
      <c r="B84" s="250" t="s">
        <v>213</v>
      </c>
      <c r="C84" s="336" t="s">
        <v>1062</v>
      </c>
      <c r="D84" s="337">
        <v>171</v>
      </c>
      <c r="E84" s="338" t="s">
        <v>599</v>
      </c>
      <c r="F84" s="339" t="s">
        <v>599</v>
      </c>
      <c r="G84" s="338">
        <v>171</v>
      </c>
      <c r="H84" s="339">
        <v>8.3000000000000007</v>
      </c>
      <c r="I84" s="339">
        <v>8.6999999999999993</v>
      </c>
      <c r="J84" s="340" t="s">
        <v>609</v>
      </c>
      <c r="M84" s="32"/>
      <c r="N84" s="33"/>
    </row>
    <row r="85" spans="2:14" ht="16.350000000000001" customHeight="1">
      <c r="B85" s="250" t="s">
        <v>214</v>
      </c>
      <c r="C85" s="324" t="s">
        <v>1356</v>
      </c>
      <c r="D85" s="252">
        <v>5560</v>
      </c>
      <c r="E85" s="252">
        <v>5660</v>
      </c>
      <c r="F85" s="325">
        <v>4.1000000000000005</v>
      </c>
      <c r="G85" s="252">
        <v>5510</v>
      </c>
      <c r="H85" s="326">
        <v>3.9</v>
      </c>
      <c r="I85" s="325">
        <v>4.3</v>
      </c>
      <c r="J85" s="324" t="s">
        <v>605</v>
      </c>
      <c r="M85" s="32"/>
      <c r="N85" s="33"/>
    </row>
    <row r="86" spans="2:14" ht="16.350000000000001" customHeight="1">
      <c r="B86" s="250" t="s">
        <v>215</v>
      </c>
      <c r="C86" s="336" t="s">
        <v>1063</v>
      </c>
      <c r="D86" s="337">
        <v>2140</v>
      </c>
      <c r="E86" s="338">
        <v>2150</v>
      </c>
      <c r="F86" s="339">
        <v>4</v>
      </c>
      <c r="G86" s="338">
        <v>2130</v>
      </c>
      <c r="H86" s="339">
        <v>3.8</v>
      </c>
      <c r="I86" s="339">
        <v>4.2</v>
      </c>
      <c r="J86" s="340" t="s">
        <v>1054</v>
      </c>
      <c r="M86" s="32"/>
      <c r="N86" s="33"/>
    </row>
    <row r="87" spans="2:14" ht="16.350000000000001" customHeight="1">
      <c r="B87" s="250" t="s">
        <v>216</v>
      </c>
      <c r="C87" s="324" t="s">
        <v>255</v>
      </c>
      <c r="D87" s="252">
        <v>17300</v>
      </c>
      <c r="E87" s="252">
        <v>17300</v>
      </c>
      <c r="F87" s="325">
        <v>4.8</v>
      </c>
      <c r="G87" s="252">
        <v>17200</v>
      </c>
      <c r="H87" s="326">
        <v>4.5999999999999996</v>
      </c>
      <c r="I87" s="325">
        <v>5</v>
      </c>
      <c r="J87" s="324" t="s">
        <v>182</v>
      </c>
      <c r="M87" s="32"/>
      <c r="N87" s="33"/>
    </row>
    <row r="88" spans="2:14" ht="16.350000000000001" customHeight="1">
      <c r="B88" s="250" t="s">
        <v>217</v>
      </c>
      <c r="C88" s="336" t="s">
        <v>1064</v>
      </c>
      <c r="D88" s="337">
        <v>10900</v>
      </c>
      <c r="E88" s="338">
        <v>10800</v>
      </c>
      <c r="F88" s="339">
        <v>5.3</v>
      </c>
      <c r="G88" s="338">
        <v>10900</v>
      </c>
      <c r="H88" s="490" t="s">
        <v>1355</v>
      </c>
      <c r="I88" s="339">
        <v>5.5</v>
      </c>
      <c r="J88" s="340" t="s">
        <v>609</v>
      </c>
      <c r="M88" s="32"/>
      <c r="N88" s="33"/>
    </row>
    <row r="89" spans="2:14" ht="16.350000000000001" customHeight="1">
      <c r="B89" s="250" t="s">
        <v>218</v>
      </c>
      <c r="C89" s="324" t="s">
        <v>257</v>
      </c>
      <c r="D89" s="252">
        <v>7380</v>
      </c>
      <c r="E89" s="252">
        <v>7390</v>
      </c>
      <c r="F89" s="325">
        <v>6</v>
      </c>
      <c r="G89" s="252">
        <v>7380</v>
      </c>
      <c r="H89" s="326">
        <v>5.8000000000000007</v>
      </c>
      <c r="I89" s="325">
        <v>6.2</v>
      </c>
      <c r="J89" s="324" t="s">
        <v>605</v>
      </c>
      <c r="M89" s="32"/>
      <c r="N89" s="33"/>
    </row>
    <row r="90" spans="2:14" ht="16.350000000000001" customHeight="1">
      <c r="B90" s="250" t="s">
        <v>219</v>
      </c>
      <c r="C90" s="336" t="s">
        <v>1065</v>
      </c>
      <c r="D90" s="337">
        <v>5200</v>
      </c>
      <c r="E90" s="338">
        <v>5260</v>
      </c>
      <c r="F90" s="339">
        <v>5.6000000000000005</v>
      </c>
      <c r="G90" s="338">
        <v>5170</v>
      </c>
      <c r="H90" s="490" t="s">
        <v>1357</v>
      </c>
      <c r="I90" s="339">
        <v>5.8000000000000007</v>
      </c>
      <c r="J90" s="340" t="s">
        <v>609</v>
      </c>
      <c r="M90" s="32"/>
      <c r="N90" s="33"/>
    </row>
    <row r="91" spans="2:14" ht="16.350000000000001" customHeight="1">
      <c r="B91" s="250" t="s">
        <v>220</v>
      </c>
      <c r="C91" s="324" t="s">
        <v>259</v>
      </c>
      <c r="D91" s="252">
        <v>3710</v>
      </c>
      <c r="E91" s="252">
        <v>3780</v>
      </c>
      <c r="F91" s="325">
        <v>5.6000000000000005</v>
      </c>
      <c r="G91" s="252">
        <v>3680</v>
      </c>
      <c r="H91" s="412" t="s">
        <v>1358</v>
      </c>
      <c r="I91" s="325">
        <v>5.8000000000000007</v>
      </c>
      <c r="J91" s="324" t="s">
        <v>27</v>
      </c>
      <c r="M91" s="32"/>
      <c r="N91" s="33"/>
    </row>
    <row r="92" spans="2:14" ht="16.350000000000001" customHeight="1">
      <c r="B92" s="250" t="s">
        <v>221</v>
      </c>
      <c r="C92" s="336" t="s">
        <v>1066</v>
      </c>
      <c r="D92" s="337">
        <v>5610</v>
      </c>
      <c r="E92" s="338">
        <v>5470</v>
      </c>
      <c r="F92" s="339">
        <v>4.5999999999999996</v>
      </c>
      <c r="G92" s="338">
        <v>5670</v>
      </c>
      <c r="H92" s="491" t="s">
        <v>1359</v>
      </c>
      <c r="I92" s="339">
        <v>4.8</v>
      </c>
      <c r="J92" s="340" t="s">
        <v>609</v>
      </c>
      <c r="M92" s="32"/>
      <c r="N92" s="33"/>
    </row>
    <row r="93" spans="2:14" ht="16.350000000000001" customHeight="1" thickBot="1">
      <c r="B93" s="327" t="s">
        <v>222</v>
      </c>
      <c r="C93" s="328" t="s">
        <v>261</v>
      </c>
      <c r="D93" s="254">
        <v>1920</v>
      </c>
      <c r="E93" s="254">
        <v>1790</v>
      </c>
      <c r="F93" s="329">
        <v>5.2</v>
      </c>
      <c r="G93" s="254">
        <v>1970</v>
      </c>
      <c r="H93" s="330">
        <v>5.4</v>
      </c>
      <c r="I93" s="329">
        <v>5.4</v>
      </c>
      <c r="J93" s="328" t="s">
        <v>27</v>
      </c>
      <c r="M93" s="32"/>
      <c r="N93" s="33"/>
    </row>
    <row r="94" spans="2:14" ht="16.350000000000001" customHeight="1" thickTop="1">
      <c r="B94" s="256" t="s">
        <v>263</v>
      </c>
      <c r="C94" s="336" t="s">
        <v>1068</v>
      </c>
      <c r="D94" s="337">
        <v>20500</v>
      </c>
      <c r="E94" s="338">
        <v>20900</v>
      </c>
      <c r="F94" s="339">
        <v>4.2</v>
      </c>
      <c r="G94" s="338">
        <v>20300</v>
      </c>
      <c r="H94" s="339" t="s">
        <v>1360</v>
      </c>
      <c r="I94" s="339">
        <v>4.3999999999999995</v>
      </c>
      <c r="J94" s="340" t="s">
        <v>1069</v>
      </c>
      <c r="M94" s="32"/>
      <c r="N94" s="33"/>
    </row>
    <row r="95" spans="2:14" ht="16.350000000000001" customHeight="1">
      <c r="B95" s="256" t="s">
        <v>264</v>
      </c>
      <c r="C95" s="324" t="s">
        <v>1070</v>
      </c>
      <c r="D95" s="252">
        <v>18400</v>
      </c>
      <c r="E95" s="252">
        <v>18800</v>
      </c>
      <c r="F95" s="325">
        <v>4.3999999999999995</v>
      </c>
      <c r="G95" s="252">
        <v>18200</v>
      </c>
      <c r="H95" s="413" t="s">
        <v>1361</v>
      </c>
      <c r="I95" s="325">
        <v>4.5999999999999996</v>
      </c>
      <c r="J95" s="324" t="s">
        <v>27</v>
      </c>
      <c r="M95" s="32"/>
      <c r="N95" s="33"/>
    </row>
    <row r="96" spans="2:14" ht="16.350000000000001" customHeight="1">
      <c r="B96" s="256" t="s">
        <v>265</v>
      </c>
      <c r="C96" s="336" t="s">
        <v>1072</v>
      </c>
      <c r="D96" s="337">
        <v>15700</v>
      </c>
      <c r="E96" s="338">
        <v>15900</v>
      </c>
      <c r="F96" s="339">
        <v>4.9000000000000004</v>
      </c>
      <c r="G96" s="338">
        <v>15500</v>
      </c>
      <c r="H96" s="339">
        <v>4.5999999999999996</v>
      </c>
      <c r="I96" s="339">
        <v>5.0999999999999996</v>
      </c>
      <c r="J96" s="340" t="s">
        <v>1073</v>
      </c>
      <c r="M96" s="32"/>
      <c r="N96" s="33"/>
    </row>
    <row r="97" spans="2:14" ht="16.350000000000001" customHeight="1">
      <c r="B97" s="256" t="s">
        <v>266</v>
      </c>
      <c r="C97" s="324" t="s">
        <v>1074</v>
      </c>
      <c r="D97" s="252">
        <v>11600</v>
      </c>
      <c r="E97" s="252">
        <v>11700</v>
      </c>
      <c r="F97" s="325">
        <v>4.5999999999999996</v>
      </c>
      <c r="G97" s="252">
        <v>11500</v>
      </c>
      <c r="H97" s="413" t="s">
        <v>1362</v>
      </c>
      <c r="I97" s="325">
        <v>4.8</v>
      </c>
      <c r="J97" s="324" t="s">
        <v>27</v>
      </c>
      <c r="M97" s="32"/>
      <c r="N97" s="33"/>
    </row>
    <row r="98" spans="2:14" ht="16.350000000000001" customHeight="1">
      <c r="B98" s="256" t="s">
        <v>267</v>
      </c>
      <c r="C98" s="336" t="s">
        <v>1076</v>
      </c>
      <c r="D98" s="337">
        <v>12200</v>
      </c>
      <c r="E98" s="338">
        <v>12300</v>
      </c>
      <c r="F98" s="339">
        <v>4.8</v>
      </c>
      <c r="G98" s="338">
        <v>12100</v>
      </c>
      <c r="H98" s="339">
        <v>4.7</v>
      </c>
      <c r="I98" s="339">
        <v>5.0999999999999996</v>
      </c>
      <c r="J98" s="340" t="s">
        <v>1077</v>
      </c>
      <c r="M98" s="32"/>
      <c r="N98" s="33"/>
    </row>
    <row r="99" spans="2:14" ht="16.350000000000001" customHeight="1">
      <c r="B99" s="256" t="s">
        <v>268</v>
      </c>
      <c r="C99" s="324" t="s">
        <v>287</v>
      </c>
      <c r="D99" s="252">
        <v>10600</v>
      </c>
      <c r="E99" s="252">
        <v>10600</v>
      </c>
      <c r="F99" s="325">
        <v>5</v>
      </c>
      <c r="G99" s="252">
        <v>10500</v>
      </c>
      <c r="H99" s="326">
        <v>4.5999999999999996</v>
      </c>
      <c r="I99" s="325">
        <v>5.2</v>
      </c>
      <c r="J99" s="324" t="s">
        <v>28</v>
      </c>
      <c r="M99" s="32"/>
      <c r="N99" s="33"/>
    </row>
    <row r="100" spans="2:14" ht="16.350000000000001" customHeight="1">
      <c r="B100" s="256" t="s">
        <v>269</v>
      </c>
      <c r="C100" s="336" t="s">
        <v>1079</v>
      </c>
      <c r="D100" s="337">
        <v>9370</v>
      </c>
      <c r="E100" s="338">
        <v>9390</v>
      </c>
      <c r="F100" s="339">
        <v>4.8</v>
      </c>
      <c r="G100" s="338">
        <v>9350</v>
      </c>
      <c r="H100" s="339">
        <v>4.5</v>
      </c>
      <c r="I100" s="339">
        <v>4.9000000000000004</v>
      </c>
      <c r="J100" s="340" t="s">
        <v>1073</v>
      </c>
      <c r="M100" s="32"/>
      <c r="N100" s="33"/>
    </row>
    <row r="101" spans="2:14" ht="16.350000000000001" customHeight="1">
      <c r="B101" s="256" t="s">
        <v>270</v>
      </c>
      <c r="C101" s="324" t="s">
        <v>1080</v>
      </c>
      <c r="D101" s="252">
        <v>8550</v>
      </c>
      <c r="E101" s="252">
        <v>8640</v>
      </c>
      <c r="F101" s="325">
        <v>4.8</v>
      </c>
      <c r="G101" s="252">
        <v>8460</v>
      </c>
      <c r="H101" s="326">
        <v>4.3999999999999995</v>
      </c>
      <c r="I101" s="325">
        <v>5.0999999999999996</v>
      </c>
      <c r="J101" s="324" t="s">
        <v>28</v>
      </c>
      <c r="M101" s="32"/>
      <c r="N101" s="33"/>
    </row>
    <row r="102" spans="2:14" ht="16.350000000000001" customHeight="1">
      <c r="B102" s="256" t="s">
        <v>271</v>
      </c>
      <c r="C102" s="336" t="s">
        <v>1082</v>
      </c>
      <c r="D102" s="337">
        <v>5450</v>
      </c>
      <c r="E102" s="338">
        <v>5510</v>
      </c>
      <c r="F102" s="339">
        <v>4.9000000000000004</v>
      </c>
      <c r="G102" s="338">
        <v>5380</v>
      </c>
      <c r="H102" s="339">
        <v>4.5999999999999996</v>
      </c>
      <c r="I102" s="339">
        <v>5.2</v>
      </c>
      <c r="J102" s="340" t="s">
        <v>1073</v>
      </c>
      <c r="M102" s="32"/>
      <c r="N102" s="33"/>
    </row>
    <row r="103" spans="2:14" ht="16.350000000000001" customHeight="1">
      <c r="B103" s="256" t="s">
        <v>272</v>
      </c>
      <c r="C103" s="324" t="s">
        <v>1083</v>
      </c>
      <c r="D103" s="252">
        <v>5380</v>
      </c>
      <c r="E103" s="252">
        <v>5360</v>
      </c>
      <c r="F103" s="325">
        <v>4.7</v>
      </c>
      <c r="G103" s="252">
        <v>5390</v>
      </c>
      <c r="H103" s="413" t="s">
        <v>1363</v>
      </c>
      <c r="I103" s="325">
        <v>4.9000000000000004</v>
      </c>
      <c r="J103" s="324" t="s">
        <v>27</v>
      </c>
      <c r="M103" s="32"/>
      <c r="N103" s="33"/>
    </row>
    <row r="104" spans="2:14" ht="16.350000000000001" customHeight="1">
      <c r="B104" s="256" t="s">
        <v>273</v>
      </c>
      <c r="C104" s="336" t="s">
        <v>1085</v>
      </c>
      <c r="D104" s="337">
        <v>4190</v>
      </c>
      <c r="E104" s="338">
        <v>4290</v>
      </c>
      <c r="F104" s="339">
        <v>5.4</v>
      </c>
      <c r="G104" s="338">
        <v>4150</v>
      </c>
      <c r="H104" s="339">
        <v>5.2</v>
      </c>
      <c r="I104" s="339">
        <v>5.6</v>
      </c>
      <c r="J104" s="340" t="s">
        <v>1077</v>
      </c>
      <c r="M104" s="32"/>
      <c r="N104" s="33"/>
    </row>
    <row r="105" spans="2:14" ht="16.350000000000001" customHeight="1">
      <c r="B105" s="256" t="s">
        <v>274</v>
      </c>
      <c r="C105" s="324" t="s">
        <v>1086</v>
      </c>
      <c r="D105" s="252">
        <v>4490</v>
      </c>
      <c r="E105" s="252">
        <v>4530</v>
      </c>
      <c r="F105" s="325">
        <v>4.8</v>
      </c>
      <c r="G105" s="252">
        <v>4470</v>
      </c>
      <c r="H105" s="326">
        <v>4.5999999999999996</v>
      </c>
      <c r="I105" s="325">
        <v>5</v>
      </c>
      <c r="J105" s="324" t="s">
        <v>26</v>
      </c>
      <c r="M105" s="32"/>
      <c r="N105" s="33"/>
    </row>
    <row r="106" spans="2:14" ht="16.350000000000001" customHeight="1">
      <c r="B106" s="256" t="s">
        <v>275</v>
      </c>
      <c r="C106" s="336" t="s">
        <v>1088</v>
      </c>
      <c r="D106" s="337">
        <v>3400</v>
      </c>
      <c r="E106" s="338">
        <v>3420</v>
      </c>
      <c r="F106" s="339">
        <v>5.0999999999999996</v>
      </c>
      <c r="G106" s="338">
        <v>3390</v>
      </c>
      <c r="H106" s="339">
        <v>4.9000000000000004</v>
      </c>
      <c r="I106" s="339">
        <v>5.3</v>
      </c>
      <c r="J106" s="340" t="s">
        <v>1077</v>
      </c>
      <c r="M106" s="32"/>
      <c r="N106" s="33"/>
    </row>
    <row r="107" spans="2:14" ht="16.350000000000001" customHeight="1">
      <c r="B107" s="256" t="s">
        <v>276</v>
      </c>
      <c r="C107" s="324" t="s">
        <v>1089</v>
      </c>
      <c r="D107" s="252">
        <v>3290</v>
      </c>
      <c r="E107" s="252">
        <v>3320</v>
      </c>
      <c r="F107" s="325">
        <v>4.7</v>
      </c>
      <c r="G107" s="252">
        <v>3270</v>
      </c>
      <c r="H107" s="414" t="s">
        <v>1364</v>
      </c>
      <c r="I107" s="325">
        <v>4.9000000000000004</v>
      </c>
      <c r="J107" s="324" t="s">
        <v>27</v>
      </c>
      <c r="M107" s="32"/>
      <c r="N107" s="33"/>
    </row>
    <row r="108" spans="2:14" ht="16.350000000000001" customHeight="1">
      <c r="B108" s="256" t="s">
        <v>277</v>
      </c>
      <c r="C108" s="336" t="s">
        <v>1091</v>
      </c>
      <c r="D108" s="337">
        <v>12100</v>
      </c>
      <c r="E108" s="338">
        <v>12300</v>
      </c>
      <c r="F108" s="339">
        <v>4.5999999999999996</v>
      </c>
      <c r="G108" s="338">
        <v>11900</v>
      </c>
      <c r="H108" s="339">
        <v>4.3999999999999995</v>
      </c>
      <c r="I108" s="339">
        <v>4.8</v>
      </c>
      <c r="J108" s="340" t="s">
        <v>1092</v>
      </c>
      <c r="M108" s="32"/>
      <c r="N108" s="33"/>
    </row>
    <row r="109" spans="2:14" ht="16.350000000000001" customHeight="1">
      <c r="B109" s="256" t="s">
        <v>278</v>
      </c>
      <c r="C109" s="324" t="s">
        <v>1093</v>
      </c>
      <c r="D109" s="252">
        <v>3760</v>
      </c>
      <c r="E109" s="252">
        <v>3780</v>
      </c>
      <c r="F109" s="325">
        <v>6.2</v>
      </c>
      <c r="G109" s="252">
        <v>3750</v>
      </c>
      <c r="H109" s="326">
        <v>6</v>
      </c>
      <c r="I109" s="325">
        <v>6.4</v>
      </c>
      <c r="J109" s="324" t="s">
        <v>26</v>
      </c>
      <c r="M109" s="32"/>
      <c r="N109" s="33"/>
    </row>
    <row r="110" spans="2:14" ht="16.350000000000001" customHeight="1">
      <c r="B110" s="256" t="s">
        <v>1094</v>
      </c>
      <c r="C110" s="336" t="s">
        <v>1096</v>
      </c>
      <c r="D110" s="337">
        <v>2470</v>
      </c>
      <c r="E110" s="338">
        <v>2480</v>
      </c>
      <c r="F110" s="339">
        <v>6.1</v>
      </c>
      <c r="G110" s="338">
        <v>2460</v>
      </c>
      <c r="H110" s="339">
        <v>5.8999999999999995</v>
      </c>
      <c r="I110" s="339">
        <v>6.3</v>
      </c>
      <c r="J110" s="340" t="s">
        <v>1077</v>
      </c>
      <c r="M110" s="32"/>
      <c r="N110" s="33"/>
    </row>
    <row r="111" spans="2:14" ht="16.350000000000001" customHeight="1">
      <c r="B111" s="256" t="s">
        <v>280</v>
      </c>
      <c r="C111" s="324" t="s">
        <v>1097</v>
      </c>
      <c r="D111" s="252">
        <v>728</v>
      </c>
      <c r="E111" s="252">
        <v>730</v>
      </c>
      <c r="F111" s="325">
        <v>6.1</v>
      </c>
      <c r="G111" s="252">
        <v>727</v>
      </c>
      <c r="H111" s="326">
        <v>5.8999999999999995</v>
      </c>
      <c r="I111" s="325">
        <v>6.3</v>
      </c>
      <c r="J111" s="324" t="s">
        <v>26</v>
      </c>
      <c r="M111" s="32"/>
      <c r="N111" s="33"/>
    </row>
    <row r="112" spans="2:14" ht="16.350000000000001" customHeight="1">
      <c r="B112" s="256" t="s">
        <v>1098</v>
      </c>
      <c r="C112" s="336" t="s">
        <v>1100</v>
      </c>
      <c r="D112" s="337">
        <v>369</v>
      </c>
      <c r="E112" s="338">
        <v>369</v>
      </c>
      <c r="F112" s="339">
        <v>6</v>
      </c>
      <c r="G112" s="338">
        <v>369</v>
      </c>
      <c r="H112" s="339">
        <v>5.8000000000000007</v>
      </c>
      <c r="I112" s="339">
        <v>6.2</v>
      </c>
      <c r="J112" s="340" t="s">
        <v>1077</v>
      </c>
      <c r="M112" s="32"/>
      <c r="N112" s="33"/>
    </row>
    <row r="113" spans="2:14" ht="16.350000000000001" customHeight="1" thickBot="1">
      <c r="B113" s="331" t="s">
        <v>1101</v>
      </c>
      <c r="C113" s="328" t="s">
        <v>1102</v>
      </c>
      <c r="D113" s="254">
        <v>3770</v>
      </c>
      <c r="E113" s="254">
        <v>3770</v>
      </c>
      <c r="F113" s="329">
        <v>5.0999999999999996</v>
      </c>
      <c r="G113" s="254">
        <v>3770</v>
      </c>
      <c r="H113" s="330">
        <v>4.7</v>
      </c>
      <c r="I113" s="329">
        <v>5.0999999999999996</v>
      </c>
      <c r="J113" s="328" t="s">
        <v>26</v>
      </c>
      <c r="M113" s="32"/>
      <c r="N113" s="33"/>
    </row>
    <row r="114" spans="2:14" ht="16.350000000000001" customHeight="1" thickTop="1">
      <c r="B114" s="332" t="s">
        <v>1103</v>
      </c>
      <c r="C114" s="336" t="s">
        <v>1105</v>
      </c>
      <c r="D114" s="337">
        <v>3380</v>
      </c>
      <c r="E114" s="338">
        <v>3440</v>
      </c>
      <c r="F114" s="339">
        <v>4.2</v>
      </c>
      <c r="G114" s="338">
        <v>3350</v>
      </c>
      <c r="H114" s="339">
        <v>4</v>
      </c>
      <c r="I114" s="339">
        <v>4.4000000000000004</v>
      </c>
      <c r="J114" s="340" t="s">
        <v>1077</v>
      </c>
      <c r="M114" s="32"/>
      <c r="N114" s="33"/>
    </row>
    <row r="115" spans="2:14" ht="16.350000000000001" customHeight="1">
      <c r="B115" s="260" t="s">
        <v>302</v>
      </c>
      <c r="C115" s="258" t="s">
        <v>899</v>
      </c>
      <c r="D115" s="257">
        <v>1040</v>
      </c>
      <c r="E115" s="257">
        <v>1050</v>
      </c>
      <c r="F115" s="333">
        <v>4.3</v>
      </c>
      <c r="G115" s="257">
        <v>1030</v>
      </c>
      <c r="H115" s="334">
        <v>4.0999999999999996</v>
      </c>
      <c r="I115" s="333">
        <v>4.5</v>
      </c>
      <c r="J115" s="335" t="s">
        <v>26</v>
      </c>
      <c r="M115" s="32"/>
      <c r="N115" s="33"/>
    </row>
    <row r="116" spans="2:14" ht="16.350000000000001" customHeight="1">
      <c r="B116" s="260" t="s">
        <v>303</v>
      </c>
      <c r="C116" s="336" t="s">
        <v>1107</v>
      </c>
      <c r="D116" s="337">
        <v>746</v>
      </c>
      <c r="E116" s="338">
        <v>756</v>
      </c>
      <c r="F116" s="339">
        <v>4.4000000000000004</v>
      </c>
      <c r="G116" s="338">
        <v>742</v>
      </c>
      <c r="H116" s="339">
        <v>4.2</v>
      </c>
      <c r="I116" s="339">
        <v>4.5999999999999996</v>
      </c>
      <c r="J116" s="340" t="s">
        <v>1077</v>
      </c>
      <c r="M116" s="32"/>
      <c r="N116" s="33"/>
    </row>
    <row r="117" spans="2:14" ht="16.350000000000001" customHeight="1">
      <c r="B117" s="260" t="s">
        <v>304</v>
      </c>
      <c r="C117" s="258" t="s">
        <v>1108</v>
      </c>
      <c r="D117" s="257">
        <v>679</v>
      </c>
      <c r="E117" s="257">
        <v>689</v>
      </c>
      <c r="F117" s="333">
        <v>4.3</v>
      </c>
      <c r="G117" s="257">
        <v>674</v>
      </c>
      <c r="H117" s="334">
        <v>4.0999999999999996</v>
      </c>
      <c r="I117" s="333">
        <v>4.5</v>
      </c>
      <c r="J117" s="335" t="s">
        <v>26</v>
      </c>
      <c r="M117" s="32"/>
      <c r="N117" s="33"/>
    </row>
    <row r="118" spans="2:14" ht="16.350000000000001" customHeight="1">
      <c r="B118" s="260" t="s">
        <v>305</v>
      </c>
      <c r="C118" s="336" t="s">
        <v>1110</v>
      </c>
      <c r="D118" s="337">
        <v>777</v>
      </c>
      <c r="E118" s="338">
        <v>788</v>
      </c>
      <c r="F118" s="339">
        <v>4.3</v>
      </c>
      <c r="G118" s="338">
        <v>772</v>
      </c>
      <c r="H118" s="339">
        <v>4.0999999999999996</v>
      </c>
      <c r="I118" s="339">
        <v>4.5</v>
      </c>
      <c r="J118" s="340" t="s">
        <v>1077</v>
      </c>
      <c r="M118" s="32"/>
      <c r="N118" s="33"/>
    </row>
    <row r="119" spans="2:14" ht="16.350000000000001" customHeight="1">
      <c r="B119" s="260" t="s">
        <v>306</v>
      </c>
      <c r="C119" s="258" t="s">
        <v>1111</v>
      </c>
      <c r="D119" s="257">
        <v>985</v>
      </c>
      <c r="E119" s="257">
        <v>1000</v>
      </c>
      <c r="F119" s="333">
        <v>4.3</v>
      </c>
      <c r="G119" s="257">
        <v>979</v>
      </c>
      <c r="H119" s="334">
        <v>4.0999999999999996</v>
      </c>
      <c r="I119" s="333">
        <v>4.5</v>
      </c>
      <c r="J119" s="335" t="s">
        <v>26</v>
      </c>
      <c r="M119" s="32"/>
      <c r="N119" s="33"/>
    </row>
    <row r="120" spans="2:14" ht="16.350000000000001" customHeight="1">
      <c r="B120" s="260" t="s">
        <v>307</v>
      </c>
      <c r="C120" s="336" t="s">
        <v>1113</v>
      </c>
      <c r="D120" s="337">
        <v>2410</v>
      </c>
      <c r="E120" s="338">
        <v>2450</v>
      </c>
      <c r="F120" s="339">
        <v>4.3</v>
      </c>
      <c r="G120" s="338">
        <v>2390</v>
      </c>
      <c r="H120" s="339">
        <v>4.0999999999999996</v>
      </c>
      <c r="I120" s="339">
        <v>4.5</v>
      </c>
      <c r="J120" s="340" t="s">
        <v>1077</v>
      </c>
      <c r="M120" s="32"/>
      <c r="N120" s="33"/>
    </row>
    <row r="121" spans="2:14" ht="16.350000000000001" customHeight="1">
      <c r="B121" s="260" t="s">
        <v>308</v>
      </c>
      <c r="C121" s="258" t="s">
        <v>1114</v>
      </c>
      <c r="D121" s="257">
        <v>1690</v>
      </c>
      <c r="E121" s="257">
        <v>1720</v>
      </c>
      <c r="F121" s="333">
        <v>4.3</v>
      </c>
      <c r="G121" s="257">
        <v>1680</v>
      </c>
      <c r="H121" s="334">
        <v>4.0999999999999996</v>
      </c>
      <c r="I121" s="333">
        <v>4.5</v>
      </c>
      <c r="J121" s="335" t="s">
        <v>26</v>
      </c>
      <c r="M121" s="32"/>
      <c r="N121" s="33"/>
    </row>
    <row r="122" spans="2:14" ht="16.350000000000001" customHeight="1">
      <c r="B122" s="260" t="s">
        <v>309</v>
      </c>
      <c r="C122" s="336" t="s">
        <v>1116</v>
      </c>
      <c r="D122" s="337">
        <v>1170</v>
      </c>
      <c r="E122" s="338">
        <v>1190</v>
      </c>
      <c r="F122" s="339">
        <v>4.3</v>
      </c>
      <c r="G122" s="338">
        <v>1160</v>
      </c>
      <c r="H122" s="339">
        <v>4.0999999999999996</v>
      </c>
      <c r="I122" s="339">
        <v>4.5</v>
      </c>
      <c r="J122" s="340" t="s">
        <v>1077</v>
      </c>
      <c r="M122" s="32"/>
      <c r="N122" s="33"/>
    </row>
    <row r="123" spans="2:14" ht="16.350000000000001" customHeight="1">
      <c r="B123" s="260" t="s">
        <v>310</v>
      </c>
      <c r="C123" s="336" t="s">
        <v>1117</v>
      </c>
      <c r="D123" s="337">
        <v>912</v>
      </c>
      <c r="E123" s="338">
        <v>926</v>
      </c>
      <c r="F123" s="339">
        <v>4.3</v>
      </c>
      <c r="G123" s="338">
        <v>906</v>
      </c>
      <c r="H123" s="339">
        <v>4.0999999999999996</v>
      </c>
      <c r="I123" s="339">
        <v>4.5</v>
      </c>
      <c r="J123" s="340" t="s">
        <v>1077</v>
      </c>
      <c r="M123" s="32"/>
      <c r="N123" s="33"/>
    </row>
    <row r="124" spans="2:14" ht="16.350000000000001" customHeight="1">
      <c r="B124" s="260" t="s">
        <v>311</v>
      </c>
      <c r="C124" s="258" t="s">
        <v>962</v>
      </c>
      <c r="D124" s="257">
        <v>1230</v>
      </c>
      <c r="E124" s="257">
        <v>1250</v>
      </c>
      <c r="F124" s="333">
        <v>4.4000000000000004</v>
      </c>
      <c r="G124" s="257">
        <v>1220</v>
      </c>
      <c r="H124" s="334">
        <v>4.2</v>
      </c>
      <c r="I124" s="333">
        <v>4.5999999999999996</v>
      </c>
      <c r="J124" s="335" t="s">
        <v>26</v>
      </c>
      <c r="M124" s="32"/>
      <c r="N124" s="33"/>
    </row>
    <row r="125" spans="2:14" ht="16.350000000000001" customHeight="1">
      <c r="B125" s="260" t="s">
        <v>312</v>
      </c>
      <c r="C125" s="336" t="s">
        <v>1118</v>
      </c>
      <c r="D125" s="337">
        <v>1200</v>
      </c>
      <c r="E125" s="338">
        <v>1220</v>
      </c>
      <c r="F125" s="339">
        <v>4.5</v>
      </c>
      <c r="G125" s="338">
        <v>1190</v>
      </c>
      <c r="H125" s="339">
        <v>4.3</v>
      </c>
      <c r="I125" s="339">
        <v>4.7</v>
      </c>
      <c r="J125" s="340" t="s">
        <v>1077</v>
      </c>
      <c r="M125" s="32"/>
      <c r="N125" s="33"/>
    </row>
    <row r="126" spans="2:14" ht="16.350000000000001" customHeight="1">
      <c r="B126" s="260" t="s">
        <v>313</v>
      </c>
      <c r="C126" s="258" t="s">
        <v>963</v>
      </c>
      <c r="D126" s="257">
        <v>3160</v>
      </c>
      <c r="E126" s="257">
        <v>3180</v>
      </c>
      <c r="F126" s="333">
        <v>4.5999999999999996</v>
      </c>
      <c r="G126" s="257">
        <v>3150</v>
      </c>
      <c r="H126" s="334">
        <v>4.5999999999999996</v>
      </c>
      <c r="I126" s="333">
        <v>4.8</v>
      </c>
      <c r="J126" s="335" t="s">
        <v>27</v>
      </c>
      <c r="M126" s="32"/>
      <c r="N126" s="33"/>
    </row>
    <row r="127" spans="2:14" ht="16.350000000000001" customHeight="1">
      <c r="B127" s="260" t="s">
        <v>314</v>
      </c>
      <c r="C127" s="336" t="s">
        <v>1119</v>
      </c>
      <c r="D127" s="337">
        <v>546</v>
      </c>
      <c r="E127" s="338">
        <v>554</v>
      </c>
      <c r="F127" s="339">
        <v>4.5</v>
      </c>
      <c r="G127" s="338">
        <v>543</v>
      </c>
      <c r="H127" s="339">
        <v>4.3</v>
      </c>
      <c r="I127" s="339">
        <v>4.7</v>
      </c>
      <c r="J127" s="340" t="s">
        <v>1077</v>
      </c>
      <c r="M127" s="32"/>
      <c r="N127" s="33"/>
    </row>
    <row r="128" spans="2:14" ht="16.350000000000001" customHeight="1">
      <c r="B128" s="260" t="s">
        <v>315</v>
      </c>
      <c r="C128" s="258" t="s">
        <v>964</v>
      </c>
      <c r="D128" s="257">
        <v>968</v>
      </c>
      <c r="E128" s="257">
        <v>981</v>
      </c>
      <c r="F128" s="333">
        <v>4.5</v>
      </c>
      <c r="G128" s="257">
        <v>962</v>
      </c>
      <c r="H128" s="334">
        <v>4.3</v>
      </c>
      <c r="I128" s="333">
        <v>4.7</v>
      </c>
      <c r="J128" s="335" t="s">
        <v>26</v>
      </c>
      <c r="M128" s="32"/>
      <c r="N128" s="33"/>
    </row>
    <row r="129" spans="2:14" ht="16.350000000000001" customHeight="1">
      <c r="B129" s="260" t="s">
        <v>316</v>
      </c>
      <c r="C129" s="336" t="s">
        <v>1120</v>
      </c>
      <c r="D129" s="337">
        <v>591</v>
      </c>
      <c r="E129" s="338">
        <v>599</v>
      </c>
      <c r="F129" s="339">
        <v>4.5</v>
      </c>
      <c r="G129" s="338">
        <v>587</v>
      </c>
      <c r="H129" s="339">
        <v>4.3</v>
      </c>
      <c r="I129" s="339">
        <v>4.7</v>
      </c>
      <c r="J129" s="340" t="s">
        <v>1077</v>
      </c>
      <c r="M129" s="32"/>
      <c r="N129" s="33"/>
    </row>
    <row r="130" spans="2:14" ht="16.350000000000001" customHeight="1">
      <c r="B130" s="260" t="s">
        <v>317</v>
      </c>
      <c r="C130" s="251" t="s">
        <v>1121</v>
      </c>
      <c r="D130" s="252">
        <v>930</v>
      </c>
      <c r="E130" s="252">
        <v>943</v>
      </c>
      <c r="F130" s="325">
        <v>4.5</v>
      </c>
      <c r="G130" s="252">
        <v>925</v>
      </c>
      <c r="H130" s="326">
        <v>4.3</v>
      </c>
      <c r="I130" s="325">
        <v>4.7</v>
      </c>
      <c r="J130" s="324" t="s">
        <v>1077</v>
      </c>
      <c r="M130" s="32"/>
      <c r="N130" s="33"/>
    </row>
    <row r="131" spans="2:14" ht="16.350000000000001" customHeight="1">
      <c r="B131" s="260" t="s">
        <v>318</v>
      </c>
      <c r="C131" s="336" t="s">
        <v>1122</v>
      </c>
      <c r="D131" s="337">
        <v>1550</v>
      </c>
      <c r="E131" s="338">
        <v>1580</v>
      </c>
      <c r="F131" s="339">
        <v>5</v>
      </c>
      <c r="G131" s="338">
        <v>1520</v>
      </c>
      <c r="H131" s="339">
        <v>4.8</v>
      </c>
      <c r="I131" s="339">
        <v>5.2</v>
      </c>
      <c r="J131" s="340" t="s">
        <v>1073</v>
      </c>
      <c r="M131" s="32"/>
      <c r="N131" s="33"/>
    </row>
    <row r="132" spans="2:14" ht="16.350000000000001" customHeight="1">
      <c r="B132" s="260" t="s">
        <v>319</v>
      </c>
      <c r="C132" s="258" t="s">
        <v>965</v>
      </c>
      <c r="D132" s="257">
        <v>2000</v>
      </c>
      <c r="E132" s="257">
        <v>2020</v>
      </c>
      <c r="F132" s="333">
        <v>4.5999999999999996</v>
      </c>
      <c r="G132" s="257">
        <v>1990</v>
      </c>
      <c r="H132" s="334">
        <v>4.5999999999999996</v>
      </c>
      <c r="I132" s="333">
        <v>4.8</v>
      </c>
      <c r="J132" s="335" t="s">
        <v>1069</v>
      </c>
      <c r="M132" s="32"/>
      <c r="N132" s="33"/>
    </row>
    <row r="133" spans="2:14" ht="16.350000000000001" customHeight="1">
      <c r="B133" s="260" t="s">
        <v>320</v>
      </c>
      <c r="C133" s="336" t="s">
        <v>1123</v>
      </c>
      <c r="D133" s="337">
        <v>2130</v>
      </c>
      <c r="E133" s="338">
        <v>2150</v>
      </c>
      <c r="F133" s="339">
        <v>4.7</v>
      </c>
      <c r="G133" s="338">
        <v>2120</v>
      </c>
      <c r="H133" s="339">
        <v>4.5</v>
      </c>
      <c r="I133" s="339">
        <v>4.9000000000000004</v>
      </c>
      <c r="J133" s="340" t="s">
        <v>1077</v>
      </c>
      <c r="M133" s="32"/>
      <c r="N133" s="33"/>
    </row>
    <row r="134" spans="2:14" ht="16.350000000000001" customHeight="1">
      <c r="B134" s="260" t="s">
        <v>321</v>
      </c>
      <c r="C134" s="258" t="s">
        <v>966</v>
      </c>
      <c r="D134" s="257">
        <v>2590</v>
      </c>
      <c r="E134" s="257">
        <v>2720</v>
      </c>
      <c r="F134" s="333">
        <v>4.9000000000000004</v>
      </c>
      <c r="G134" s="257">
        <v>2540</v>
      </c>
      <c r="H134" s="334">
        <v>4.8</v>
      </c>
      <c r="I134" s="333">
        <v>5.0999999999999996</v>
      </c>
      <c r="J134" s="335" t="s">
        <v>1077</v>
      </c>
      <c r="M134" s="32"/>
      <c r="N134" s="33"/>
    </row>
    <row r="135" spans="2:14" ht="16.350000000000001" customHeight="1">
      <c r="B135" s="260" t="s">
        <v>322</v>
      </c>
      <c r="C135" s="336" t="s">
        <v>1124</v>
      </c>
      <c r="D135" s="337">
        <v>1690</v>
      </c>
      <c r="E135" s="338">
        <v>1700</v>
      </c>
      <c r="F135" s="339">
        <v>4.8</v>
      </c>
      <c r="G135" s="338">
        <v>1670</v>
      </c>
      <c r="H135" s="339">
        <v>4.5999999999999996</v>
      </c>
      <c r="I135" s="339">
        <v>5</v>
      </c>
      <c r="J135" s="340" t="s">
        <v>1073</v>
      </c>
      <c r="M135" s="32"/>
      <c r="N135" s="33"/>
    </row>
    <row r="136" spans="2:14" ht="16.350000000000001" customHeight="1">
      <c r="B136" s="260" t="s">
        <v>323</v>
      </c>
      <c r="C136" s="258" t="s">
        <v>967</v>
      </c>
      <c r="D136" s="257">
        <v>1120</v>
      </c>
      <c r="E136" s="257">
        <v>1130</v>
      </c>
      <c r="F136" s="333">
        <v>4.4000000000000004</v>
      </c>
      <c r="G136" s="257">
        <v>1120</v>
      </c>
      <c r="H136" s="334">
        <v>4.2</v>
      </c>
      <c r="I136" s="333">
        <v>4.6000000000000005</v>
      </c>
      <c r="J136" s="335" t="s">
        <v>1125</v>
      </c>
      <c r="M136" s="32"/>
      <c r="N136" s="33"/>
    </row>
    <row r="137" spans="2:14" ht="16.350000000000001" customHeight="1">
      <c r="B137" s="260" t="s">
        <v>324</v>
      </c>
      <c r="C137" s="336" t="s">
        <v>1126</v>
      </c>
      <c r="D137" s="337">
        <v>942</v>
      </c>
      <c r="E137" s="338">
        <v>950</v>
      </c>
      <c r="F137" s="339">
        <v>4.3</v>
      </c>
      <c r="G137" s="338">
        <v>942</v>
      </c>
      <c r="H137" s="339">
        <v>4.0999999999999996</v>
      </c>
      <c r="I137" s="339">
        <v>4.5</v>
      </c>
      <c r="J137" s="340" t="s">
        <v>1125</v>
      </c>
      <c r="M137" s="32"/>
      <c r="N137" s="33"/>
    </row>
    <row r="138" spans="2:14" ht="16.350000000000001" customHeight="1">
      <c r="B138" s="260" t="s">
        <v>325</v>
      </c>
      <c r="C138" s="251" t="s">
        <v>900</v>
      </c>
      <c r="D138" s="252">
        <v>995</v>
      </c>
      <c r="E138" s="252">
        <v>1010</v>
      </c>
      <c r="F138" s="325">
        <v>4.5999999999999996</v>
      </c>
      <c r="G138" s="252">
        <v>995</v>
      </c>
      <c r="H138" s="326">
        <v>4.3999999999999995</v>
      </c>
      <c r="I138" s="325">
        <v>4.8</v>
      </c>
      <c r="J138" s="324" t="s">
        <v>597</v>
      </c>
      <c r="M138" s="32"/>
      <c r="N138" s="33"/>
    </row>
    <row r="139" spans="2:14" ht="16.350000000000001" customHeight="1">
      <c r="B139" s="260" t="s">
        <v>326</v>
      </c>
      <c r="C139" s="336" t="s">
        <v>1127</v>
      </c>
      <c r="D139" s="337">
        <v>1880</v>
      </c>
      <c r="E139" s="338">
        <v>1900</v>
      </c>
      <c r="F139" s="339">
        <v>4.4000000000000004</v>
      </c>
      <c r="G139" s="338">
        <v>1850</v>
      </c>
      <c r="H139" s="339">
        <v>4.2</v>
      </c>
      <c r="I139" s="339">
        <v>4.5999999999999996</v>
      </c>
      <c r="J139" s="340" t="s">
        <v>1128</v>
      </c>
      <c r="M139" s="32"/>
      <c r="N139" s="33"/>
    </row>
    <row r="140" spans="2:14" ht="16.350000000000001" customHeight="1">
      <c r="B140" s="260" t="s">
        <v>328</v>
      </c>
      <c r="C140" s="258" t="s">
        <v>968</v>
      </c>
      <c r="D140" s="257">
        <v>362</v>
      </c>
      <c r="E140" s="257">
        <v>364</v>
      </c>
      <c r="F140" s="333">
        <v>4.5</v>
      </c>
      <c r="G140" s="257">
        <v>362</v>
      </c>
      <c r="H140" s="334">
        <v>4.3</v>
      </c>
      <c r="I140" s="333">
        <v>4.7</v>
      </c>
      <c r="J140" s="335" t="s">
        <v>1125</v>
      </c>
      <c r="M140" s="32"/>
      <c r="N140" s="33"/>
    </row>
    <row r="141" spans="2:14" ht="16.350000000000001" customHeight="1">
      <c r="B141" s="260" t="s">
        <v>329</v>
      </c>
      <c r="C141" s="336" t="s">
        <v>1129</v>
      </c>
      <c r="D141" s="337">
        <v>1200</v>
      </c>
      <c r="E141" s="338">
        <v>1210</v>
      </c>
      <c r="F141" s="339">
        <v>4.3</v>
      </c>
      <c r="G141" s="338">
        <v>1180</v>
      </c>
      <c r="H141" s="339">
        <v>4.0999999999999996</v>
      </c>
      <c r="I141" s="339">
        <v>4.5</v>
      </c>
      <c r="J141" s="340" t="s">
        <v>1073</v>
      </c>
      <c r="M141" s="32"/>
      <c r="N141" s="33"/>
    </row>
    <row r="142" spans="2:14" ht="16.350000000000001" customHeight="1">
      <c r="B142" s="260" t="s">
        <v>330</v>
      </c>
      <c r="C142" s="258" t="s">
        <v>969</v>
      </c>
      <c r="D142" s="257">
        <v>1070</v>
      </c>
      <c r="E142" s="257">
        <v>1080</v>
      </c>
      <c r="F142" s="333">
        <v>4.5</v>
      </c>
      <c r="G142" s="257">
        <v>1070</v>
      </c>
      <c r="H142" s="334">
        <v>4.3</v>
      </c>
      <c r="I142" s="333">
        <v>4.7</v>
      </c>
      <c r="J142" s="335" t="s">
        <v>1125</v>
      </c>
      <c r="M142" s="32"/>
      <c r="N142" s="33"/>
    </row>
    <row r="143" spans="2:14" ht="16.350000000000001" customHeight="1">
      <c r="B143" s="260" t="s">
        <v>331</v>
      </c>
      <c r="C143" s="336" t="s">
        <v>1130</v>
      </c>
      <c r="D143" s="337">
        <v>685</v>
      </c>
      <c r="E143" s="338">
        <v>693</v>
      </c>
      <c r="F143" s="339">
        <v>4.5</v>
      </c>
      <c r="G143" s="338">
        <v>685</v>
      </c>
      <c r="H143" s="339">
        <v>4.3</v>
      </c>
      <c r="I143" s="339">
        <v>4.7</v>
      </c>
      <c r="J143" s="340" t="s">
        <v>1125</v>
      </c>
      <c r="M143" s="32"/>
      <c r="N143" s="33"/>
    </row>
    <row r="144" spans="2:14" ht="16.350000000000001" customHeight="1">
      <c r="B144" s="260" t="s">
        <v>332</v>
      </c>
      <c r="C144" s="258" t="s">
        <v>1131</v>
      </c>
      <c r="D144" s="257">
        <v>1970</v>
      </c>
      <c r="E144" s="257">
        <v>1980</v>
      </c>
      <c r="F144" s="333">
        <v>4.5</v>
      </c>
      <c r="G144" s="257">
        <v>1970</v>
      </c>
      <c r="H144" s="334">
        <v>4.3</v>
      </c>
      <c r="I144" s="333">
        <v>4.7</v>
      </c>
      <c r="J144" s="335" t="s">
        <v>1125</v>
      </c>
      <c r="M144" s="32"/>
      <c r="N144" s="33"/>
    </row>
    <row r="145" spans="2:14" ht="16.350000000000001" customHeight="1">
      <c r="B145" s="260" t="s">
        <v>333</v>
      </c>
      <c r="C145" s="336" t="s">
        <v>1132</v>
      </c>
      <c r="D145" s="337">
        <v>1270</v>
      </c>
      <c r="E145" s="338">
        <v>1300</v>
      </c>
      <c r="F145" s="339">
        <v>4.5999999999999996</v>
      </c>
      <c r="G145" s="338">
        <v>1270</v>
      </c>
      <c r="H145" s="339">
        <v>4.3999999999999995</v>
      </c>
      <c r="I145" s="339">
        <v>4.8</v>
      </c>
      <c r="J145" s="340" t="s">
        <v>1125</v>
      </c>
      <c r="M145" s="32"/>
      <c r="N145" s="33"/>
    </row>
    <row r="146" spans="2:14" ht="16.350000000000001" customHeight="1">
      <c r="B146" s="260" t="s">
        <v>334</v>
      </c>
      <c r="C146" s="251" t="s">
        <v>901</v>
      </c>
      <c r="D146" s="252">
        <v>1420</v>
      </c>
      <c r="E146" s="252">
        <v>1440</v>
      </c>
      <c r="F146" s="325">
        <v>4.4000000000000004</v>
      </c>
      <c r="G146" s="252">
        <v>1420</v>
      </c>
      <c r="H146" s="326">
        <v>4.2</v>
      </c>
      <c r="I146" s="325">
        <v>4.6000000000000005</v>
      </c>
      <c r="J146" s="324" t="s">
        <v>597</v>
      </c>
      <c r="M146" s="32"/>
      <c r="N146" s="33"/>
    </row>
    <row r="147" spans="2:14" ht="16.350000000000001" customHeight="1">
      <c r="B147" s="260" t="s">
        <v>335</v>
      </c>
      <c r="C147" s="336" t="s">
        <v>1133</v>
      </c>
      <c r="D147" s="337">
        <v>804</v>
      </c>
      <c r="E147" s="338">
        <v>816</v>
      </c>
      <c r="F147" s="339">
        <v>4.3</v>
      </c>
      <c r="G147" s="338">
        <v>799</v>
      </c>
      <c r="H147" s="339">
        <v>4.0999999999999996</v>
      </c>
      <c r="I147" s="339">
        <v>4.5</v>
      </c>
      <c r="J147" s="340" t="s">
        <v>1077</v>
      </c>
      <c r="M147" s="32"/>
      <c r="N147" s="33"/>
    </row>
    <row r="148" spans="2:14" ht="16.350000000000001" customHeight="1">
      <c r="B148" s="260" t="s">
        <v>336</v>
      </c>
      <c r="C148" s="258" t="s">
        <v>970</v>
      </c>
      <c r="D148" s="257">
        <v>484</v>
      </c>
      <c r="E148" s="257">
        <v>491</v>
      </c>
      <c r="F148" s="333">
        <v>4.4000000000000004</v>
      </c>
      <c r="G148" s="257">
        <v>481</v>
      </c>
      <c r="H148" s="334">
        <v>4.2</v>
      </c>
      <c r="I148" s="333">
        <v>4.5999999999999996</v>
      </c>
      <c r="J148" s="335" t="s">
        <v>1077</v>
      </c>
      <c r="M148" s="32"/>
      <c r="N148" s="33"/>
    </row>
    <row r="149" spans="2:14" ht="16.350000000000001" customHeight="1">
      <c r="B149" s="260" t="s">
        <v>337</v>
      </c>
      <c r="C149" s="336" t="s">
        <v>1134</v>
      </c>
      <c r="D149" s="337">
        <v>433</v>
      </c>
      <c r="E149" s="338">
        <v>440</v>
      </c>
      <c r="F149" s="339">
        <v>4.3</v>
      </c>
      <c r="G149" s="338">
        <v>430</v>
      </c>
      <c r="H149" s="339">
        <v>4.0999999999999996</v>
      </c>
      <c r="I149" s="339">
        <v>4.5</v>
      </c>
      <c r="J149" s="340" t="s">
        <v>1077</v>
      </c>
      <c r="M149" s="32"/>
      <c r="N149" s="33"/>
    </row>
    <row r="150" spans="2:14" ht="16.350000000000001" customHeight="1">
      <c r="B150" s="260" t="s">
        <v>338</v>
      </c>
      <c r="C150" s="258" t="s">
        <v>971</v>
      </c>
      <c r="D150" s="257">
        <v>2960</v>
      </c>
      <c r="E150" s="257">
        <v>3000</v>
      </c>
      <c r="F150" s="333">
        <v>4.3</v>
      </c>
      <c r="G150" s="257">
        <v>2910</v>
      </c>
      <c r="H150" s="334">
        <v>4.0999999999999996</v>
      </c>
      <c r="I150" s="333">
        <v>4.5</v>
      </c>
      <c r="J150" s="335" t="s">
        <v>1128</v>
      </c>
      <c r="M150" s="32"/>
      <c r="N150" s="33"/>
    </row>
    <row r="151" spans="2:14" ht="16.350000000000001" customHeight="1">
      <c r="B151" s="260" t="s">
        <v>339</v>
      </c>
      <c r="C151" s="336" t="s">
        <v>1135</v>
      </c>
      <c r="D151" s="337">
        <v>1360</v>
      </c>
      <c r="E151" s="338">
        <v>1380</v>
      </c>
      <c r="F151" s="339">
        <v>4.3</v>
      </c>
      <c r="G151" s="338">
        <v>1340</v>
      </c>
      <c r="H151" s="339">
        <v>4.0999999999999996</v>
      </c>
      <c r="I151" s="339">
        <v>4.5</v>
      </c>
      <c r="J151" s="340" t="s">
        <v>1073</v>
      </c>
      <c r="M151" s="32"/>
      <c r="N151" s="33"/>
    </row>
    <row r="152" spans="2:14" ht="16.350000000000001" customHeight="1">
      <c r="B152" s="260" t="s">
        <v>340</v>
      </c>
      <c r="C152" s="336" t="s">
        <v>1137</v>
      </c>
      <c r="D152" s="337">
        <v>1120</v>
      </c>
      <c r="E152" s="338">
        <v>1130</v>
      </c>
      <c r="F152" s="339">
        <v>4.3</v>
      </c>
      <c r="G152" s="338">
        <v>1100</v>
      </c>
      <c r="H152" s="339">
        <v>4.0999999999999996</v>
      </c>
      <c r="I152" s="339">
        <v>4.5</v>
      </c>
      <c r="J152" s="340" t="s">
        <v>1073</v>
      </c>
      <c r="M152" s="32"/>
      <c r="N152" s="33"/>
    </row>
    <row r="153" spans="2:14" ht="16.350000000000001" customHeight="1">
      <c r="B153" s="260" t="s">
        <v>341</v>
      </c>
      <c r="C153" s="336" t="s">
        <v>1138</v>
      </c>
      <c r="D153" s="337">
        <v>2880</v>
      </c>
      <c r="E153" s="338">
        <v>2920</v>
      </c>
      <c r="F153" s="339">
        <v>4.4000000000000004</v>
      </c>
      <c r="G153" s="338">
        <v>2830</v>
      </c>
      <c r="H153" s="339">
        <v>4.2</v>
      </c>
      <c r="I153" s="339">
        <v>4.5999999999999996</v>
      </c>
      <c r="J153" s="340" t="s">
        <v>1073</v>
      </c>
      <c r="M153" s="32"/>
      <c r="N153" s="33"/>
    </row>
    <row r="154" spans="2:14" ht="16.350000000000001" customHeight="1">
      <c r="B154" s="260" t="s">
        <v>342</v>
      </c>
      <c r="C154" s="258" t="s">
        <v>1139</v>
      </c>
      <c r="D154" s="257">
        <v>2610</v>
      </c>
      <c r="E154" s="257">
        <v>2630</v>
      </c>
      <c r="F154" s="333">
        <v>4.8</v>
      </c>
      <c r="G154" s="257">
        <v>2610</v>
      </c>
      <c r="H154" s="334">
        <v>4.5999999999999996</v>
      </c>
      <c r="I154" s="333">
        <v>5</v>
      </c>
      <c r="J154" s="335" t="s">
        <v>1125</v>
      </c>
      <c r="M154" s="32"/>
      <c r="N154" s="33"/>
    </row>
    <row r="155" spans="2:14" ht="16.350000000000001" customHeight="1">
      <c r="B155" s="260" t="s">
        <v>343</v>
      </c>
      <c r="C155" s="336" t="s">
        <v>1140</v>
      </c>
      <c r="D155" s="337">
        <v>2200</v>
      </c>
      <c r="E155" s="338">
        <v>2220</v>
      </c>
      <c r="F155" s="339">
        <v>4.5999999999999996</v>
      </c>
      <c r="G155" s="338">
        <v>2170</v>
      </c>
      <c r="H155" s="339">
        <v>4.4000000000000004</v>
      </c>
      <c r="I155" s="339">
        <v>4.8</v>
      </c>
      <c r="J155" s="340" t="s">
        <v>1128</v>
      </c>
      <c r="M155" s="32"/>
      <c r="N155" s="33"/>
    </row>
    <row r="156" spans="2:14" ht="16.350000000000001" customHeight="1">
      <c r="B156" s="260" t="s">
        <v>344</v>
      </c>
      <c r="C156" s="251" t="s">
        <v>902</v>
      </c>
      <c r="D156" s="252">
        <v>4280</v>
      </c>
      <c r="E156" s="252">
        <v>4330</v>
      </c>
      <c r="F156" s="325">
        <v>4.4000000000000004</v>
      </c>
      <c r="G156" s="252">
        <v>4220</v>
      </c>
      <c r="H156" s="326">
        <v>4.2</v>
      </c>
      <c r="I156" s="325">
        <v>4.5999999999999996</v>
      </c>
      <c r="J156" s="324" t="s">
        <v>182</v>
      </c>
      <c r="M156" s="32"/>
      <c r="N156" s="33"/>
    </row>
    <row r="157" spans="2:14" ht="16.350000000000001" customHeight="1">
      <c r="B157" s="260" t="s">
        <v>345</v>
      </c>
      <c r="C157" s="336" t="s">
        <v>1141</v>
      </c>
      <c r="D157" s="337">
        <v>1620</v>
      </c>
      <c r="E157" s="338">
        <v>1640</v>
      </c>
      <c r="F157" s="339">
        <v>4.4000000000000004</v>
      </c>
      <c r="G157" s="338">
        <v>1590</v>
      </c>
      <c r="H157" s="339">
        <v>4.2</v>
      </c>
      <c r="I157" s="339">
        <v>4.5999999999999996</v>
      </c>
      <c r="J157" s="340" t="s">
        <v>1073</v>
      </c>
      <c r="M157" s="32"/>
      <c r="N157" s="33"/>
    </row>
    <row r="158" spans="2:14" ht="16.350000000000001" customHeight="1">
      <c r="B158" s="260" t="s">
        <v>346</v>
      </c>
      <c r="C158" s="258" t="s">
        <v>1142</v>
      </c>
      <c r="D158" s="257">
        <v>577</v>
      </c>
      <c r="E158" s="257">
        <v>585</v>
      </c>
      <c r="F158" s="333">
        <v>4.4000000000000004</v>
      </c>
      <c r="G158" s="257">
        <v>569</v>
      </c>
      <c r="H158" s="334">
        <v>4.2</v>
      </c>
      <c r="I158" s="333">
        <v>4.5999999999999996</v>
      </c>
      <c r="J158" s="335" t="s">
        <v>1128</v>
      </c>
      <c r="M158" s="32"/>
      <c r="N158" s="33"/>
    </row>
    <row r="159" spans="2:14" ht="16.350000000000001" customHeight="1">
      <c r="B159" s="260" t="s">
        <v>347</v>
      </c>
      <c r="C159" s="336" t="s">
        <v>1143</v>
      </c>
      <c r="D159" s="337">
        <v>911</v>
      </c>
      <c r="E159" s="338">
        <v>924</v>
      </c>
      <c r="F159" s="339">
        <v>4.3</v>
      </c>
      <c r="G159" s="338">
        <v>898</v>
      </c>
      <c r="H159" s="339">
        <v>4.0999999999999996</v>
      </c>
      <c r="I159" s="339">
        <v>4.5</v>
      </c>
      <c r="J159" s="340" t="s">
        <v>1128</v>
      </c>
      <c r="M159" s="32"/>
      <c r="N159" s="33"/>
    </row>
    <row r="160" spans="2:14" ht="16.350000000000001" customHeight="1">
      <c r="B160" s="260" t="s">
        <v>348</v>
      </c>
      <c r="C160" s="258" t="s">
        <v>1144</v>
      </c>
      <c r="D160" s="257">
        <v>1550</v>
      </c>
      <c r="E160" s="257">
        <v>1570</v>
      </c>
      <c r="F160" s="333">
        <v>4.3</v>
      </c>
      <c r="G160" s="257">
        <v>1540</v>
      </c>
      <c r="H160" s="334">
        <v>4.0999999999999996</v>
      </c>
      <c r="I160" s="333">
        <v>4.5</v>
      </c>
      <c r="J160" s="335" t="s">
        <v>1077</v>
      </c>
      <c r="M160" s="32"/>
      <c r="N160" s="33"/>
    </row>
    <row r="161" spans="2:14" ht="16.350000000000001" customHeight="1">
      <c r="B161" s="260" t="s">
        <v>350</v>
      </c>
      <c r="C161" s="336" t="s">
        <v>1145</v>
      </c>
      <c r="D161" s="337">
        <v>1130</v>
      </c>
      <c r="E161" s="338">
        <v>1140</v>
      </c>
      <c r="F161" s="339">
        <v>4.4000000000000004</v>
      </c>
      <c r="G161" s="338">
        <v>1120</v>
      </c>
      <c r="H161" s="339">
        <v>4.2</v>
      </c>
      <c r="I161" s="339">
        <v>4.5999999999999996</v>
      </c>
      <c r="J161" s="340" t="s">
        <v>1077</v>
      </c>
      <c r="M161" s="32"/>
      <c r="N161" s="33"/>
    </row>
    <row r="162" spans="2:14" ht="16.350000000000001" customHeight="1">
      <c r="B162" s="260" t="s">
        <v>351</v>
      </c>
      <c r="C162" s="258" t="s">
        <v>1146</v>
      </c>
      <c r="D162" s="257">
        <v>923</v>
      </c>
      <c r="E162" s="257">
        <v>932</v>
      </c>
      <c r="F162" s="333">
        <v>4.4000000000000004</v>
      </c>
      <c r="G162" s="257">
        <v>919</v>
      </c>
      <c r="H162" s="334">
        <v>4.4000000000000004</v>
      </c>
      <c r="I162" s="333">
        <v>4.5999999999999996</v>
      </c>
      <c r="J162" s="335" t="s">
        <v>1069</v>
      </c>
      <c r="M162" s="32"/>
      <c r="N162" s="33"/>
    </row>
    <row r="163" spans="2:14" ht="16.350000000000001" customHeight="1">
      <c r="B163" s="260" t="s">
        <v>352</v>
      </c>
      <c r="C163" s="336" t="s">
        <v>1147</v>
      </c>
      <c r="D163" s="337">
        <v>449</v>
      </c>
      <c r="E163" s="338">
        <v>457</v>
      </c>
      <c r="F163" s="339">
        <v>4.3</v>
      </c>
      <c r="G163" s="338">
        <v>445</v>
      </c>
      <c r="H163" s="339">
        <v>4.0999999999999996</v>
      </c>
      <c r="I163" s="339">
        <v>4.5</v>
      </c>
      <c r="J163" s="340" t="s">
        <v>1077</v>
      </c>
      <c r="M163" s="32"/>
      <c r="N163" s="33"/>
    </row>
    <row r="164" spans="2:14" ht="16.350000000000001" customHeight="1">
      <c r="B164" s="260" t="s">
        <v>353</v>
      </c>
      <c r="C164" s="251" t="s">
        <v>903</v>
      </c>
      <c r="D164" s="252">
        <v>440</v>
      </c>
      <c r="E164" s="252">
        <v>447</v>
      </c>
      <c r="F164" s="325">
        <v>4.3</v>
      </c>
      <c r="G164" s="252">
        <v>437</v>
      </c>
      <c r="H164" s="326">
        <v>4.0999999999999996</v>
      </c>
      <c r="I164" s="325">
        <v>4.5</v>
      </c>
      <c r="J164" s="324" t="s">
        <v>26</v>
      </c>
      <c r="M164" s="32"/>
      <c r="N164" s="33"/>
    </row>
    <row r="165" spans="2:14" ht="16.350000000000001" customHeight="1">
      <c r="B165" s="260" t="s">
        <v>354</v>
      </c>
      <c r="C165" s="336" t="s">
        <v>1148</v>
      </c>
      <c r="D165" s="337">
        <v>617</v>
      </c>
      <c r="E165" s="338">
        <v>623</v>
      </c>
      <c r="F165" s="339">
        <v>4.8</v>
      </c>
      <c r="G165" s="338">
        <v>611</v>
      </c>
      <c r="H165" s="339">
        <v>4.5999999999999996</v>
      </c>
      <c r="I165" s="339">
        <v>5</v>
      </c>
      <c r="J165" s="340" t="s">
        <v>1128</v>
      </c>
      <c r="M165" s="32"/>
      <c r="N165" s="33"/>
    </row>
    <row r="166" spans="2:14" ht="16.350000000000001" customHeight="1">
      <c r="B166" s="260" t="s">
        <v>355</v>
      </c>
      <c r="C166" s="258" t="s">
        <v>1149</v>
      </c>
      <c r="D166" s="257">
        <v>1460</v>
      </c>
      <c r="E166" s="257">
        <v>1480</v>
      </c>
      <c r="F166" s="333">
        <v>4.5</v>
      </c>
      <c r="G166" s="257">
        <v>1440</v>
      </c>
      <c r="H166" s="334">
        <v>4.3</v>
      </c>
      <c r="I166" s="333">
        <v>4.7</v>
      </c>
      <c r="J166" s="335" t="s">
        <v>1073</v>
      </c>
      <c r="M166" s="32"/>
      <c r="N166" s="33"/>
    </row>
    <row r="167" spans="2:14" ht="16.350000000000001" customHeight="1">
      <c r="B167" s="260" t="s">
        <v>356</v>
      </c>
      <c r="C167" s="336" t="s">
        <v>1150</v>
      </c>
      <c r="D167" s="337">
        <v>2940</v>
      </c>
      <c r="E167" s="338">
        <v>2980</v>
      </c>
      <c r="F167" s="339">
        <v>4.3</v>
      </c>
      <c r="G167" s="338">
        <v>2890</v>
      </c>
      <c r="H167" s="339">
        <v>4.0999999999999996</v>
      </c>
      <c r="I167" s="339">
        <v>4.5</v>
      </c>
      <c r="J167" s="340" t="s">
        <v>1073</v>
      </c>
      <c r="M167" s="32"/>
      <c r="N167" s="33"/>
    </row>
    <row r="168" spans="2:14" ht="16.350000000000001" customHeight="1">
      <c r="B168" s="260" t="s">
        <v>357</v>
      </c>
      <c r="C168" s="336" t="s">
        <v>1152</v>
      </c>
      <c r="D168" s="337">
        <v>745</v>
      </c>
      <c r="E168" s="338">
        <v>755</v>
      </c>
      <c r="F168" s="339">
        <v>4.8</v>
      </c>
      <c r="G168" s="338">
        <v>741</v>
      </c>
      <c r="H168" s="339">
        <v>4.5999999999999996</v>
      </c>
      <c r="I168" s="339">
        <v>5</v>
      </c>
      <c r="J168" s="340" t="s">
        <v>1077</v>
      </c>
      <c r="M168" s="32"/>
      <c r="N168" s="33"/>
    </row>
    <row r="169" spans="2:14" ht="16.350000000000001" customHeight="1">
      <c r="B169" s="260" t="s">
        <v>358</v>
      </c>
      <c r="C169" s="336" t="s">
        <v>1153</v>
      </c>
      <c r="D169" s="337">
        <v>746</v>
      </c>
      <c r="E169" s="338">
        <v>753</v>
      </c>
      <c r="F169" s="339">
        <v>4.8</v>
      </c>
      <c r="G169" s="338">
        <v>743</v>
      </c>
      <c r="H169" s="339">
        <v>4.5999999999999996</v>
      </c>
      <c r="I169" s="339">
        <v>5</v>
      </c>
      <c r="J169" s="340" t="s">
        <v>1077</v>
      </c>
      <c r="M169" s="32"/>
      <c r="N169" s="33"/>
    </row>
    <row r="170" spans="2:14" ht="16.350000000000001" customHeight="1">
      <c r="B170" s="260" t="s">
        <v>360</v>
      </c>
      <c r="C170" s="251" t="s">
        <v>1154</v>
      </c>
      <c r="D170" s="252">
        <v>756</v>
      </c>
      <c r="E170" s="252">
        <v>766</v>
      </c>
      <c r="F170" s="325">
        <v>4.4000000000000004</v>
      </c>
      <c r="G170" s="252">
        <v>751</v>
      </c>
      <c r="H170" s="326">
        <v>4.2</v>
      </c>
      <c r="I170" s="325">
        <v>4.5999999999999996</v>
      </c>
      <c r="J170" s="324" t="s">
        <v>1077</v>
      </c>
      <c r="M170" s="32"/>
      <c r="N170" s="33"/>
    </row>
    <row r="171" spans="2:14" ht="16.350000000000001" customHeight="1">
      <c r="B171" s="260" t="s">
        <v>361</v>
      </c>
      <c r="C171" s="336" t="s">
        <v>1155</v>
      </c>
      <c r="D171" s="337">
        <v>695</v>
      </c>
      <c r="E171" s="338">
        <v>703</v>
      </c>
      <c r="F171" s="339">
        <v>4.5999999999999996</v>
      </c>
      <c r="G171" s="338">
        <v>687</v>
      </c>
      <c r="H171" s="339">
        <v>4.4000000000000004</v>
      </c>
      <c r="I171" s="339">
        <v>4.8</v>
      </c>
      <c r="J171" s="340" t="s">
        <v>1128</v>
      </c>
      <c r="M171" s="32"/>
      <c r="N171" s="33"/>
    </row>
    <row r="172" spans="2:14" ht="16.350000000000001" customHeight="1">
      <c r="B172" s="260" t="s">
        <v>362</v>
      </c>
      <c r="C172" s="258" t="s">
        <v>1156</v>
      </c>
      <c r="D172" s="257">
        <v>564</v>
      </c>
      <c r="E172" s="257">
        <v>572</v>
      </c>
      <c r="F172" s="333">
        <v>4.5</v>
      </c>
      <c r="G172" s="257">
        <v>560</v>
      </c>
      <c r="H172" s="334">
        <v>4.3</v>
      </c>
      <c r="I172" s="333">
        <v>4.7</v>
      </c>
      <c r="J172" s="335" t="s">
        <v>1077</v>
      </c>
      <c r="M172" s="32"/>
      <c r="N172" s="33"/>
    </row>
    <row r="173" spans="2:14" ht="16.350000000000001" customHeight="1">
      <c r="B173" s="260" t="s">
        <v>363</v>
      </c>
      <c r="C173" s="336" t="s">
        <v>1157</v>
      </c>
      <c r="D173" s="337">
        <v>351</v>
      </c>
      <c r="E173" s="338">
        <v>356</v>
      </c>
      <c r="F173" s="339">
        <v>4.5</v>
      </c>
      <c r="G173" s="338">
        <v>349</v>
      </c>
      <c r="H173" s="339">
        <v>4.3</v>
      </c>
      <c r="I173" s="339">
        <v>4.7</v>
      </c>
      <c r="J173" s="340" t="s">
        <v>1077</v>
      </c>
      <c r="M173" s="32"/>
      <c r="N173" s="33"/>
    </row>
    <row r="174" spans="2:14" ht="16.350000000000001" customHeight="1">
      <c r="B174" s="260" t="s">
        <v>365</v>
      </c>
      <c r="C174" s="251" t="s">
        <v>1158</v>
      </c>
      <c r="D174" s="252">
        <v>695</v>
      </c>
      <c r="E174" s="252">
        <v>704</v>
      </c>
      <c r="F174" s="325">
        <v>4.5</v>
      </c>
      <c r="G174" s="252">
        <v>686</v>
      </c>
      <c r="H174" s="326">
        <v>4.3</v>
      </c>
      <c r="I174" s="325">
        <v>4.7</v>
      </c>
      <c r="J174" s="324" t="s">
        <v>182</v>
      </c>
      <c r="M174" s="32"/>
      <c r="N174" s="33"/>
    </row>
    <row r="175" spans="2:14" ht="16.350000000000001" customHeight="1">
      <c r="B175" s="260" t="s">
        <v>366</v>
      </c>
      <c r="C175" s="336" t="s">
        <v>1159</v>
      </c>
      <c r="D175" s="337">
        <v>1460</v>
      </c>
      <c r="E175" s="338">
        <v>1480</v>
      </c>
      <c r="F175" s="339">
        <v>4.3</v>
      </c>
      <c r="G175" s="338">
        <v>1440</v>
      </c>
      <c r="H175" s="339">
        <v>4.0999999999999996</v>
      </c>
      <c r="I175" s="339">
        <v>4.5</v>
      </c>
      <c r="J175" s="340" t="s">
        <v>1073</v>
      </c>
      <c r="M175" s="32"/>
      <c r="N175" s="33"/>
    </row>
    <row r="176" spans="2:14" ht="16.350000000000001" customHeight="1">
      <c r="B176" s="260" t="s">
        <v>367</v>
      </c>
      <c r="C176" s="251" t="s">
        <v>904</v>
      </c>
      <c r="D176" s="252">
        <v>515</v>
      </c>
      <c r="E176" s="252">
        <v>520</v>
      </c>
      <c r="F176" s="325">
        <v>4.8</v>
      </c>
      <c r="G176" s="252">
        <v>513</v>
      </c>
      <c r="H176" s="326">
        <v>4.5999999999999996</v>
      </c>
      <c r="I176" s="325">
        <v>5</v>
      </c>
      <c r="J176" s="324" t="s">
        <v>1077</v>
      </c>
      <c r="M176" s="32"/>
      <c r="N176" s="33"/>
    </row>
    <row r="177" spans="2:14" ht="16.350000000000001" customHeight="1">
      <c r="B177" s="260" t="s">
        <v>368</v>
      </c>
      <c r="C177" s="336" t="s">
        <v>1160</v>
      </c>
      <c r="D177" s="337">
        <v>1930</v>
      </c>
      <c r="E177" s="338">
        <v>1960</v>
      </c>
      <c r="F177" s="339">
        <v>4.3</v>
      </c>
      <c r="G177" s="338">
        <v>1920</v>
      </c>
      <c r="H177" s="339">
        <v>4.0999999999999996</v>
      </c>
      <c r="I177" s="339">
        <v>4.5</v>
      </c>
      <c r="J177" s="340" t="s">
        <v>1077</v>
      </c>
      <c r="M177" s="32"/>
      <c r="N177" s="33"/>
    </row>
    <row r="178" spans="2:14" ht="16.350000000000001" customHeight="1">
      <c r="B178" s="260" t="s">
        <v>369</v>
      </c>
      <c r="C178" s="258" t="s">
        <v>1161</v>
      </c>
      <c r="D178" s="257">
        <v>1090</v>
      </c>
      <c r="E178" s="257">
        <v>1100</v>
      </c>
      <c r="F178" s="333">
        <v>4.7</v>
      </c>
      <c r="G178" s="257">
        <v>1080</v>
      </c>
      <c r="H178" s="334">
        <v>4.5</v>
      </c>
      <c r="I178" s="333">
        <v>4.9000000000000004</v>
      </c>
      <c r="J178" s="335" t="s">
        <v>1077</v>
      </c>
      <c r="M178" s="32"/>
      <c r="N178" s="33"/>
    </row>
    <row r="179" spans="2:14" ht="16.350000000000001" customHeight="1">
      <c r="B179" s="260" t="s">
        <v>370</v>
      </c>
      <c r="C179" s="336" t="s">
        <v>1162</v>
      </c>
      <c r="D179" s="337">
        <v>970</v>
      </c>
      <c r="E179" s="338">
        <v>980</v>
      </c>
      <c r="F179" s="339">
        <v>4.8</v>
      </c>
      <c r="G179" s="338">
        <v>966</v>
      </c>
      <c r="H179" s="339">
        <v>4.5999999999999996</v>
      </c>
      <c r="I179" s="339">
        <v>5</v>
      </c>
      <c r="J179" s="340" t="s">
        <v>1077</v>
      </c>
      <c r="M179" s="32"/>
      <c r="N179" s="33"/>
    </row>
    <row r="180" spans="2:14" ht="16.350000000000001" customHeight="1">
      <c r="B180" s="260" t="s">
        <v>371</v>
      </c>
      <c r="C180" s="251" t="s">
        <v>905</v>
      </c>
      <c r="D180" s="252">
        <v>940</v>
      </c>
      <c r="E180" s="252">
        <v>955</v>
      </c>
      <c r="F180" s="325">
        <v>4.4000000000000004</v>
      </c>
      <c r="G180" s="252">
        <v>934</v>
      </c>
      <c r="H180" s="326">
        <v>4.2</v>
      </c>
      <c r="I180" s="325">
        <v>4.5999999999999996</v>
      </c>
      <c r="J180" s="324" t="s">
        <v>26</v>
      </c>
      <c r="M180" s="32"/>
      <c r="N180" s="33"/>
    </row>
    <row r="181" spans="2:14" ht="16.350000000000001" customHeight="1">
      <c r="B181" s="260" t="s">
        <v>372</v>
      </c>
      <c r="C181" s="336" t="s">
        <v>1163</v>
      </c>
      <c r="D181" s="337">
        <v>704</v>
      </c>
      <c r="E181" s="338">
        <v>712</v>
      </c>
      <c r="F181" s="339">
        <v>4.5999999999999996</v>
      </c>
      <c r="G181" s="338">
        <v>696</v>
      </c>
      <c r="H181" s="339">
        <v>4.4000000000000004</v>
      </c>
      <c r="I181" s="339">
        <v>4.8</v>
      </c>
      <c r="J181" s="340" t="s">
        <v>1128</v>
      </c>
      <c r="M181" s="32"/>
      <c r="N181" s="33"/>
    </row>
    <row r="182" spans="2:14" ht="16.350000000000001" customHeight="1">
      <c r="B182" s="260" t="s">
        <v>373</v>
      </c>
      <c r="C182" s="251" t="s">
        <v>521</v>
      </c>
      <c r="D182" s="252">
        <v>1730</v>
      </c>
      <c r="E182" s="252">
        <v>1750</v>
      </c>
      <c r="F182" s="325">
        <v>4.4000000000000004</v>
      </c>
      <c r="G182" s="252">
        <v>1700</v>
      </c>
      <c r="H182" s="326">
        <v>4.2</v>
      </c>
      <c r="I182" s="325">
        <v>4.5999999999999996</v>
      </c>
      <c r="J182" s="324" t="s">
        <v>1073</v>
      </c>
      <c r="M182" s="32"/>
      <c r="N182" s="33"/>
    </row>
    <row r="183" spans="2:14" ht="16.350000000000001" customHeight="1">
      <c r="B183" s="260" t="s">
        <v>375</v>
      </c>
      <c r="C183" s="336" t="s">
        <v>1164</v>
      </c>
      <c r="D183" s="337">
        <v>521</v>
      </c>
      <c r="E183" s="338">
        <v>527</v>
      </c>
      <c r="F183" s="339">
        <v>4.7</v>
      </c>
      <c r="G183" s="338">
        <v>515</v>
      </c>
      <c r="H183" s="339">
        <v>4.5</v>
      </c>
      <c r="I183" s="339">
        <v>4.9000000000000004</v>
      </c>
      <c r="J183" s="340" t="s">
        <v>1128</v>
      </c>
      <c r="M183" s="32"/>
      <c r="N183" s="33"/>
    </row>
    <row r="184" spans="2:14" ht="16.350000000000001" customHeight="1">
      <c r="B184" s="260" t="s">
        <v>376</v>
      </c>
      <c r="C184" s="258" t="s">
        <v>1165</v>
      </c>
      <c r="D184" s="257">
        <v>1100</v>
      </c>
      <c r="E184" s="257">
        <v>1110</v>
      </c>
      <c r="F184" s="333">
        <v>4.9000000000000004</v>
      </c>
      <c r="G184" s="257">
        <v>1100</v>
      </c>
      <c r="H184" s="334">
        <v>4.7</v>
      </c>
      <c r="I184" s="333">
        <v>5.0999999999999996</v>
      </c>
      <c r="J184" s="335" t="s">
        <v>1077</v>
      </c>
      <c r="M184" s="32"/>
      <c r="N184" s="33"/>
    </row>
    <row r="185" spans="2:14" ht="16.350000000000001" customHeight="1">
      <c r="B185" s="260" t="s">
        <v>377</v>
      </c>
      <c r="C185" s="336" t="s">
        <v>1166</v>
      </c>
      <c r="D185" s="337">
        <v>415</v>
      </c>
      <c r="E185" s="338">
        <v>420</v>
      </c>
      <c r="F185" s="339">
        <v>4.5</v>
      </c>
      <c r="G185" s="338">
        <v>413</v>
      </c>
      <c r="H185" s="339">
        <v>4.3</v>
      </c>
      <c r="I185" s="339">
        <v>4.7</v>
      </c>
      <c r="J185" s="340" t="s">
        <v>1077</v>
      </c>
      <c r="M185" s="32"/>
      <c r="N185" s="33"/>
    </row>
    <row r="186" spans="2:14" ht="16.350000000000001" customHeight="1">
      <c r="B186" s="260" t="s">
        <v>378</v>
      </c>
      <c r="C186" s="251" t="s">
        <v>906</v>
      </c>
      <c r="D186" s="252">
        <v>1810</v>
      </c>
      <c r="E186" s="252">
        <v>1840</v>
      </c>
      <c r="F186" s="325">
        <v>4.3</v>
      </c>
      <c r="G186" s="252">
        <v>1780</v>
      </c>
      <c r="H186" s="326">
        <v>4.0999999999999996</v>
      </c>
      <c r="I186" s="325">
        <v>4.5</v>
      </c>
      <c r="J186" s="324" t="s">
        <v>28</v>
      </c>
      <c r="M186" s="32"/>
      <c r="N186" s="33"/>
    </row>
    <row r="187" spans="2:14" ht="16.350000000000001" customHeight="1">
      <c r="B187" s="260" t="s">
        <v>379</v>
      </c>
      <c r="C187" s="336" t="s">
        <v>1167</v>
      </c>
      <c r="D187" s="337">
        <v>756</v>
      </c>
      <c r="E187" s="338">
        <v>766</v>
      </c>
      <c r="F187" s="339">
        <v>4.5</v>
      </c>
      <c r="G187" s="338">
        <v>752</v>
      </c>
      <c r="H187" s="339">
        <v>4.3</v>
      </c>
      <c r="I187" s="339">
        <v>4.7</v>
      </c>
      <c r="J187" s="340" t="s">
        <v>1077</v>
      </c>
      <c r="M187" s="32"/>
      <c r="N187" s="33"/>
    </row>
    <row r="188" spans="2:14" ht="16.350000000000001" customHeight="1">
      <c r="B188" s="260" t="s">
        <v>380</v>
      </c>
      <c r="C188" s="251" t="s">
        <v>907</v>
      </c>
      <c r="D188" s="252">
        <v>447</v>
      </c>
      <c r="E188" s="252">
        <v>449</v>
      </c>
      <c r="F188" s="325">
        <v>5</v>
      </c>
      <c r="G188" s="252">
        <v>447</v>
      </c>
      <c r="H188" s="326">
        <v>4.8</v>
      </c>
      <c r="I188" s="325">
        <v>5.2</v>
      </c>
      <c r="J188" s="324" t="s">
        <v>1125</v>
      </c>
      <c r="M188" s="32"/>
      <c r="N188" s="33"/>
    </row>
    <row r="189" spans="2:14" ht="16.350000000000001" customHeight="1">
      <c r="B189" s="260" t="s">
        <v>381</v>
      </c>
      <c r="C189" s="336" t="s">
        <v>1168</v>
      </c>
      <c r="D189" s="337">
        <v>3850</v>
      </c>
      <c r="E189" s="338">
        <v>3900</v>
      </c>
      <c r="F189" s="339">
        <v>4.5</v>
      </c>
      <c r="G189" s="338">
        <v>3790</v>
      </c>
      <c r="H189" s="339">
        <v>4.3</v>
      </c>
      <c r="I189" s="339">
        <v>4.7</v>
      </c>
      <c r="J189" s="340" t="s">
        <v>1073</v>
      </c>
      <c r="M189" s="32"/>
      <c r="N189" s="33"/>
    </row>
    <row r="190" spans="2:14" ht="16.350000000000001" customHeight="1">
      <c r="B190" s="260" t="s">
        <v>382</v>
      </c>
      <c r="C190" s="258" t="s">
        <v>1169</v>
      </c>
      <c r="D190" s="257">
        <v>2470</v>
      </c>
      <c r="E190" s="257">
        <v>2490</v>
      </c>
      <c r="F190" s="333">
        <v>4.5999999999999996</v>
      </c>
      <c r="G190" s="257">
        <v>2470</v>
      </c>
      <c r="H190" s="334">
        <v>4.3999999999999995</v>
      </c>
      <c r="I190" s="333">
        <v>4.8</v>
      </c>
      <c r="J190" s="335" t="s">
        <v>1125</v>
      </c>
      <c r="M190" s="32"/>
      <c r="N190" s="33"/>
    </row>
    <row r="191" spans="2:14" ht="16.350000000000001" customHeight="1">
      <c r="B191" s="260" t="s">
        <v>383</v>
      </c>
      <c r="C191" s="336" t="s">
        <v>1170</v>
      </c>
      <c r="D191" s="337">
        <v>795</v>
      </c>
      <c r="E191" s="338">
        <v>801</v>
      </c>
      <c r="F191" s="339">
        <v>4.9000000000000004</v>
      </c>
      <c r="G191" s="338">
        <v>795</v>
      </c>
      <c r="H191" s="339">
        <v>4.7</v>
      </c>
      <c r="I191" s="339">
        <v>5.1000000000000005</v>
      </c>
      <c r="J191" s="340" t="s">
        <v>1125</v>
      </c>
      <c r="M191" s="32"/>
      <c r="N191" s="33"/>
    </row>
    <row r="192" spans="2:14" ht="16.350000000000001" customHeight="1">
      <c r="B192" s="260" t="s">
        <v>384</v>
      </c>
      <c r="C192" s="251" t="s">
        <v>908</v>
      </c>
      <c r="D192" s="252">
        <v>639</v>
      </c>
      <c r="E192" s="252">
        <v>642</v>
      </c>
      <c r="F192" s="325">
        <v>4.8</v>
      </c>
      <c r="G192" s="252">
        <v>639</v>
      </c>
      <c r="H192" s="326">
        <v>4.5999999999999996</v>
      </c>
      <c r="I192" s="325">
        <v>5</v>
      </c>
      <c r="J192" s="324" t="s">
        <v>597</v>
      </c>
      <c r="M192" s="32"/>
      <c r="N192" s="33"/>
    </row>
    <row r="193" spans="2:14" ht="16.350000000000001" customHeight="1">
      <c r="B193" s="260" t="s">
        <v>385</v>
      </c>
      <c r="C193" s="336" t="s">
        <v>1171</v>
      </c>
      <c r="D193" s="337">
        <v>536</v>
      </c>
      <c r="E193" s="338">
        <v>540</v>
      </c>
      <c r="F193" s="339">
        <v>5</v>
      </c>
      <c r="G193" s="338">
        <v>536</v>
      </c>
      <c r="H193" s="339">
        <v>4.8</v>
      </c>
      <c r="I193" s="339">
        <v>5.2</v>
      </c>
      <c r="J193" s="340" t="s">
        <v>1125</v>
      </c>
      <c r="M193" s="32"/>
      <c r="N193" s="33"/>
    </row>
    <row r="194" spans="2:14" ht="16.350000000000001" customHeight="1">
      <c r="B194" s="260" t="s">
        <v>386</v>
      </c>
      <c r="C194" s="251" t="s">
        <v>909</v>
      </c>
      <c r="D194" s="252">
        <v>1310</v>
      </c>
      <c r="E194" s="252">
        <v>1310</v>
      </c>
      <c r="F194" s="325">
        <v>4.8</v>
      </c>
      <c r="G194" s="252">
        <v>1310</v>
      </c>
      <c r="H194" s="326">
        <v>4.5999999999999996</v>
      </c>
      <c r="I194" s="325">
        <v>5</v>
      </c>
      <c r="J194" s="324" t="s">
        <v>1125</v>
      </c>
      <c r="M194" s="32"/>
      <c r="N194" s="33"/>
    </row>
    <row r="195" spans="2:14" ht="16.350000000000001" customHeight="1">
      <c r="B195" s="260" t="s">
        <v>387</v>
      </c>
      <c r="C195" s="336" t="s">
        <v>1172</v>
      </c>
      <c r="D195" s="337">
        <v>774</v>
      </c>
      <c r="E195" s="338">
        <v>779</v>
      </c>
      <c r="F195" s="339">
        <v>5.0999999999999996</v>
      </c>
      <c r="G195" s="338">
        <v>774</v>
      </c>
      <c r="H195" s="339">
        <v>4.8999999999999995</v>
      </c>
      <c r="I195" s="339">
        <v>5.3</v>
      </c>
      <c r="J195" s="340" t="s">
        <v>1125</v>
      </c>
      <c r="M195" s="32"/>
      <c r="N195" s="33"/>
    </row>
    <row r="196" spans="2:14" ht="16.350000000000001" customHeight="1">
      <c r="B196" s="260" t="s">
        <v>388</v>
      </c>
      <c r="C196" s="258" t="s">
        <v>1173</v>
      </c>
      <c r="D196" s="257">
        <v>739</v>
      </c>
      <c r="E196" s="257">
        <v>742</v>
      </c>
      <c r="F196" s="333">
        <v>4.9000000000000004</v>
      </c>
      <c r="G196" s="257">
        <v>739</v>
      </c>
      <c r="H196" s="334">
        <v>4.7</v>
      </c>
      <c r="I196" s="333">
        <v>5.1000000000000005</v>
      </c>
      <c r="J196" s="335" t="s">
        <v>1125</v>
      </c>
      <c r="M196" s="32"/>
      <c r="N196" s="33"/>
    </row>
    <row r="197" spans="2:14" ht="16.350000000000001" customHeight="1">
      <c r="B197" s="260" t="s">
        <v>389</v>
      </c>
      <c r="C197" s="336" t="s">
        <v>1174</v>
      </c>
      <c r="D197" s="337">
        <v>642</v>
      </c>
      <c r="E197" s="338">
        <v>645</v>
      </c>
      <c r="F197" s="339">
        <v>4.9000000000000004</v>
      </c>
      <c r="G197" s="338">
        <v>642</v>
      </c>
      <c r="H197" s="339">
        <v>4.7</v>
      </c>
      <c r="I197" s="339">
        <v>5.1000000000000005</v>
      </c>
      <c r="J197" s="340" t="s">
        <v>1125</v>
      </c>
      <c r="M197" s="32"/>
      <c r="N197" s="33"/>
    </row>
    <row r="198" spans="2:14" ht="16.350000000000001" customHeight="1">
      <c r="B198" s="260" t="s">
        <v>390</v>
      </c>
      <c r="C198" s="251" t="s">
        <v>910</v>
      </c>
      <c r="D198" s="252">
        <v>989</v>
      </c>
      <c r="E198" s="252">
        <v>1000</v>
      </c>
      <c r="F198" s="325">
        <v>4.9000000000000004</v>
      </c>
      <c r="G198" s="252">
        <v>989</v>
      </c>
      <c r="H198" s="326">
        <v>4.7</v>
      </c>
      <c r="I198" s="325">
        <v>5.1000000000000005</v>
      </c>
      <c r="J198" s="324" t="s">
        <v>597</v>
      </c>
      <c r="M198" s="32"/>
      <c r="N198" s="33"/>
    </row>
    <row r="199" spans="2:14" ht="16.350000000000001" customHeight="1">
      <c r="B199" s="260" t="s">
        <v>391</v>
      </c>
      <c r="C199" s="336" t="s">
        <v>1175</v>
      </c>
      <c r="D199" s="337">
        <v>1180</v>
      </c>
      <c r="E199" s="338">
        <v>1190</v>
      </c>
      <c r="F199" s="339">
        <v>4.7</v>
      </c>
      <c r="G199" s="338">
        <v>1180</v>
      </c>
      <c r="H199" s="339">
        <v>4.5999999999999996</v>
      </c>
      <c r="I199" s="339">
        <v>5</v>
      </c>
      <c r="J199" s="340" t="s">
        <v>1077</v>
      </c>
      <c r="M199" s="32"/>
      <c r="N199" s="33"/>
    </row>
    <row r="200" spans="2:14" ht="16.350000000000001" customHeight="1">
      <c r="B200" s="260" t="s">
        <v>393</v>
      </c>
      <c r="C200" s="251" t="s">
        <v>911</v>
      </c>
      <c r="D200" s="252">
        <v>1120</v>
      </c>
      <c r="E200" s="252">
        <v>1130</v>
      </c>
      <c r="F200" s="325">
        <v>4.8</v>
      </c>
      <c r="G200" s="252">
        <v>1110</v>
      </c>
      <c r="H200" s="326">
        <v>4.5999999999999996</v>
      </c>
      <c r="I200" s="325">
        <v>5</v>
      </c>
      <c r="J200" s="324" t="s">
        <v>1128</v>
      </c>
      <c r="M200" s="32"/>
      <c r="N200" s="33"/>
    </row>
    <row r="201" spans="2:14" ht="16.350000000000001" customHeight="1">
      <c r="B201" s="260" t="s">
        <v>394</v>
      </c>
      <c r="C201" s="336" t="s">
        <v>1176</v>
      </c>
      <c r="D201" s="337">
        <v>293</v>
      </c>
      <c r="E201" s="338">
        <v>300</v>
      </c>
      <c r="F201" s="339">
        <v>5</v>
      </c>
      <c r="G201" s="338">
        <v>293</v>
      </c>
      <c r="H201" s="339">
        <v>4.8</v>
      </c>
      <c r="I201" s="339">
        <v>5.2</v>
      </c>
      <c r="J201" s="340" t="s">
        <v>1125</v>
      </c>
      <c r="M201" s="32"/>
      <c r="N201" s="33"/>
    </row>
    <row r="202" spans="2:14" ht="16.350000000000001" customHeight="1">
      <c r="B202" s="260" t="s">
        <v>395</v>
      </c>
      <c r="C202" s="258" t="s">
        <v>1177</v>
      </c>
      <c r="D202" s="257">
        <v>1980</v>
      </c>
      <c r="E202" s="257">
        <v>2000</v>
      </c>
      <c r="F202" s="333">
        <v>5.3</v>
      </c>
      <c r="G202" s="257">
        <v>1950</v>
      </c>
      <c r="H202" s="334">
        <v>5.0999999999999996</v>
      </c>
      <c r="I202" s="333">
        <v>5.5</v>
      </c>
      <c r="J202" s="335" t="s">
        <v>1073</v>
      </c>
      <c r="M202" s="32"/>
      <c r="N202" s="33"/>
    </row>
    <row r="203" spans="2:14" ht="16.350000000000001" customHeight="1">
      <c r="B203" s="260" t="s">
        <v>396</v>
      </c>
      <c r="C203" s="336" t="s">
        <v>1178</v>
      </c>
      <c r="D203" s="337">
        <v>1940</v>
      </c>
      <c r="E203" s="338">
        <v>1960</v>
      </c>
      <c r="F203" s="339">
        <v>5.2</v>
      </c>
      <c r="G203" s="338">
        <v>1920</v>
      </c>
      <c r="H203" s="339">
        <v>5</v>
      </c>
      <c r="I203" s="339">
        <v>5.4</v>
      </c>
      <c r="J203" s="340" t="s">
        <v>1128</v>
      </c>
      <c r="M203" s="32"/>
      <c r="N203" s="33"/>
    </row>
    <row r="204" spans="2:14" ht="16.350000000000001" customHeight="1">
      <c r="B204" s="260" t="s">
        <v>397</v>
      </c>
      <c r="C204" s="251" t="s">
        <v>912</v>
      </c>
      <c r="D204" s="252">
        <v>1310</v>
      </c>
      <c r="E204" s="252">
        <v>1320</v>
      </c>
      <c r="F204" s="325">
        <v>5.0999999999999996</v>
      </c>
      <c r="G204" s="252">
        <v>1290</v>
      </c>
      <c r="H204" s="326">
        <v>4.9000000000000004</v>
      </c>
      <c r="I204" s="325">
        <v>5.3</v>
      </c>
      <c r="J204" s="324" t="s">
        <v>182</v>
      </c>
      <c r="M204" s="32"/>
      <c r="N204" s="33"/>
    </row>
    <row r="205" spans="2:14" ht="16.350000000000001" customHeight="1">
      <c r="B205" s="260" t="s">
        <v>398</v>
      </c>
      <c r="C205" s="336" t="s">
        <v>1179</v>
      </c>
      <c r="D205" s="337">
        <v>823</v>
      </c>
      <c r="E205" s="338">
        <v>831</v>
      </c>
      <c r="F205" s="339">
        <v>5</v>
      </c>
      <c r="G205" s="338">
        <v>815</v>
      </c>
      <c r="H205" s="339">
        <v>4.8</v>
      </c>
      <c r="I205" s="339">
        <v>5.2</v>
      </c>
      <c r="J205" s="340" t="s">
        <v>1128</v>
      </c>
      <c r="M205" s="32"/>
      <c r="N205" s="33"/>
    </row>
    <row r="206" spans="2:14" ht="16.350000000000001" customHeight="1">
      <c r="B206" s="260" t="s">
        <v>399</v>
      </c>
      <c r="C206" s="251" t="s">
        <v>915</v>
      </c>
      <c r="D206" s="252">
        <v>1530</v>
      </c>
      <c r="E206" s="252">
        <v>1540</v>
      </c>
      <c r="F206" s="325">
        <v>5.4</v>
      </c>
      <c r="G206" s="252">
        <v>1520</v>
      </c>
      <c r="H206" s="326">
        <v>5.2</v>
      </c>
      <c r="I206" s="325">
        <v>5.6</v>
      </c>
      <c r="J206" s="324" t="s">
        <v>1073</v>
      </c>
      <c r="M206" s="32"/>
      <c r="N206" s="33"/>
    </row>
    <row r="207" spans="2:14" ht="16.350000000000001" customHeight="1">
      <c r="B207" s="260" t="s">
        <v>400</v>
      </c>
      <c r="C207" s="336" t="s">
        <v>1180</v>
      </c>
      <c r="D207" s="337">
        <v>2050</v>
      </c>
      <c r="E207" s="338">
        <v>2070</v>
      </c>
      <c r="F207" s="339">
        <v>5</v>
      </c>
      <c r="G207" s="338">
        <v>2030</v>
      </c>
      <c r="H207" s="339">
        <v>4.8</v>
      </c>
      <c r="I207" s="339">
        <v>5.2</v>
      </c>
      <c r="J207" s="340" t="s">
        <v>1128</v>
      </c>
      <c r="M207" s="32"/>
      <c r="N207" s="33"/>
    </row>
    <row r="208" spans="2:14" ht="16.350000000000001" customHeight="1">
      <c r="B208" s="260" t="s">
        <v>401</v>
      </c>
      <c r="C208" s="258" t="s">
        <v>1181</v>
      </c>
      <c r="D208" s="257">
        <v>1000</v>
      </c>
      <c r="E208" s="257">
        <v>1010</v>
      </c>
      <c r="F208" s="333">
        <v>5</v>
      </c>
      <c r="G208" s="257">
        <v>992</v>
      </c>
      <c r="H208" s="334">
        <v>4.8</v>
      </c>
      <c r="I208" s="333">
        <v>5.2</v>
      </c>
      <c r="J208" s="335" t="s">
        <v>1128</v>
      </c>
      <c r="M208" s="32"/>
      <c r="N208" s="33"/>
    </row>
    <row r="209" spans="2:14" ht="16.350000000000001" customHeight="1">
      <c r="B209" s="260" t="s">
        <v>402</v>
      </c>
      <c r="C209" s="336" t="s">
        <v>1182</v>
      </c>
      <c r="D209" s="337">
        <v>1130</v>
      </c>
      <c r="E209" s="338">
        <v>1140</v>
      </c>
      <c r="F209" s="339">
        <v>4.9000000000000004</v>
      </c>
      <c r="G209" s="338">
        <v>1120</v>
      </c>
      <c r="H209" s="339">
        <v>4.7</v>
      </c>
      <c r="I209" s="339">
        <v>5.1000000000000005</v>
      </c>
      <c r="J209" s="340" t="s">
        <v>1128</v>
      </c>
      <c r="M209" s="32"/>
      <c r="N209" s="33"/>
    </row>
    <row r="210" spans="2:14" ht="16.350000000000001" customHeight="1">
      <c r="B210" s="260" t="s">
        <v>403</v>
      </c>
      <c r="C210" s="251" t="s">
        <v>916</v>
      </c>
      <c r="D210" s="252">
        <v>496</v>
      </c>
      <c r="E210" s="252">
        <v>500</v>
      </c>
      <c r="F210" s="325">
        <v>5.4</v>
      </c>
      <c r="G210" s="252">
        <v>491</v>
      </c>
      <c r="H210" s="326">
        <v>5.2</v>
      </c>
      <c r="I210" s="325">
        <v>5.6</v>
      </c>
      <c r="J210" s="324" t="s">
        <v>28</v>
      </c>
      <c r="M210" s="32"/>
      <c r="N210" s="33"/>
    </row>
    <row r="211" spans="2:14" ht="16.350000000000001" customHeight="1">
      <c r="B211" s="260" t="s">
        <v>405</v>
      </c>
      <c r="C211" s="336" t="s">
        <v>1183</v>
      </c>
      <c r="D211" s="337">
        <v>826</v>
      </c>
      <c r="E211" s="338">
        <v>836</v>
      </c>
      <c r="F211" s="339">
        <v>4.9000000000000004</v>
      </c>
      <c r="G211" s="338">
        <v>816</v>
      </c>
      <c r="H211" s="339">
        <v>4.7</v>
      </c>
      <c r="I211" s="339">
        <v>5.2</v>
      </c>
      <c r="J211" s="340" t="s">
        <v>1073</v>
      </c>
      <c r="M211" s="32"/>
      <c r="N211" s="33"/>
    </row>
    <row r="212" spans="2:14" ht="16.350000000000001" customHeight="1">
      <c r="B212" s="260" t="s">
        <v>406</v>
      </c>
      <c r="C212" s="251" t="s">
        <v>917</v>
      </c>
      <c r="D212" s="252">
        <v>538</v>
      </c>
      <c r="E212" s="252">
        <v>542</v>
      </c>
      <c r="F212" s="325">
        <v>5.0999999999999996</v>
      </c>
      <c r="G212" s="252">
        <v>533</v>
      </c>
      <c r="H212" s="326">
        <v>4.9000000000000004</v>
      </c>
      <c r="I212" s="325">
        <v>5.3</v>
      </c>
      <c r="J212" s="324" t="s">
        <v>1073</v>
      </c>
      <c r="M212" s="32"/>
      <c r="N212" s="33"/>
    </row>
    <row r="213" spans="2:14" ht="16.350000000000001" customHeight="1">
      <c r="B213" s="260" t="s">
        <v>407</v>
      </c>
      <c r="C213" s="336" t="s">
        <v>1184</v>
      </c>
      <c r="D213" s="337">
        <v>750</v>
      </c>
      <c r="E213" s="338">
        <v>757</v>
      </c>
      <c r="F213" s="339">
        <v>5.0999999999999996</v>
      </c>
      <c r="G213" s="338">
        <v>743</v>
      </c>
      <c r="H213" s="339">
        <v>4.9000000000000004</v>
      </c>
      <c r="I213" s="339">
        <v>5.3</v>
      </c>
      <c r="J213" s="340" t="s">
        <v>1073</v>
      </c>
      <c r="M213" s="32"/>
      <c r="N213" s="33"/>
    </row>
    <row r="214" spans="2:14" ht="16.350000000000001" customHeight="1">
      <c r="B214" s="260" t="s">
        <v>408</v>
      </c>
      <c r="C214" s="258" t="s">
        <v>1185</v>
      </c>
      <c r="D214" s="257">
        <v>490</v>
      </c>
      <c r="E214" s="257">
        <v>495</v>
      </c>
      <c r="F214" s="333">
        <v>5</v>
      </c>
      <c r="G214" s="257">
        <v>484</v>
      </c>
      <c r="H214" s="334">
        <v>4.8</v>
      </c>
      <c r="I214" s="333">
        <v>5.2</v>
      </c>
      <c r="J214" s="335" t="s">
        <v>1073</v>
      </c>
      <c r="M214" s="32"/>
      <c r="N214" s="33"/>
    </row>
    <row r="215" spans="2:14" ht="16.350000000000001" customHeight="1">
      <c r="B215" s="260" t="s">
        <v>409</v>
      </c>
      <c r="C215" s="336" t="s">
        <v>1186</v>
      </c>
      <c r="D215" s="337">
        <v>470</v>
      </c>
      <c r="E215" s="338">
        <v>474</v>
      </c>
      <c r="F215" s="339">
        <v>5.0999999999999996</v>
      </c>
      <c r="G215" s="338">
        <v>466</v>
      </c>
      <c r="H215" s="339">
        <v>4.9000000000000004</v>
      </c>
      <c r="I215" s="339">
        <v>5.3</v>
      </c>
      <c r="J215" s="340" t="s">
        <v>1073</v>
      </c>
      <c r="M215" s="32"/>
      <c r="N215" s="33"/>
    </row>
    <row r="216" spans="2:14" ht="16.350000000000001" customHeight="1">
      <c r="B216" s="260" t="s">
        <v>410</v>
      </c>
      <c r="C216" s="251" t="s">
        <v>918</v>
      </c>
      <c r="D216" s="252">
        <v>749</v>
      </c>
      <c r="E216" s="252">
        <v>757</v>
      </c>
      <c r="F216" s="325">
        <v>5.0999999999999996</v>
      </c>
      <c r="G216" s="252">
        <v>740</v>
      </c>
      <c r="H216" s="326">
        <v>4.9000000000000004</v>
      </c>
      <c r="I216" s="325">
        <v>5.3</v>
      </c>
      <c r="J216" s="324" t="s">
        <v>28</v>
      </c>
      <c r="M216" s="32"/>
      <c r="N216" s="33"/>
    </row>
    <row r="217" spans="2:14" ht="16.350000000000001" customHeight="1">
      <c r="B217" s="260" t="s">
        <v>411</v>
      </c>
      <c r="C217" s="336" t="s">
        <v>1187</v>
      </c>
      <c r="D217" s="337">
        <v>772</v>
      </c>
      <c r="E217" s="338">
        <v>779</v>
      </c>
      <c r="F217" s="339">
        <v>5.0999999999999996</v>
      </c>
      <c r="G217" s="338">
        <v>764</v>
      </c>
      <c r="H217" s="339">
        <v>4.9000000000000004</v>
      </c>
      <c r="I217" s="339">
        <v>5.3</v>
      </c>
      <c r="J217" s="340" t="s">
        <v>1073</v>
      </c>
      <c r="M217" s="32"/>
      <c r="N217" s="33"/>
    </row>
    <row r="218" spans="2:14" ht="16.350000000000001" customHeight="1">
      <c r="B218" s="260" t="s">
        <v>412</v>
      </c>
      <c r="C218" s="251" t="s">
        <v>919</v>
      </c>
      <c r="D218" s="252">
        <v>1650</v>
      </c>
      <c r="E218" s="252">
        <v>1660</v>
      </c>
      <c r="F218" s="325">
        <v>5.3</v>
      </c>
      <c r="G218" s="252">
        <v>1630</v>
      </c>
      <c r="H218" s="326">
        <v>5.0999999999999996</v>
      </c>
      <c r="I218" s="325">
        <v>5.5</v>
      </c>
      <c r="J218" s="324" t="s">
        <v>1128</v>
      </c>
      <c r="M218" s="32"/>
      <c r="N218" s="33"/>
    </row>
    <row r="219" spans="2:14" ht="16.350000000000001" customHeight="1">
      <c r="B219" s="260" t="s">
        <v>413</v>
      </c>
      <c r="C219" s="336" t="s">
        <v>1188</v>
      </c>
      <c r="D219" s="337">
        <v>955</v>
      </c>
      <c r="E219" s="338">
        <v>967</v>
      </c>
      <c r="F219" s="339">
        <v>4.3</v>
      </c>
      <c r="G219" s="338">
        <v>943</v>
      </c>
      <c r="H219" s="339">
        <v>4.0999999999999996</v>
      </c>
      <c r="I219" s="339">
        <v>4.5</v>
      </c>
      <c r="J219" s="340" t="s">
        <v>1073</v>
      </c>
      <c r="M219" s="32"/>
      <c r="N219" s="33"/>
    </row>
    <row r="220" spans="2:14" ht="16.350000000000001" customHeight="1">
      <c r="B220" s="260" t="s">
        <v>414</v>
      </c>
      <c r="C220" s="258" t="s">
        <v>1189</v>
      </c>
      <c r="D220" s="257">
        <v>758</v>
      </c>
      <c r="E220" s="257">
        <v>765</v>
      </c>
      <c r="F220" s="333">
        <v>4.5999999999999996</v>
      </c>
      <c r="G220" s="257">
        <v>751</v>
      </c>
      <c r="H220" s="334">
        <v>4.4000000000000004</v>
      </c>
      <c r="I220" s="333">
        <v>4.8</v>
      </c>
      <c r="J220" s="335" t="s">
        <v>1073</v>
      </c>
      <c r="M220" s="32"/>
      <c r="N220" s="33"/>
    </row>
    <row r="221" spans="2:14" ht="16.350000000000001" customHeight="1">
      <c r="B221" s="260" t="s">
        <v>920</v>
      </c>
      <c r="C221" s="336" t="s">
        <v>1190</v>
      </c>
      <c r="D221" s="337">
        <v>1110</v>
      </c>
      <c r="E221" s="338">
        <v>1130</v>
      </c>
      <c r="F221" s="339">
        <v>4.0999999999999996</v>
      </c>
      <c r="G221" s="338">
        <v>1080</v>
      </c>
      <c r="H221" s="339">
        <v>3.9</v>
      </c>
      <c r="I221" s="339">
        <v>4.3</v>
      </c>
      <c r="J221" s="340" t="s">
        <v>1128</v>
      </c>
      <c r="M221" s="32"/>
      <c r="N221" s="33"/>
    </row>
    <row r="222" spans="2:14" ht="16.350000000000001" customHeight="1">
      <c r="B222" s="260" t="s">
        <v>415</v>
      </c>
      <c r="C222" s="251" t="s">
        <v>921</v>
      </c>
      <c r="D222" s="252">
        <v>682</v>
      </c>
      <c r="E222" s="252">
        <v>683</v>
      </c>
      <c r="F222" s="325">
        <v>5.4</v>
      </c>
      <c r="G222" s="252">
        <v>681</v>
      </c>
      <c r="H222" s="326">
        <v>5.2</v>
      </c>
      <c r="I222" s="325">
        <v>5.6</v>
      </c>
      <c r="J222" s="324" t="s">
        <v>26</v>
      </c>
      <c r="M222" s="32"/>
      <c r="N222" s="33"/>
    </row>
    <row r="223" spans="2:14" ht="16.350000000000001" customHeight="1">
      <c r="B223" s="260" t="s">
        <v>416</v>
      </c>
      <c r="C223" s="336" t="s">
        <v>1191</v>
      </c>
      <c r="D223" s="337">
        <v>676</v>
      </c>
      <c r="E223" s="338">
        <v>681</v>
      </c>
      <c r="F223" s="339">
        <v>5.5</v>
      </c>
      <c r="G223" s="338">
        <v>670</v>
      </c>
      <c r="H223" s="339">
        <v>5.3</v>
      </c>
      <c r="I223" s="339">
        <v>5.7</v>
      </c>
      <c r="J223" s="340" t="s">
        <v>1073</v>
      </c>
      <c r="M223" s="32"/>
      <c r="N223" s="33"/>
    </row>
    <row r="224" spans="2:14" ht="16.350000000000001" customHeight="1">
      <c r="B224" s="260" t="s">
        <v>417</v>
      </c>
      <c r="C224" s="251" t="s">
        <v>922</v>
      </c>
      <c r="D224" s="252">
        <v>1630</v>
      </c>
      <c r="E224" s="252">
        <v>1640</v>
      </c>
      <c r="F224" s="325">
        <v>5.0999999999999996</v>
      </c>
      <c r="G224" s="252">
        <v>1610</v>
      </c>
      <c r="H224" s="326">
        <v>4.9000000000000004</v>
      </c>
      <c r="I224" s="325">
        <v>5.3</v>
      </c>
      <c r="J224" s="324" t="s">
        <v>1073</v>
      </c>
      <c r="M224" s="32"/>
      <c r="N224" s="33"/>
    </row>
    <row r="225" spans="2:14" ht="16.350000000000001" customHeight="1">
      <c r="B225" s="260" t="s">
        <v>419</v>
      </c>
      <c r="C225" s="336" t="s">
        <v>1192</v>
      </c>
      <c r="D225" s="337">
        <v>271</v>
      </c>
      <c r="E225" s="338">
        <v>267</v>
      </c>
      <c r="F225" s="339">
        <v>5.4</v>
      </c>
      <c r="G225" s="338">
        <v>273</v>
      </c>
      <c r="H225" s="339">
        <v>5.2</v>
      </c>
      <c r="I225" s="339">
        <v>5.6</v>
      </c>
      <c r="J225" s="340" t="s">
        <v>1069</v>
      </c>
      <c r="M225" s="32"/>
      <c r="N225" s="33"/>
    </row>
    <row r="226" spans="2:14" ht="16.350000000000001" customHeight="1">
      <c r="B226" s="260" t="s">
        <v>420</v>
      </c>
      <c r="C226" s="258" t="s">
        <v>1193</v>
      </c>
      <c r="D226" s="257">
        <v>511</v>
      </c>
      <c r="E226" s="257">
        <v>515</v>
      </c>
      <c r="F226" s="333">
        <v>5.4</v>
      </c>
      <c r="G226" s="257">
        <v>506</v>
      </c>
      <c r="H226" s="334">
        <v>5.2</v>
      </c>
      <c r="I226" s="333">
        <v>5.6</v>
      </c>
      <c r="J226" s="335" t="s">
        <v>1073</v>
      </c>
      <c r="M226" s="32"/>
      <c r="N226" s="33"/>
    </row>
    <row r="227" spans="2:14" ht="16.350000000000001" customHeight="1">
      <c r="B227" s="260" t="s">
        <v>421</v>
      </c>
      <c r="C227" s="336" t="s">
        <v>1194</v>
      </c>
      <c r="D227" s="337">
        <v>340</v>
      </c>
      <c r="E227" s="338">
        <v>343</v>
      </c>
      <c r="F227" s="339">
        <v>5.4</v>
      </c>
      <c r="G227" s="338">
        <v>337</v>
      </c>
      <c r="H227" s="339">
        <v>5.2</v>
      </c>
      <c r="I227" s="339">
        <v>5.6</v>
      </c>
      <c r="J227" s="340" t="s">
        <v>1073</v>
      </c>
      <c r="M227" s="32"/>
      <c r="N227" s="33"/>
    </row>
    <row r="228" spans="2:14" ht="16.350000000000001" customHeight="1">
      <c r="B228" s="260" t="s">
        <v>422</v>
      </c>
      <c r="C228" s="251" t="s">
        <v>923</v>
      </c>
      <c r="D228" s="252">
        <v>564</v>
      </c>
      <c r="E228" s="252">
        <v>567</v>
      </c>
      <c r="F228" s="325">
        <v>5.5</v>
      </c>
      <c r="G228" s="252">
        <v>560</v>
      </c>
      <c r="H228" s="326">
        <v>5.3</v>
      </c>
      <c r="I228" s="325">
        <v>5.7</v>
      </c>
      <c r="J228" s="324" t="s">
        <v>182</v>
      </c>
      <c r="M228" s="32"/>
      <c r="N228" s="33"/>
    </row>
    <row r="229" spans="2:14" ht="16.350000000000001" customHeight="1">
      <c r="B229" s="260" t="s">
        <v>423</v>
      </c>
      <c r="C229" s="336" t="s">
        <v>1195</v>
      </c>
      <c r="D229" s="337">
        <v>488</v>
      </c>
      <c r="E229" s="338">
        <v>491</v>
      </c>
      <c r="F229" s="339">
        <v>5.6000000000000005</v>
      </c>
      <c r="G229" s="338">
        <v>485</v>
      </c>
      <c r="H229" s="339">
        <v>5.4</v>
      </c>
      <c r="I229" s="339">
        <v>5.8000000000000007</v>
      </c>
      <c r="J229" s="340" t="s">
        <v>1128</v>
      </c>
      <c r="M229" s="32"/>
      <c r="N229" s="33"/>
    </row>
    <row r="230" spans="2:14" ht="16.350000000000001" customHeight="1">
      <c r="B230" s="260" t="s">
        <v>424</v>
      </c>
      <c r="C230" s="251" t="s">
        <v>924</v>
      </c>
      <c r="D230" s="252">
        <v>409</v>
      </c>
      <c r="E230" s="252">
        <v>411</v>
      </c>
      <c r="F230" s="325">
        <v>5.6000000000000005</v>
      </c>
      <c r="G230" s="252">
        <v>407</v>
      </c>
      <c r="H230" s="326">
        <v>5.4</v>
      </c>
      <c r="I230" s="325">
        <v>5.8000000000000007</v>
      </c>
      <c r="J230" s="324" t="s">
        <v>1128</v>
      </c>
      <c r="M230" s="32"/>
      <c r="N230" s="33"/>
    </row>
    <row r="231" spans="2:14" ht="16.350000000000001" customHeight="1">
      <c r="B231" s="260" t="s">
        <v>425</v>
      </c>
      <c r="C231" s="336" t="s">
        <v>1196</v>
      </c>
      <c r="D231" s="337">
        <v>260</v>
      </c>
      <c r="E231" s="338">
        <v>261</v>
      </c>
      <c r="F231" s="339">
        <v>5.5</v>
      </c>
      <c r="G231" s="338">
        <v>259</v>
      </c>
      <c r="H231" s="339">
        <v>5.3</v>
      </c>
      <c r="I231" s="339">
        <v>5.7</v>
      </c>
      <c r="J231" s="340" t="s">
        <v>1128</v>
      </c>
      <c r="M231" s="32"/>
      <c r="N231" s="33"/>
    </row>
    <row r="232" spans="2:14" ht="16.350000000000001" customHeight="1">
      <c r="B232" s="260" t="s">
        <v>426</v>
      </c>
      <c r="C232" s="258" t="s">
        <v>1197</v>
      </c>
      <c r="D232" s="257">
        <v>234</v>
      </c>
      <c r="E232" s="257">
        <v>235</v>
      </c>
      <c r="F232" s="333">
        <v>5.5</v>
      </c>
      <c r="G232" s="257">
        <v>233</v>
      </c>
      <c r="H232" s="334">
        <v>5.3</v>
      </c>
      <c r="I232" s="333">
        <v>5.7</v>
      </c>
      <c r="J232" s="335" t="s">
        <v>1128</v>
      </c>
      <c r="M232" s="32"/>
      <c r="N232" s="33"/>
    </row>
    <row r="233" spans="2:14" ht="16.350000000000001" customHeight="1">
      <c r="B233" s="260" t="s">
        <v>427</v>
      </c>
      <c r="C233" s="336" t="s">
        <v>1198</v>
      </c>
      <c r="D233" s="337">
        <v>451</v>
      </c>
      <c r="E233" s="338">
        <v>453</v>
      </c>
      <c r="F233" s="339">
        <v>5.6000000000000005</v>
      </c>
      <c r="G233" s="338">
        <v>448</v>
      </c>
      <c r="H233" s="339">
        <v>5.4</v>
      </c>
      <c r="I233" s="339">
        <v>5.8000000000000007</v>
      </c>
      <c r="J233" s="340" t="s">
        <v>1128</v>
      </c>
      <c r="M233" s="32"/>
      <c r="N233" s="33"/>
    </row>
    <row r="234" spans="2:14" ht="16.350000000000001" customHeight="1">
      <c r="B234" s="260" t="s">
        <v>428</v>
      </c>
      <c r="C234" s="251" t="s">
        <v>925</v>
      </c>
      <c r="D234" s="252">
        <v>630</v>
      </c>
      <c r="E234" s="252">
        <v>634</v>
      </c>
      <c r="F234" s="325">
        <v>5.5</v>
      </c>
      <c r="G234" s="252">
        <v>626</v>
      </c>
      <c r="H234" s="326">
        <v>5.3</v>
      </c>
      <c r="I234" s="325">
        <v>5.7</v>
      </c>
      <c r="J234" s="324" t="s">
        <v>182</v>
      </c>
      <c r="M234" s="32"/>
      <c r="N234" s="33"/>
    </row>
    <row r="235" spans="2:14" ht="16.350000000000001" customHeight="1">
      <c r="B235" s="260" t="s">
        <v>429</v>
      </c>
      <c r="C235" s="336" t="s">
        <v>1199</v>
      </c>
      <c r="D235" s="337">
        <v>4640</v>
      </c>
      <c r="E235" s="338">
        <v>4650</v>
      </c>
      <c r="F235" s="339">
        <v>5.6</v>
      </c>
      <c r="G235" s="338">
        <v>4620</v>
      </c>
      <c r="H235" s="339">
        <v>5.4</v>
      </c>
      <c r="I235" s="339">
        <v>5.8</v>
      </c>
      <c r="J235" s="340" t="s">
        <v>1128</v>
      </c>
      <c r="M235" s="32"/>
      <c r="N235" s="33"/>
    </row>
    <row r="236" spans="2:14" ht="16.350000000000001" customHeight="1">
      <c r="B236" s="260" t="s">
        <v>430</v>
      </c>
      <c r="C236" s="251" t="s">
        <v>926</v>
      </c>
      <c r="D236" s="252">
        <v>1830</v>
      </c>
      <c r="E236" s="252">
        <v>1840</v>
      </c>
      <c r="F236" s="325">
        <v>5.5</v>
      </c>
      <c r="G236" s="252">
        <v>1820</v>
      </c>
      <c r="H236" s="326">
        <v>5.3</v>
      </c>
      <c r="I236" s="325">
        <v>5.7</v>
      </c>
      <c r="J236" s="324" t="s">
        <v>1128</v>
      </c>
      <c r="M236" s="32"/>
      <c r="N236" s="33"/>
    </row>
    <row r="237" spans="2:14" ht="16.350000000000001" customHeight="1">
      <c r="B237" s="260" t="s">
        <v>431</v>
      </c>
      <c r="C237" s="336" t="s">
        <v>1200</v>
      </c>
      <c r="D237" s="337">
        <v>1030</v>
      </c>
      <c r="E237" s="338">
        <v>1030</v>
      </c>
      <c r="F237" s="339">
        <v>5.6</v>
      </c>
      <c r="G237" s="338">
        <v>1020</v>
      </c>
      <c r="H237" s="339">
        <v>5.4</v>
      </c>
      <c r="I237" s="339">
        <v>5.8</v>
      </c>
      <c r="J237" s="340" t="s">
        <v>1128</v>
      </c>
      <c r="M237" s="32"/>
      <c r="N237" s="33"/>
    </row>
    <row r="238" spans="2:14" ht="16.350000000000001" customHeight="1">
      <c r="B238" s="260" t="s">
        <v>432</v>
      </c>
      <c r="C238" s="258" t="s">
        <v>1201</v>
      </c>
      <c r="D238" s="257">
        <v>424</v>
      </c>
      <c r="E238" s="257">
        <v>426</v>
      </c>
      <c r="F238" s="333">
        <v>5.7</v>
      </c>
      <c r="G238" s="257">
        <v>422</v>
      </c>
      <c r="H238" s="334">
        <v>5.5</v>
      </c>
      <c r="I238" s="333">
        <v>5.9</v>
      </c>
      <c r="J238" s="335" t="s">
        <v>1128</v>
      </c>
      <c r="M238" s="32"/>
      <c r="N238" s="33"/>
    </row>
    <row r="239" spans="2:14" ht="16.350000000000001" customHeight="1">
      <c r="B239" s="260" t="s">
        <v>433</v>
      </c>
      <c r="C239" s="336" t="s">
        <v>1202</v>
      </c>
      <c r="D239" s="337">
        <v>896</v>
      </c>
      <c r="E239" s="338">
        <v>905</v>
      </c>
      <c r="F239" s="339">
        <v>5.6</v>
      </c>
      <c r="G239" s="338">
        <v>887</v>
      </c>
      <c r="H239" s="339">
        <v>5.4</v>
      </c>
      <c r="I239" s="339">
        <v>5.8</v>
      </c>
      <c r="J239" s="340" t="s">
        <v>1073</v>
      </c>
      <c r="M239" s="32"/>
      <c r="N239" s="33"/>
    </row>
    <row r="240" spans="2:14" ht="16.350000000000001" customHeight="1">
      <c r="B240" s="260" t="s">
        <v>434</v>
      </c>
      <c r="C240" s="251" t="s">
        <v>927</v>
      </c>
      <c r="D240" s="252">
        <v>724</v>
      </c>
      <c r="E240" s="252">
        <v>730</v>
      </c>
      <c r="F240" s="325">
        <v>5.2</v>
      </c>
      <c r="G240" s="252">
        <v>724</v>
      </c>
      <c r="H240" s="326">
        <v>5</v>
      </c>
      <c r="I240" s="325">
        <v>5.4</v>
      </c>
      <c r="J240" s="324" t="s">
        <v>597</v>
      </c>
      <c r="M240" s="32"/>
      <c r="N240" s="33"/>
    </row>
    <row r="241" spans="2:14" ht="16.350000000000001" customHeight="1">
      <c r="B241" s="260" t="s">
        <v>435</v>
      </c>
      <c r="C241" s="336" t="s">
        <v>1203</v>
      </c>
      <c r="D241" s="337">
        <v>582</v>
      </c>
      <c r="E241" s="338">
        <v>588</v>
      </c>
      <c r="F241" s="339">
        <v>5.2</v>
      </c>
      <c r="G241" s="338">
        <v>576</v>
      </c>
      <c r="H241" s="339">
        <v>5</v>
      </c>
      <c r="I241" s="339">
        <v>5.4</v>
      </c>
      <c r="J241" s="340" t="s">
        <v>1128</v>
      </c>
      <c r="M241" s="32"/>
      <c r="N241" s="33"/>
    </row>
    <row r="242" spans="2:14" ht="16.350000000000001" customHeight="1">
      <c r="B242" s="260" t="s">
        <v>436</v>
      </c>
      <c r="C242" s="251" t="s">
        <v>928</v>
      </c>
      <c r="D242" s="252">
        <v>1070</v>
      </c>
      <c r="E242" s="252">
        <v>1080</v>
      </c>
      <c r="F242" s="325">
        <v>5.2</v>
      </c>
      <c r="G242" s="252">
        <v>1060</v>
      </c>
      <c r="H242" s="326">
        <v>5</v>
      </c>
      <c r="I242" s="325">
        <v>5.4</v>
      </c>
      <c r="J242" s="324" t="s">
        <v>1128</v>
      </c>
      <c r="M242" s="32"/>
      <c r="N242" s="33"/>
    </row>
    <row r="243" spans="2:14" ht="16.350000000000001" customHeight="1">
      <c r="B243" s="260" t="s">
        <v>437</v>
      </c>
      <c r="C243" s="336" t="s">
        <v>1204</v>
      </c>
      <c r="D243" s="337">
        <v>1650</v>
      </c>
      <c r="E243" s="338">
        <v>1660</v>
      </c>
      <c r="F243" s="339">
        <v>5.2</v>
      </c>
      <c r="G243" s="338">
        <v>1630</v>
      </c>
      <c r="H243" s="339">
        <v>5</v>
      </c>
      <c r="I243" s="339">
        <v>5.4</v>
      </c>
      <c r="J243" s="340" t="s">
        <v>1128</v>
      </c>
      <c r="M243" s="32"/>
      <c r="N243" s="33"/>
    </row>
    <row r="244" spans="2:14" ht="16.350000000000001" customHeight="1">
      <c r="B244" s="260" t="s">
        <v>438</v>
      </c>
      <c r="C244" s="258" t="s">
        <v>1205</v>
      </c>
      <c r="D244" s="257">
        <v>3940</v>
      </c>
      <c r="E244" s="257">
        <v>3980</v>
      </c>
      <c r="F244" s="333">
        <v>5.0999999999999996</v>
      </c>
      <c r="G244" s="257">
        <v>3900</v>
      </c>
      <c r="H244" s="334">
        <v>4.9000000000000004</v>
      </c>
      <c r="I244" s="333">
        <v>5.3</v>
      </c>
      <c r="J244" s="335" t="s">
        <v>1128</v>
      </c>
      <c r="M244" s="32"/>
      <c r="N244" s="33"/>
    </row>
    <row r="245" spans="2:14" ht="16.350000000000001" customHeight="1">
      <c r="B245" s="260" t="s">
        <v>439</v>
      </c>
      <c r="C245" s="336" t="s">
        <v>1206</v>
      </c>
      <c r="D245" s="337">
        <v>661</v>
      </c>
      <c r="E245" s="338">
        <v>671</v>
      </c>
      <c r="F245" s="339">
        <v>5</v>
      </c>
      <c r="G245" s="338">
        <v>657</v>
      </c>
      <c r="H245" s="339">
        <v>4.8</v>
      </c>
      <c r="I245" s="339">
        <v>5.2</v>
      </c>
      <c r="J245" s="340" t="s">
        <v>1077</v>
      </c>
      <c r="M245" s="32"/>
      <c r="N245" s="33"/>
    </row>
    <row r="246" spans="2:14" ht="16.350000000000001" customHeight="1">
      <c r="B246" s="260" t="s">
        <v>440</v>
      </c>
      <c r="C246" s="251" t="s">
        <v>929</v>
      </c>
      <c r="D246" s="252">
        <v>817</v>
      </c>
      <c r="E246" s="252">
        <v>825</v>
      </c>
      <c r="F246" s="325">
        <v>5</v>
      </c>
      <c r="G246" s="252">
        <v>813</v>
      </c>
      <c r="H246" s="326">
        <v>4.8</v>
      </c>
      <c r="I246" s="325">
        <v>5.2</v>
      </c>
      <c r="J246" s="324" t="s">
        <v>26</v>
      </c>
      <c r="M246" s="32"/>
      <c r="N246" s="33"/>
    </row>
    <row r="247" spans="2:14" ht="16.350000000000001" customHeight="1">
      <c r="B247" s="260" t="s">
        <v>441</v>
      </c>
      <c r="C247" s="336" t="s">
        <v>1207</v>
      </c>
      <c r="D247" s="337">
        <v>1190</v>
      </c>
      <c r="E247" s="338">
        <v>1190</v>
      </c>
      <c r="F247" s="339">
        <v>5.0999999999999996</v>
      </c>
      <c r="G247" s="338">
        <v>1190</v>
      </c>
      <c r="H247" s="339">
        <v>4.9000000000000004</v>
      </c>
      <c r="I247" s="339">
        <v>5.3</v>
      </c>
      <c r="J247" s="340" t="s">
        <v>1128</v>
      </c>
      <c r="M247" s="32"/>
      <c r="N247" s="33"/>
    </row>
    <row r="248" spans="2:14" ht="16.350000000000001" customHeight="1">
      <c r="B248" s="260" t="s">
        <v>442</v>
      </c>
      <c r="C248" s="251" t="s">
        <v>930</v>
      </c>
      <c r="D248" s="252">
        <v>1050</v>
      </c>
      <c r="E248" s="252">
        <v>1060</v>
      </c>
      <c r="F248" s="325">
        <v>5.0999999999999996</v>
      </c>
      <c r="G248" s="252">
        <v>1040</v>
      </c>
      <c r="H248" s="326">
        <v>4.9000000000000004</v>
      </c>
      <c r="I248" s="325">
        <v>5.3</v>
      </c>
      <c r="J248" s="324" t="s">
        <v>1128</v>
      </c>
      <c r="M248" s="32"/>
      <c r="N248" s="33"/>
    </row>
    <row r="249" spans="2:14" ht="16.350000000000001" customHeight="1">
      <c r="B249" s="260" t="s">
        <v>443</v>
      </c>
      <c r="C249" s="336" t="s">
        <v>1208</v>
      </c>
      <c r="D249" s="337">
        <v>1820</v>
      </c>
      <c r="E249" s="338">
        <v>1840</v>
      </c>
      <c r="F249" s="339">
        <v>5</v>
      </c>
      <c r="G249" s="338">
        <v>1800</v>
      </c>
      <c r="H249" s="339">
        <v>4.8</v>
      </c>
      <c r="I249" s="339">
        <v>5.2</v>
      </c>
      <c r="J249" s="340" t="s">
        <v>1073</v>
      </c>
      <c r="M249" s="32"/>
      <c r="N249" s="33"/>
    </row>
    <row r="250" spans="2:14" ht="16.350000000000001" customHeight="1">
      <c r="B250" s="260" t="s">
        <v>444</v>
      </c>
      <c r="C250" s="258" t="s">
        <v>1209</v>
      </c>
      <c r="D250" s="257">
        <v>602</v>
      </c>
      <c r="E250" s="257">
        <v>607</v>
      </c>
      <c r="F250" s="333">
        <v>5.3</v>
      </c>
      <c r="G250" s="257">
        <v>600</v>
      </c>
      <c r="H250" s="334">
        <v>5.0999999999999996</v>
      </c>
      <c r="I250" s="333">
        <v>5.5</v>
      </c>
      <c r="J250" s="335" t="s">
        <v>1077</v>
      </c>
      <c r="M250" s="32"/>
      <c r="N250" s="33"/>
    </row>
    <row r="251" spans="2:14" ht="16.350000000000001" customHeight="1">
      <c r="B251" s="260" t="s">
        <v>445</v>
      </c>
      <c r="C251" s="336" t="s">
        <v>1210</v>
      </c>
      <c r="D251" s="337">
        <v>275</v>
      </c>
      <c r="E251" s="338">
        <v>277</v>
      </c>
      <c r="F251" s="339">
        <v>5.2</v>
      </c>
      <c r="G251" s="338">
        <v>274</v>
      </c>
      <c r="H251" s="339">
        <v>5</v>
      </c>
      <c r="I251" s="339">
        <v>5.4</v>
      </c>
      <c r="J251" s="340" t="s">
        <v>1077</v>
      </c>
      <c r="M251" s="32"/>
      <c r="N251" s="33"/>
    </row>
    <row r="252" spans="2:14" ht="16.350000000000001" customHeight="1">
      <c r="B252" s="260" t="s">
        <v>446</v>
      </c>
      <c r="C252" s="251" t="s">
        <v>931</v>
      </c>
      <c r="D252" s="252">
        <v>330</v>
      </c>
      <c r="E252" s="252">
        <v>333</v>
      </c>
      <c r="F252" s="325">
        <v>5.5</v>
      </c>
      <c r="G252" s="252">
        <v>328</v>
      </c>
      <c r="H252" s="326">
        <v>5.3</v>
      </c>
      <c r="I252" s="325">
        <v>5.7</v>
      </c>
      <c r="J252" s="324" t="s">
        <v>26</v>
      </c>
      <c r="M252" s="32"/>
      <c r="N252" s="33"/>
    </row>
    <row r="253" spans="2:14" ht="16.350000000000001" customHeight="1">
      <c r="B253" s="260" t="s">
        <v>447</v>
      </c>
      <c r="C253" s="336" t="s">
        <v>1211</v>
      </c>
      <c r="D253" s="337">
        <v>522</v>
      </c>
      <c r="E253" s="338">
        <v>525</v>
      </c>
      <c r="F253" s="339">
        <v>5.4</v>
      </c>
      <c r="G253" s="338">
        <v>520</v>
      </c>
      <c r="H253" s="339">
        <v>5.2</v>
      </c>
      <c r="I253" s="339">
        <v>5.6</v>
      </c>
      <c r="J253" s="340" t="s">
        <v>1077</v>
      </c>
      <c r="M253" s="32"/>
      <c r="N253" s="33"/>
    </row>
    <row r="254" spans="2:14" ht="16.350000000000001" customHeight="1">
      <c r="B254" s="260" t="s">
        <v>448</v>
      </c>
      <c r="C254" s="251" t="s">
        <v>932</v>
      </c>
      <c r="D254" s="252">
        <v>553</v>
      </c>
      <c r="E254" s="252">
        <v>556</v>
      </c>
      <c r="F254" s="325">
        <v>5.4</v>
      </c>
      <c r="G254" s="252">
        <v>551</v>
      </c>
      <c r="H254" s="326">
        <v>5.2</v>
      </c>
      <c r="I254" s="325">
        <v>5.6</v>
      </c>
      <c r="J254" s="324" t="s">
        <v>26</v>
      </c>
      <c r="M254" s="32"/>
      <c r="N254" s="33"/>
    </row>
    <row r="255" spans="2:14" ht="16.350000000000001" customHeight="1" thickBot="1">
      <c r="B255" s="261" t="s">
        <v>933</v>
      </c>
      <c r="C255" s="336" t="s">
        <v>1212</v>
      </c>
      <c r="D255" s="337">
        <v>1130</v>
      </c>
      <c r="E255" s="338">
        <v>1140</v>
      </c>
      <c r="F255" s="339">
        <v>4.8</v>
      </c>
      <c r="G255" s="338">
        <v>1110</v>
      </c>
      <c r="H255" s="339">
        <v>4.5999999999999996</v>
      </c>
      <c r="I255" s="339">
        <v>5</v>
      </c>
      <c r="J255" s="340" t="s">
        <v>1128</v>
      </c>
      <c r="M255" s="32"/>
      <c r="N255" s="33"/>
    </row>
    <row r="256" spans="2:14" ht="16.350000000000001" customHeight="1" thickTop="1">
      <c r="B256" s="262" t="s">
        <v>934</v>
      </c>
      <c r="C256" s="341" t="s">
        <v>1213</v>
      </c>
      <c r="D256" s="263">
        <v>5090</v>
      </c>
      <c r="E256" s="263" t="s">
        <v>1233</v>
      </c>
      <c r="F256" s="342" t="s">
        <v>1214</v>
      </c>
      <c r="G256" s="263">
        <v>5090</v>
      </c>
      <c r="H256" s="264">
        <v>4</v>
      </c>
      <c r="I256" s="342" t="s">
        <v>1214</v>
      </c>
      <c r="J256" s="341" t="s">
        <v>28</v>
      </c>
      <c r="M256" s="32"/>
      <c r="N256" s="33"/>
    </row>
    <row r="257" spans="2:10" ht="16.350000000000001" customHeight="1">
      <c r="B257" s="31"/>
    </row>
    <row r="258" spans="2:10" ht="16.350000000000001" customHeight="1">
      <c r="B258" s="382" t="s">
        <v>797</v>
      </c>
      <c r="C258" s="383" t="s">
        <v>611</v>
      </c>
      <c r="D258" s="122">
        <v>834749</v>
      </c>
      <c r="E258" s="122" t="s">
        <v>936</v>
      </c>
      <c r="F258" s="122" t="s">
        <v>936</v>
      </c>
      <c r="G258" s="123" t="s">
        <v>936</v>
      </c>
      <c r="H258" s="123" t="s">
        <v>936</v>
      </c>
      <c r="I258" s="123" t="s">
        <v>936</v>
      </c>
      <c r="J258" s="121" t="s">
        <v>936</v>
      </c>
    </row>
    <row r="259" spans="2:10" ht="16.350000000000001" customHeight="1">
      <c r="B259" s="385"/>
      <c r="C259" s="386" t="s">
        <v>612</v>
      </c>
      <c r="D259" s="343">
        <v>349440</v>
      </c>
      <c r="E259" s="343" t="s">
        <v>599</v>
      </c>
      <c r="F259" s="388" t="s">
        <v>599</v>
      </c>
      <c r="G259" s="394" t="s">
        <v>599</v>
      </c>
      <c r="H259" s="389" t="s">
        <v>599</v>
      </c>
      <c r="I259" s="389" t="s">
        <v>599</v>
      </c>
      <c r="J259" s="395" t="s">
        <v>262</v>
      </c>
    </row>
    <row r="260" spans="2:10" ht="16.350000000000001" customHeight="1">
      <c r="B260" s="344"/>
      <c r="C260" s="415" t="s">
        <v>613</v>
      </c>
      <c r="D260" s="346">
        <v>158380</v>
      </c>
      <c r="E260" s="346" t="s">
        <v>1214</v>
      </c>
      <c r="F260" s="347" t="s">
        <v>1214</v>
      </c>
      <c r="G260" s="348" t="s">
        <v>1214</v>
      </c>
      <c r="H260" s="349" t="s">
        <v>1214</v>
      </c>
      <c r="I260" s="349" t="s">
        <v>1214</v>
      </c>
      <c r="J260" s="350" t="s">
        <v>1214</v>
      </c>
    </row>
    <row r="261" spans="2:10" ht="16.350000000000001" customHeight="1">
      <c r="B261" s="351"/>
      <c r="C261" s="274" t="s">
        <v>825</v>
      </c>
      <c r="D261" s="352">
        <v>156317</v>
      </c>
      <c r="E261" s="352" t="s">
        <v>936</v>
      </c>
      <c r="F261" s="353" t="s">
        <v>936</v>
      </c>
      <c r="G261" s="354" t="s">
        <v>936</v>
      </c>
      <c r="H261" s="355" t="s">
        <v>936</v>
      </c>
      <c r="I261" s="355" t="s">
        <v>936</v>
      </c>
      <c r="J261" s="356" t="s">
        <v>262</v>
      </c>
    </row>
    <row r="262" spans="2:10" ht="16.350000000000001" customHeight="1">
      <c r="B262" s="357"/>
      <c r="C262" s="358" t="s">
        <v>614</v>
      </c>
      <c r="D262" s="359">
        <v>165522</v>
      </c>
      <c r="E262" s="359" t="s">
        <v>936</v>
      </c>
      <c r="F262" s="360" t="s">
        <v>936</v>
      </c>
      <c r="G262" s="361" t="s">
        <v>936</v>
      </c>
      <c r="H262" s="362" t="s">
        <v>936</v>
      </c>
      <c r="I262" s="362" t="s">
        <v>936</v>
      </c>
      <c r="J262" s="363" t="s">
        <v>262</v>
      </c>
    </row>
    <row r="263" spans="2:10" ht="16.350000000000001" customHeight="1">
      <c r="B263" s="364"/>
      <c r="C263" s="365" t="s">
        <v>1215</v>
      </c>
      <c r="D263" s="366">
        <v>5090</v>
      </c>
      <c r="E263" s="366"/>
      <c r="F263" s="367"/>
      <c r="G263" s="368"/>
      <c r="H263" s="369"/>
      <c r="I263" s="369"/>
      <c r="J263" s="370"/>
    </row>
    <row r="264" spans="2:10" ht="16.350000000000001" customHeight="1">
      <c r="B264" s="34" t="s">
        <v>1216</v>
      </c>
    </row>
    <row r="265" spans="2:10" ht="16.350000000000001" customHeight="1">
      <c r="B265" s="34" t="s">
        <v>1217</v>
      </c>
    </row>
    <row r="266" spans="2:10" ht="16.350000000000001" customHeight="1">
      <c r="B266" s="34" t="s">
        <v>1218</v>
      </c>
    </row>
    <row r="267" spans="2:10" ht="16.350000000000001" customHeight="1">
      <c r="B267" s="34" t="s">
        <v>1219</v>
      </c>
      <c r="D267" s="38"/>
      <c r="E267" s="38"/>
    </row>
    <row r="268" spans="2:10" ht="16.350000000000001" customHeight="1">
      <c r="B268" s="34" t="s">
        <v>1220</v>
      </c>
      <c r="D268" s="39"/>
      <c r="E268" s="38"/>
    </row>
    <row r="269" spans="2:10" ht="16.350000000000001" customHeight="1">
      <c r="B269" s="34" t="s">
        <v>1221</v>
      </c>
      <c r="D269" s="38"/>
      <c r="E269" s="38"/>
    </row>
    <row r="270" spans="2:10" ht="16.350000000000001" customHeight="1">
      <c r="B270" s="34" t="s">
        <v>1222</v>
      </c>
      <c r="D270" s="38"/>
      <c r="E270" s="38"/>
    </row>
    <row r="271" spans="2:10" ht="16.350000000000001" customHeight="1">
      <c r="B271" s="34" t="s">
        <v>1223</v>
      </c>
      <c r="D271" s="38"/>
      <c r="E271" s="38"/>
    </row>
    <row r="272" spans="2:10" ht="16.350000000000001" customHeight="1">
      <c r="B272" s="34" t="s">
        <v>1224</v>
      </c>
    </row>
    <row r="273" spans="2:2" ht="16.350000000000001" customHeight="1">
      <c r="B273" s="34"/>
    </row>
    <row r="274" spans="2:2" ht="16.350000000000001" customHeight="1">
      <c r="B274" s="34"/>
    </row>
    <row r="275" spans="2:2" ht="16.350000000000001" customHeight="1">
      <c r="B275" s="34"/>
    </row>
  </sheetData>
  <sheetProtection password="DD24" sheet="1" objects="1" scenarios="1"/>
  <mergeCells count="5">
    <mergeCell ref="B2:B4"/>
    <mergeCell ref="C2:C4"/>
    <mergeCell ref="E2:F2"/>
    <mergeCell ref="G2:I2"/>
    <mergeCell ref="J2:J4"/>
  </mergeCells>
  <phoneticPr fontId="2"/>
  <conditionalFormatting sqref="C5:J256">
    <cfRule type="expression" dxfId="12" priority="1">
      <formula>MOD(ROW(),2)=0</formula>
    </cfRule>
  </conditionalFormatting>
  <pageMargins left="0.78740157480314965" right="0.78740157480314965" top="0.98425196850393704" bottom="0.98425196850393704" header="0.51181102362204722" footer="0.51181102362204722"/>
  <pageSetup paperSize="8" scale="50" fitToHeight="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V27"/>
  <sheetViews>
    <sheetView showGridLines="0" zoomScaleNormal="100" workbookViewId="0">
      <pane xSplit="2" topLeftCell="C1" activePane="topRight" state="frozen"/>
      <selection activeCell="C2" sqref="C2:D2"/>
      <selection pane="topRight" activeCell="G13" sqref="G13"/>
    </sheetView>
  </sheetViews>
  <sheetFormatPr defaultColWidth="9" defaultRowHeight="23.25" customHeight="1"/>
  <cols>
    <col min="1" max="1" width="3.5" style="829" customWidth="1"/>
    <col min="2" max="2" width="24.125" style="829" bestFit="1" customWidth="1"/>
    <col min="3" max="9" width="17" style="831" customWidth="1"/>
    <col min="10" max="282" width="17" style="829" customWidth="1"/>
    <col min="283" max="16384" width="9" style="829"/>
  </cols>
  <sheetData>
    <row r="1" spans="1:282" ht="23.25" customHeight="1">
      <c r="B1" s="830" t="s">
        <v>2922</v>
      </c>
      <c r="H1" s="832"/>
      <c r="J1" s="831"/>
      <c r="DY1" s="833"/>
    </row>
    <row r="2" spans="1:282" ht="23.25" customHeight="1">
      <c r="A2" s="834"/>
      <c r="B2" s="834" t="s">
        <v>799</v>
      </c>
      <c r="C2" s="835"/>
      <c r="D2" s="835"/>
      <c r="E2" s="835"/>
      <c r="F2" s="835"/>
      <c r="G2" s="835"/>
      <c r="H2" s="836"/>
      <c r="I2" s="835"/>
      <c r="J2" s="835"/>
      <c r="K2" s="834"/>
      <c r="L2" s="837"/>
      <c r="M2" s="834"/>
      <c r="N2" s="834"/>
      <c r="O2" s="834"/>
      <c r="P2" s="834"/>
      <c r="Q2" s="834"/>
      <c r="R2" s="834"/>
      <c r="S2" s="834"/>
      <c r="T2" s="834"/>
      <c r="U2" s="834"/>
      <c r="V2" s="834"/>
      <c r="W2" s="834"/>
      <c r="X2" s="834"/>
      <c r="Y2" s="834"/>
      <c r="Z2" s="834"/>
      <c r="AA2" s="834"/>
      <c r="AB2" s="834"/>
      <c r="AC2" s="834"/>
      <c r="AD2" s="834"/>
      <c r="AE2" s="834"/>
      <c r="AF2" s="837"/>
      <c r="AG2" s="834"/>
      <c r="AH2" s="834"/>
      <c r="AI2" s="834"/>
      <c r="AJ2" s="834"/>
      <c r="AK2" s="834"/>
      <c r="AL2" s="834"/>
      <c r="AM2" s="834"/>
      <c r="AN2" s="834"/>
      <c r="AO2" s="834"/>
      <c r="AP2" s="834"/>
      <c r="AQ2" s="834"/>
      <c r="AR2" s="834"/>
      <c r="AS2" s="834"/>
      <c r="AT2" s="834"/>
      <c r="AU2" s="834"/>
      <c r="AV2" s="834"/>
      <c r="AW2" s="834"/>
      <c r="AX2" s="834"/>
      <c r="AY2" s="834"/>
      <c r="AZ2" s="834"/>
      <c r="BA2" s="834"/>
      <c r="BB2" s="834"/>
      <c r="BC2" s="834"/>
      <c r="BD2" s="834"/>
      <c r="BE2" s="834"/>
      <c r="BF2" s="834"/>
      <c r="BG2" s="834"/>
      <c r="BH2" s="834"/>
      <c r="BI2" s="834"/>
      <c r="BJ2" s="834"/>
      <c r="BK2" s="834"/>
      <c r="BL2" s="834"/>
      <c r="BM2" s="834"/>
      <c r="BN2" s="834"/>
      <c r="BO2" s="834"/>
      <c r="BP2" s="834"/>
      <c r="BQ2" s="834"/>
      <c r="BR2" s="834"/>
      <c r="BS2" s="834"/>
      <c r="BT2" s="834"/>
      <c r="BU2" s="834"/>
      <c r="BV2" s="834"/>
      <c r="BW2" s="834"/>
      <c r="BX2" s="834"/>
      <c r="BY2" s="834"/>
      <c r="BZ2" s="834"/>
      <c r="CA2" s="834"/>
      <c r="CB2" s="834"/>
      <c r="CC2" s="834"/>
      <c r="CD2" s="834"/>
      <c r="CE2" s="834"/>
      <c r="CF2" s="834"/>
      <c r="CG2" s="834"/>
      <c r="CH2" s="834"/>
      <c r="CI2" s="834"/>
      <c r="CJ2" s="834"/>
      <c r="CK2" s="834"/>
      <c r="CL2" s="834"/>
      <c r="CM2" s="834"/>
      <c r="CN2" s="834"/>
      <c r="CO2" s="834"/>
      <c r="CP2" s="834"/>
      <c r="CQ2" s="834"/>
      <c r="CR2" s="834"/>
      <c r="CS2" s="834"/>
      <c r="CT2" s="834"/>
      <c r="CU2" s="834"/>
      <c r="CV2" s="837"/>
      <c r="CW2" s="837"/>
      <c r="CX2" s="837"/>
      <c r="CY2" s="837"/>
      <c r="CZ2" s="837"/>
      <c r="DA2" s="834"/>
      <c r="DB2" s="834"/>
      <c r="DC2" s="834"/>
      <c r="DD2" s="834"/>
      <c r="DE2" s="834"/>
      <c r="DF2" s="834"/>
      <c r="DG2" s="837"/>
      <c r="DH2" s="837"/>
      <c r="DI2" s="837"/>
      <c r="DJ2" s="834"/>
      <c r="DK2" s="834"/>
      <c r="DL2" s="834"/>
      <c r="DM2" s="834"/>
      <c r="DN2" s="834"/>
      <c r="DO2" s="834"/>
      <c r="DP2" s="834"/>
      <c r="DQ2" s="834"/>
      <c r="DR2" s="834"/>
      <c r="DS2" s="834"/>
      <c r="DT2" s="834"/>
      <c r="DU2" s="834"/>
      <c r="DV2" s="834"/>
      <c r="DW2" s="834"/>
      <c r="DX2" s="834"/>
      <c r="DY2" s="837"/>
      <c r="DZ2" s="833"/>
      <c r="EA2" s="834"/>
      <c r="EB2" s="834"/>
      <c r="EC2" s="834"/>
      <c r="ED2" s="834"/>
      <c r="EE2" s="834"/>
      <c r="EF2" s="834"/>
      <c r="EG2" s="834"/>
      <c r="EH2" s="834"/>
      <c r="EI2" s="834"/>
      <c r="EJ2" s="834"/>
      <c r="EK2" s="834"/>
      <c r="EL2" s="834"/>
      <c r="EM2" s="834"/>
      <c r="EN2" s="834"/>
      <c r="EO2" s="834"/>
      <c r="EP2" s="834"/>
      <c r="EQ2" s="834"/>
      <c r="ER2" s="834"/>
      <c r="ES2" s="834"/>
      <c r="ET2" s="834"/>
      <c r="EU2" s="834"/>
      <c r="EV2" s="834"/>
      <c r="EW2" s="834"/>
      <c r="EX2" s="834"/>
      <c r="EY2" s="834"/>
      <c r="EZ2" s="834"/>
      <c r="FA2" s="834"/>
      <c r="FB2" s="834"/>
      <c r="FC2" s="834"/>
      <c r="FD2" s="834"/>
      <c r="FE2" s="834"/>
      <c r="FF2" s="834"/>
      <c r="FG2" s="834"/>
      <c r="FH2" s="834"/>
      <c r="FI2" s="834"/>
      <c r="FJ2" s="834"/>
      <c r="FK2" s="834"/>
      <c r="FL2" s="834"/>
      <c r="FM2" s="834"/>
      <c r="FN2" s="834"/>
      <c r="FO2" s="834"/>
      <c r="FP2" s="834"/>
      <c r="FQ2" s="834"/>
      <c r="FR2" s="834"/>
      <c r="FS2" s="834"/>
      <c r="FT2" s="834"/>
      <c r="FU2" s="834"/>
      <c r="FV2" s="834"/>
      <c r="FW2" s="834"/>
      <c r="FX2" s="834"/>
      <c r="FY2" s="834"/>
      <c r="FZ2" s="834"/>
      <c r="GA2" s="834"/>
      <c r="GB2" s="834"/>
      <c r="GC2" s="834"/>
      <c r="GD2" s="834"/>
      <c r="GE2" s="834"/>
      <c r="GF2" s="834"/>
      <c r="GG2" s="834"/>
      <c r="GH2" s="834"/>
      <c r="GI2" s="834"/>
      <c r="GJ2" s="834"/>
      <c r="GK2" s="834"/>
      <c r="GL2" s="834"/>
      <c r="GM2" s="834"/>
      <c r="GN2" s="834"/>
      <c r="GO2" s="834"/>
      <c r="GP2" s="834"/>
      <c r="GQ2" s="834"/>
      <c r="GR2" s="834"/>
      <c r="GS2" s="834"/>
      <c r="GT2" s="834"/>
      <c r="GU2" s="834"/>
      <c r="GV2" s="834"/>
      <c r="GW2" s="834"/>
      <c r="GX2" s="834"/>
      <c r="GY2" s="834"/>
      <c r="GZ2" s="834"/>
      <c r="HA2" s="834"/>
      <c r="HB2" s="834"/>
      <c r="HC2" s="834"/>
      <c r="HD2" s="834"/>
      <c r="HE2" s="834"/>
      <c r="HF2" s="834"/>
      <c r="HG2" s="834"/>
      <c r="HH2" s="834"/>
      <c r="HI2" s="834"/>
      <c r="HJ2" s="834"/>
      <c r="HK2" s="834"/>
      <c r="HL2" s="834"/>
      <c r="HM2" s="834"/>
      <c r="HN2" s="834"/>
      <c r="HO2" s="834"/>
      <c r="HP2" s="834"/>
      <c r="HQ2" s="834"/>
      <c r="HR2" s="834"/>
      <c r="HS2" s="834"/>
      <c r="HT2" s="834"/>
      <c r="HU2" s="834"/>
      <c r="HV2" s="834"/>
      <c r="HW2" s="834"/>
      <c r="HX2" s="834"/>
      <c r="HY2" s="834"/>
      <c r="HZ2" s="834"/>
      <c r="IA2" s="834"/>
      <c r="IB2" s="834"/>
      <c r="IC2" s="834"/>
      <c r="ID2" s="834"/>
      <c r="IE2" s="834"/>
      <c r="IF2" s="834"/>
      <c r="IG2" s="834"/>
      <c r="IH2" s="834"/>
      <c r="II2" s="834"/>
      <c r="IJ2" s="837"/>
      <c r="IK2" s="837"/>
      <c r="IL2" s="837"/>
      <c r="IM2" s="837"/>
      <c r="IN2" s="834"/>
      <c r="IO2" s="834"/>
      <c r="IP2" s="834"/>
      <c r="IQ2" s="834"/>
      <c r="IR2" s="834"/>
      <c r="IS2" s="834"/>
      <c r="IT2" s="834"/>
      <c r="IU2" s="834"/>
      <c r="IV2" s="834"/>
      <c r="IW2" s="834"/>
      <c r="IX2" s="834"/>
      <c r="IY2" s="834"/>
      <c r="IZ2" s="834"/>
      <c r="JA2" s="834"/>
      <c r="JB2" s="834"/>
      <c r="JC2" s="834"/>
      <c r="JD2" s="834"/>
      <c r="JE2" s="834"/>
      <c r="JF2" s="834"/>
      <c r="JG2" s="834"/>
    </row>
    <row r="3" spans="1:282" ht="23.25" customHeight="1">
      <c r="A3" s="183"/>
      <c r="B3" s="838" t="s">
        <v>67</v>
      </c>
      <c r="C3" s="656" t="s">
        <v>262</v>
      </c>
      <c r="D3" s="656" t="s">
        <v>262</v>
      </c>
      <c r="E3" s="656" t="s">
        <v>262</v>
      </c>
      <c r="F3" s="656" t="s">
        <v>262</v>
      </c>
      <c r="G3" s="656" t="s">
        <v>262</v>
      </c>
      <c r="H3" s="656" t="s">
        <v>262</v>
      </c>
      <c r="I3" s="292"/>
      <c r="J3" s="656" t="s">
        <v>74</v>
      </c>
      <c r="K3" s="656" t="s">
        <v>68</v>
      </c>
      <c r="L3" s="656" t="s">
        <v>75</v>
      </c>
      <c r="M3" s="656" t="s">
        <v>70</v>
      </c>
      <c r="N3" s="656" t="s">
        <v>77</v>
      </c>
      <c r="O3" s="656" t="s">
        <v>78</v>
      </c>
      <c r="P3" s="656" t="s">
        <v>79</v>
      </c>
      <c r="Q3" s="656" t="s">
        <v>80</v>
      </c>
      <c r="R3" s="656" t="s">
        <v>81</v>
      </c>
      <c r="S3" s="656" t="s">
        <v>83</v>
      </c>
      <c r="T3" s="656" t="s">
        <v>85</v>
      </c>
      <c r="U3" s="656" t="s">
        <v>86</v>
      </c>
      <c r="V3" s="656" t="s">
        <v>87</v>
      </c>
      <c r="W3" s="656" t="s">
        <v>88</v>
      </c>
      <c r="X3" s="656" t="s">
        <v>89</v>
      </c>
      <c r="Y3" s="656" t="s">
        <v>90</v>
      </c>
      <c r="Z3" s="656" t="s">
        <v>91</v>
      </c>
      <c r="AA3" s="656" t="s">
        <v>92</v>
      </c>
      <c r="AB3" s="656" t="s">
        <v>93</v>
      </c>
      <c r="AC3" s="656" t="s">
        <v>94</v>
      </c>
      <c r="AD3" s="656" t="s">
        <v>96</v>
      </c>
      <c r="AE3" s="656" t="s">
        <v>98</v>
      </c>
      <c r="AF3" s="656" t="s">
        <v>99</v>
      </c>
      <c r="AG3" s="656" t="s">
        <v>101</v>
      </c>
      <c r="AH3" s="656" t="s">
        <v>104</v>
      </c>
      <c r="AI3" s="656" t="s">
        <v>105</v>
      </c>
      <c r="AJ3" s="656" t="s">
        <v>106</v>
      </c>
      <c r="AK3" s="656" t="s">
        <v>107</v>
      </c>
      <c r="AL3" s="656" t="s">
        <v>108</v>
      </c>
      <c r="AM3" s="656" t="s">
        <v>109</v>
      </c>
      <c r="AN3" s="656" t="s">
        <v>890</v>
      </c>
      <c r="AO3" s="656" t="s">
        <v>893</v>
      </c>
      <c r="AP3" s="656" t="s">
        <v>895</v>
      </c>
      <c r="AQ3" s="656" t="s">
        <v>1369</v>
      </c>
      <c r="AR3" s="656" t="s">
        <v>1370</v>
      </c>
      <c r="AS3" s="656" t="s">
        <v>1371</v>
      </c>
      <c r="AT3" s="656" t="s">
        <v>1372</v>
      </c>
      <c r="AU3" s="656" t="s">
        <v>1373</v>
      </c>
      <c r="AV3" s="656" t="s">
        <v>1374</v>
      </c>
      <c r="AW3" s="656" t="s">
        <v>1375</v>
      </c>
      <c r="AX3" s="656" t="s">
        <v>1376</v>
      </c>
      <c r="AY3" s="656" t="s">
        <v>1377</v>
      </c>
      <c r="AZ3" s="656" t="s">
        <v>1378</v>
      </c>
      <c r="BA3" s="656" t="s">
        <v>2440</v>
      </c>
      <c r="BB3" s="656" t="s">
        <v>2444</v>
      </c>
      <c r="BC3" s="656" t="s">
        <v>111</v>
      </c>
      <c r="BD3" s="656" t="s">
        <v>112</v>
      </c>
      <c r="BE3" s="656" t="s">
        <v>114</v>
      </c>
      <c r="BF3" s="656" t="s">
        <v>115</v>
      </c>
      <c r="BG3" s="656" t="s">
        <v>116</v>
      </c>
      <c r="BH3" s="656" t="s">
        <v>117</v>
      </c>
      <c r="BI3" s="656" t="s">
        <v>118</v>
      </c>
      <c r="BJ3" s="656" t="s">
        <v>119</v>
      </c>
      <c r="BK3" s="656" t="s">
        <v>120</v>
      </c>
      <c r="BL3" s="656" t="s">
        <v>121</v>
      </c>
      <c r="BM3" s="656" t="s">
        <v>122</v>
      </c>
      <c r="BN3" s="656" t="s">
        <v>123</v>
      </c>
      <c r="BO3" s="656" t="s">
        <v>124</v>
      </c>
      <c r="BP3" s="656" t="s">
        <v>125</v>
      </c>
      <c r="BQ3" s="656" t="s">
        <v>184</v>
      </c>
      <c r="BR3" s="656" t="s">
        <v>185</v>
      </c>
      <c r="BS3" s="656" t="s">
        <v>186</v>
      </c>
      <c r="BT3" s="656" t="s">
        <v>187</v>
      </c>
      <c r="BU3" s="656" t="s">
        <v>188</v>
      </c>
      <c r="BV3" s="656" t="s">
        <v>189</v>
      </c>
      <c r="BW3" s="656" t="s">
        <v>190</v>
      </c>
      <c r="BX3" s="656" t="s">
        <v>191</v>
      </c>
      <c r="BY3" s="656" t="s">
        <v>192</v>
      </c>
      <c r="BZ3" s="656" t="s">
        <v>193</v>
      </c>
      <c r="CA3" s="656" t="s">
        <v>194</v>
      </c>
      <c r="CB3" s="656" t="s">
        <v>195</v>
      </c>
      <c r="CC3" s="656" t="s">
        <v>196</v>
      </c>
      <c r="CD3" s="656" t="s">
        <v>197</v>
      </c>
      <c r="CE3" s="656" t="s">
        <v>198</v>
      </c>
      <c r="CF3" s="656" t="s">
        <v>199</v>
      </c>
      <c r="CG3" s="656" t="s">
        <v>201</v>
      </c>
      <c r="CH3" s="656" t="s">
        <v>202</v>
      </c>
      <c r="CI3" s="656" t="s">
        <v>203</v>
      </c>
      <c r="CJ3" s="656" t="s">
        <v>204</v>
      </c>
      <c r="CK3" s="656" t="s">
        <v>205</v>
      </c>
      <c r="CL3" s="656" t="s">
        <v>206</v>
      </c>
      <c r="CM3" s="656" t="s">
        <v>208</v>
      </c>
      <c r="CN3" s="656" t="s">
        <v>209</v>
      </c>
      <c r="CO3" s="656" t="s">
        <v>210</v>
      </c>
      <c r="CP3" s="656" t="s">
        <v>211</v>
      </c>
      <c r="CQ3" s="656" t="s">
        <v>212</v>
      </c>
      <c r="CR3" s="656" t="s">
        <v>213</v>
      </c>
      <c r="CS3" s="656" t="s">
        <v>214</v>
      </c>
      <c r="CT3" s="656" t="s">
        <v>215</v>
      </c>
      <c r="CU3" s="656" t="s">
        <v>1389</v>
      </c>
      <c r="CV3" s="656" t="s">
        <v>1390</v>
      </c>
      <c r="CW3" s="656" t="s">
        <v>2924</v>
      </c>
      <c r="CX3" s="656" t="s">
        <v>2540</v>
      </c>
      <c r="CY3" s="656" t="s">
        <v>2543</v>
      </c>
      <c r="CZ3" s="656" t="s">
        <v>2546</v>
      </c>
      <c r="DA3" s="656" t="s">
        <v>216</v>
      </c>
      <c r="DB3" s="656" t="s">
        <v>217</v>
      </c>
      <c r="DC3" s="656" t="s">
        <v>219</v>
      </c>
      <c r="DD3" s="656" t="s">
        <v>220</v>
      </c>
      <c r="DE3" s="656" t="s">
        <v>221</v>
      </c>
      <c r="DF3" s="656" t="s">
        <v>222</v>
      </c>
      <c r="DG3" s="656" t="s">
        <v>1395</v>
      </c>
      <c r="DH3" s="656" t="s">
        <v>2925</v>
      </c>
      <c r="DI3" s="656" t="s">
        <v>2927</v>
      </c>
      <c r="DJ3" s="656" t="s">
        <v>263</v>
      </c>
      <c r="DK3" s="656" t="s">
        <v>264</v>
      </c>
      <c r="DL3" s="656" t="s">
        <v>265</v>
      </c>
      <c r="DM3" s="656" t="s">
        <v>266</v>
      </c>
      <c r="DN3" s="656" t="s">
        <v>267</v>
      </c>
      <c r="DO3" s="656" t="s">
        <v>268</v>
      </c>
      <c r="DP3" s="656" t="s">
        <v>269</v>
      </c>
      <c r="DQ3" s="656" t="s">
        <v>270</v>
      </c>
      <c r="DR3" s="656" t="s">
        <v>271</v>
      </c>
      <c r="DS3" s="656" t="s">
        <v>272</v>
      </c>
      <c r="DT3" s="656" t="s">
        <v>273</v>
      </c>
      <c r="DU3" s="656" t="s">
        <v>274</v>
      </c>
      <c r="DV3" s="656" t="s">
        <v>275</v>
      </c>
      <c r="DW3" s="656" t="s">
        <v>276</v>
      </c>
      <c r="DX3" s="656" t="s">
        <v>277</v>
      </c>
      <c r="DY3" s="656" t="s">
        <v>1397</v>
      </c>
      <c r="DZ3" s="656" t="s">
        <v>2928</v>
      </c>
      <c r="EA3" s="656" t="s">
        <v>976</v>
      </c>
      <c r="EB3" s="656" t="s">
        <v>301</v>
      </c>
      <c r="EC3" s="656" t="s">
        <v>302</v>
      </c>
      <c r="ED3" s="656" t="s">
        <v>303</v>
      </c>
      <c r="EE3" s="656" t="s">
        <v>304</v>
      </c>
      <c r="EF3" s="656" t="s">
        <v>305</v>
      </c>
      <c r="EG3" s="656" t="s">
        <v>306</v>
      </c>
      <c r="EH3" s="656" t="s">
        <v>307</v>
      </c>
      <c r="EI3" s="656" t="s">
        <v>308</v>
      </c>
      <c r="EJ3" s="656" t="s">
        <v>309</v>
      </c>
      <c r="EK3" s="656" t="s">
        <v>310</v>
      </c>
      <c r="EL3" s="656" t="s">
        <v>311</v>
      </c>
      <c r="EM3" s="656" t="s">
        <v>312</v>
      </c>
      <c r="EN3" s="656" t="s">
        <v>313</v>
      </c>
      <c r="EO3" s="656" t="s">
        <v>314</v>
      </c>
      <c r="EP3" s="656" t="s">
        <v>315</v>
      </c>
      <c r="EQ3" s="656" t="s">
        <v>316</v>
      </c>
      <c r="ER3" s="656" t="s">
        <v>317</v>
      </c>
      <c r="ES3" s="656" t="s">
        <v>318</v>
      </c>
      <c r="ET3" s="656" t="s">
        <v>319</v>
      </c>
      <c r="EU3" s="656" t="s">
        <v>320</v>
      </c>
      <c r="EV3" s="656" t="s">
        <v>321</v>
      </c>
      <c r="EW3" s="656" t="s">
        <v>322</v>
      </c>
      <c r="EX3" s="656" t="s">
        <v>323</v>
      </c>
      <c r="EY3" s="656" t="s">
        <v>324</v>
      </c>
      <c r="EZ3" s="656" t="s">
        <v>325</v>
      </c>
      <c r="FA3" s="656" t="s">
        <v>326</v>
      </c>
      <c r="FB3" s="656" t="s">
        <v>328</v>
      </c>
      <c r="FC3" s="656" t="s">
        <v>329</v>
      </c>
      <c r="FD3" s="656" t="s">
        <v>330</v>
      </c>
      <c r="FE3" s="656" t="s">
        <v>331</v>
      </c>
      <c r="FF3" s="656" t="s">
        <v>332</v>
      </c>
      <c r="FG3" s="656" t="s">
        <v>333</v>
      </c>
      <c r="FH3" s="656" t="s">
        <v>334</v>
      </c>
      <c r="FI3" s="656" t="s">
        <v>335</v>
      </c>
      <c r="FJ3" s="656" t="s">
        <v>336</v>
      </c>
      <c r="FK3" s="656" t="s">
        <v>337</v>
      </c>
      <c r="FL3" s="656" t="s">
        <v>338</v>
      </c>
      <c r="FM3" s="656" t="s">
        <v>339</v>
      </c>
      <c r="FN3" s="656" t="s">
        <v>340</v>
      </c>
      <c r="FO3" s="656" t="s">
        <v>341</v>
      </c>
      <c r="FP3" s="656" t="s">
        <v>342</v>
      </c>
      <c r="FQ3" s="656" t="s">
        <v>343</v>
      </c>
      <c r="FR3" s="656" t="s">
        <v>344</v>
      </c>
      <c r="FS3" s="656" t="s">
        <v>345</v>
      </c>
      <c r="FT3" s="656" t="s">
        <v>346</v>
      </c>
      <c r="FU3" s="656" t="s">
        <v>347</v>
      </c>
      <c r="FV3" s="656" t="s">
        <v>348</v>
      </c>
      <c r="FW3" s="656" t="s">
        <v>350</v>
      </c>
      <c r="FX3" s="656" t="s">
        <v>351</v>
      </c>
      <c r="FY3" s="656" t="s">
        <v>352</v>
      </c>
      <c r="FZ3" s="656" t="s">
        <v>353</v>
      </c>
      <c r="GA3" s="656" t="s">
        <v>354</v>
      </c>
      <c r="GB3" s="656" t="s">
        <v>355</v>
      </c>
      <c r="GC3" s="656" t="s">
        <v>356</v>
      </c>
      <c r="GD3" s="656" t="s">
        <v>357</v>
      </c>
      <c r="GE3" s="656" t="s">
        <v>358</v>
      </c>
      <c r="GF3" s="656" t="s">
        <v>360</v>
      </c>
      <c r="GG3" s="656" t="s">
        <v>361</v>
      </c>
      <c r="GH3" s="656" t="s">
        <v>362</v>
      </c>
      <c r="GI3" s="656" t="s">
        <v>363</v>
      </c>
      <c r="GJ3" s="656" t="s">
        <v>365</v>
      </c>
      <c r="GK3" s="656" t="s">
        <v>366</v>
      </c>
      <c r="GL3" s="656" t="s">
        <v>367</v>
      </c>
      <c r="GM3" s="656" t="s">
        <v>368</v>
      </c>
      <c r="GN3" s="656" t="s">
        <v>369</v>
      </c>
      <c r="GO3" s="656" t="s">
        <v>370</v>
      </c>
      <c r="GP3" s="656" t="s">
        <v>371</v>
      </c>
      <c r="GQ3" s="656" t="s">
        <v>372</v>
      </c>
      <c r="GR3" s="656" t="s">
        <v>373</v>
      </c>
      <c r="GS3" s="656" t="s">
        <v>375</v>
      </c>
      <c r="GT3" s="656" t="s">
        <v>376</v>
      </c>
      <c r="GU3" s="656" t="s">
        <v>377</v>
      </c>
      <c r="GV3" s="656" t="s">
        <v>378</v>
      </c>
      <c r="GW3" s="656" t="s">
        <v>379</v>
      </c>
      <c r="GX3" s="656" t="s">
        <v>380</v>
      </c>
      <c r="GY3" s="656" t="s">
        <v>381</v>
      </c>
      <c r="GZ3" s="656" t="s">
        <v>382</v>
      </c>
      <c r="HA3" s="656" t="s">
        <v>383</v>
      </c>
      <c r="HB3" s="656" t="s">
        <v>384</v>
      </c>
      <c r="HC3" s="656" t="s">
        <v>385</v>
      </c>
      <c r="HD3" s="656" t="s">
        <v>386</v>
      </c>
      <c r="HE3" s="656" t="s">
        <v>387</v>
      </c>
      <c r="HF3" s="656" t="s">
        <v>388</v>
      </c>
      <c r="HG3" s="656" t="s">
        <v>389</v>
      </c>
      <c r="HH3" s="656" t="s">
        <v>390</v>
      </c>
      <c r="HI3" s="656" t="s">
        <v>391</v>
      </c>
      <c r="HJ3" s="656" t="s">
        <v>393</v>
      </c>
      <c r="HK3" s="656" t="s">
        <v>394</v>
      </c>
      <c r="HL3" s="656" t="s">
        <v>395</v>
      </c>
      <c r="HM3" s="656" t="s">
        <v>396</v>
      </c>
      <c r="HN3" s="656" t="s">
        <v>397</v>
      </c>
      <c r="HO3" s="656" t="s">
        <v>398</v>
      </c>
      <c r="HP3" s="656" t="s">
        <v>399</v>
      </c>
      <c r="HQ3" s="656" t="s">
        <v>400</v>
      </c>
      <c r="HR3" s="656" t="s">
        <v>401</v>
      </c>
      <c r="HS3" s="656" t="s">
        <v>402</v>
      </c>
      <c r="HT3" s="656" t="s">
        <v>403</v>
      </c>
      <c r="HU3" s="656" t="s">
        <v>405</v>
      </c>
      <c r="HV3" s="656" t="s">
        <v>406</v>
      </c>
      <c r="HW3" s="656" t="s">
        <v>407</v>
      </c>
      <c r="HX3" s="656" t="s">
        <v>408</v>
      </c>
      <c r="HY3" s="656" t="s">
        <v>409</v>
      </c>
      <c r="HZ3" s="656" t="s">
        <v>410</v>
      </c>
      <c r="IA3" s="656" t="s">
        <v>411</v>
      </c>
      <c r="IB3" s="656" t="s">
        <v>412</v>
      </c>
      <c r="IC3" s="656" t="s">
        <v>413</v>
      </c>
      <c r="ID3" s="656" t="s">
        <v>414</v>
      </c>
      <c r="IE3" s="656" t="s">
        <v>920</v>
      </c>
      <c r="IF3" s="656" t="s">
        <v>1399</v>
      </c>
      <c r="IG3" s="656" t="s">
        <v>1400</v>
      </c>
      <c r="IH3" s="656" t="s">
        <v>1401</v>
      </c>
      <c r="II3" s="656" t="s">
        <v>1402</v>
      </c>
      <c r="IJ3" s="656" t="s">
        <v>1403</v>
      </c>
      <c r="IK3" s="656" t="s">
        <v>2929</v>
      </c>
      <c r="IL3" s="656" t="s">
        <v>2930</v>
      </c>
      <c r="IM3" s="656" t="s">
        <v>2931</v>
      </c>
      <c r="IN3" s="656" t="s">
        <v>415</v>
      </c>
      <c r="IO3" s="656" t="s">
        <v>416</v>
      </c>
      <c r="IP3" s="656" t="s">
        <v>417</v>
      </c>
      <c r="IQ3" s="656" t="s">
        <v>419</v>
      </c>
      <c r="IR3" s="656" t="s">
        <v>420</v>
      </c>
      <c r="IS3" s="656" t="s">
        <v>421</v>
      </c>
      <c r="IT3" s="656" t="s">
        <v>422</v>
      </c>
      <c r="IU3" s="656" t="s">
        <v>423</v>
      </c>
      <c r="IV3" s="656" t="s">
        <v>424</v>
      </c>
      <c r="IW3" s="656" t="s">
        <v>425</v>
      </c>
      <c r="IX3" s="656" t="s">
        <v>426</v>
      </c>
      <c r="IY3" s="656" t="s">
        <v>427</v>
      </c>
      <c r="IZ3" s="656" t="s">
        <v>428</v>
      </c>
      <c r="JA3" s="656" t="s">
        <v>429</v>
      </c>
      <c r="JB3" s="656" t="s">
        <v>430</v>
      </c>
      <c r="JC3" s="656" t="s">
        <v>431</v>
      </c>
      <c r="JD3" s="656" t="s">
        <v>432</v>
      </c>
      <c r="JE3" s="656" t="s">
        <v>433</v>
      </c>
      <c r="JF3" s="656" t="s">
        <v>434</v>
      </c>
      <c r="JG3" s="656" t="s">
        <v>435</v>
      </c>
      <c r="JH3" s="656" t="s">
        <v>436</v>
      </c>
      <c r="JI3" s="656" t="s">
        <v>437</v>
      </c>
      <c r="JJ3" s="656" t="s">
        <v>438</v>
      </c>
      <c r="JK3" s="656" t="s">
        <v>439</v>
      </c>
      <c r="JL3" s="656" t="s">
        <v>440</v>
      </c>
      <c r="JM3" s="656" t="s">
        <v>441</v>
      </c>
      <c r="JN3" s="656" t="s">
        <v>442</v>
      </c>
      <c r="JO3" s="656" t="s">
        <v>443</v>
      </c>
      <c r="JP3" s="656" t="s">
        <v>444</v>
      </c>
      <c r="JQ3" s="656" t="s">
        <v>445</v>
      </c>
      <c r="JR3" s="656" t="s">
        <v>446</v>
      </c>
      <c r="JS3" s="656" t="s">
        <v>447</v>
      </c>
      <c r="JT3" s="656" t="s">
        <v>448</v>
      </c>
      <c r="JU3" s="656" t="s">
        <v>933</v>
      </c>
      <c r="JV3" s="656" t="s">
        <v>977</v>
      </c>
    </row>
    <row r="4" spans="1:282" s="840" customFormat="1" ht="28.5">
      <c r="A4" s="184"/>
      <c r="B4" s="839" t="s">
        <v>0</v>
      </c>
      <c r="C4" s="293" t="s">
        <v>979</v>
      </c>
      <c r="D4" s="293" t="s">
        <v>980</v>
      </c>
      <c r="E4" s="293" t="s">
        <v>981</v>
      </c>
      <c r="F4" s="293" t="s">
        <v>982</v>
      </c>
      <c r="G4" s="293" t="s">
        <v>983</v>
      </c>
      <c r="H4" s="293" t="s">
        <v>984</v>
      </c>
      <c r="I4" s="294"/>
      <c r="J4" s="293" t="s">
        <v>985</v>
      </c>
      <c r="K4" s="293" t="s">
        <v>986</v>
      </c>
      <c r="L4" s="293" t="s">
        <v>987</v>
      </c>
      <c r="M4" s="293" t="s">
        <v>1805</v>
      </c>
      <c r="N4" s="293" t="s">
        <v>1806</v>
      </c>
      <c r="O4" s="293" t="s">
        <v>133</v>
      </c>
      <c r="P4" s="293" t="s">
        <v>1807</v>
      </c>
      <c r="Q4" s="293" t="s">
        <v>992</v>
      </c>
      <c r="R4" s="293" t="s">
        <v>993</v>
      </c>
      <c r="S4" s="293" t="s">
        <v>995</v>
      </c>
      <c r="T4" s="293" t="s">
        <v>1808</v>
      </c>
      <c r="U4" s="293" t="s">
        <v>141</v>
      </c>
      <c r="V4" s="293" t="s">
        <v>997</v>
      </c>
      <c r="W4" s="293" t="s">
        <v>1809</v>
      </c>
      <c r="X4" s="293" t="s">
        <v>144</v>
      </c>
      <c r="Y4" s="293" t="s">
        <v>999</v>
      </c>
      <c r="Z4" s="293" t="s">
        <v>1000</v>
      </c>
      <c r="AA4" s="293" t="s">
        <v>1810</v>
      </c>
      <c r="AB4" s="293" t="s">
        <v>1811</v>
      </c>
      <c r="AC4" s="293" t="s">
        <v>1003</v>
      </c>
      <c r="AD4" s="293" t="s">
        <v>1004</v>
      </c>
      <c r="AE4" s="293" t="s">
        <v>1005</v>
      </c>
      <c r="AF4" s="293" t="s">
        <v>154</v>
      </c>
      <c r="AG4" s="293" t="s">
        <v>1006</v>
      </c>
      <c r="AH4" s="293" t="s">
        <v>159</v>
      </c>
      <c r="AI4" s="293" t="s">
        <v>1812</v>
      </c>
      <c r="AJ4" s="293" t="s">
        <v>1008</v>
      </c>
      <c r="AK4" s="293" t="s">
        <v>1813</v>
      </c>
      <c r="AL4" s="293" t="s">
        <v>1814</v>
      </c>
      <c r="AM4" s="293" t="s">
        <v>2932</v>
      </c>
      <c r="AN4" s="293" t="s">
        <v>1011</v>
      </c>
      <c r="AO4" s="293" t="s">
        <v>1012</v>
      </c>
      <c r="AP4" s="293" t="s">
        <v>1013</v>
      </c>
      <c r="AQ4" s="293" t="s">
        <v>1379</v>
      </c>
      <c r="AR4" s="293" t="s">
        <v>1380</v>
      </c>
      <c r="AS4" s="293" t="s">
        <v>1831</v>
      </c>
      <c r="AT4" s="293" t="s">
        <v>1832</v>
      </c>
      <c r="AU4" s="293" t="s">
        <v>1383</v>
      </c>
      <c r="AV4" s="293" t="s">
        <v>1833</v>
      </c>
      <c r="AW4" s="293" t="s">
        <v>1834</v>
      </c>
      <c r="AX4" s="293" t="s">
        <v>1835</v>
      </c>
      <c r="AY4" s="293" t="s">
        <v>1836</v>
      </c>
      <c r="AZ4" s="293" t="s">
        <v>1388</v>
      </c>
      <c r="BA4" s="293" t="s">
        <v>2441</v>
      </c>
      <c r="BB4" s="293" t="s">
        <v>2445</v>
      </c>
      <c r="BC4" s="293" t="s">
        <v>1014</v>
      </c>
      <c r="BD4" s="293" t="s">
        <v>167</v>
      </c>
      <c r="BE4" s="293" t="s">
        <v>1816</v>
      </c>
      <c r="BF4" s="293" t="s">
        <v>2933</v>
      </c>
      <c r="BG4" s="293" t="s">
        <v>1817</v>
      </c>
      <c r="BH4" s="293" t="s">
        <v>1818</v>
      </c>
      <c r="BI4" s="293" t="s">
        <v>1019</v>
      </c>
      <c r="BJ4" s="293" t="s">
        <v>1020</v>
      </c>
      <c r="BK4" s="293" t="s">
        <v>1021</v>
      </c>
      <c r="BL4" s="293" t="s">
        <v>1022</v>
      </c>
      <c r="BM4" s="293" t="s">
        <v>1023</v>
      </c>
      <c r="BN4" s="293" t="s">
        <v>1024</v>
      </c>
      <c r="BO4" s="293" t="s">
        <v>1819</v>
      </c>
      <c r="BP4" s="293" t="s">
        <v>2934</v>
      </c>
      <c r="BQ4" s="293" t="s">
        <v>615</v>
      </c>
      <c r="BR4" s="293" t="s">
        <v>29</v>
      </c>
      <c r="BS4" s="293" t="s">
        <v>616</v>
      </c>
      <c r="BT4" s="293" t="s">
        <v>31</v>
      </c>
      <c r="BU4" s="293" t="s">
        <v>30</v>
      </c>
      <c r="BV4" s="293" t="s">
        <v>32</v>
      </c>
      <c r="BW4" s="293" t="s">
        <v>33</v>
      </c>
      <c r="BX4" s="293" t="s">
        <v>34</v>
      </c>
      <c r="BY4" s="293" t="s">
        <v>35</v>
      </c>
      <c r="BZ4" s="293" t="s">
        <v>617</v>
      </c>
      <c r="CA4" s="293" t="s">
        <v>36</v>
      </c>
      <c r="CB4" s="293" t="s">
        <v>37</v>
      </c>
      <c r="CC4" s="293" t="s">
        <v>38</v>
      </c>
      <c r="CD4" s="293" t="s">
        <v>39</v>
      </c>
      <c r="CE4" s="293" t="s">
        <v>3085</v>
      </c>
      <c r="CF4" s="293" t="s">
        <v>3087</v>
      </c>
      <c r="CG4" s="293" t="s">
        <v>3089</v>
      </c>
      <c r="CH4" s="293" t="s">
        <v>3091</v>
      </c>
      <c r="CI4" s="293" t="s">
        <v>3093</v>
      </c>
      <c r="CJ4" s="293" t="s">
        <v>3095</v>
      </c>
      <c r="CK4" s="293" t="s">
        <v>3097</v>
      </c>
      <c r="CL4" s="293" t="s">
        <v>3099</v>
      </c>
      <c r="CM4" s="293" t="s">
        <v>3101</v>
      </c>
      <c r="CN4" s="293" t="s">
        <v>3103</v>
      </c>
      <c r="CO4" s="293" t="s">
        <v>3105</v>
      </c>
      <c r="CP4" s="293" t="s">
        <v>3107</v>
      </c>
      <c r="CQ4" s="293" t="s">
        <v>3109</v>
      </c>
      <c r="CR4" s="293" t="s">
        <v>3111</v>
      </c>
      <c r="CS4" s="293" t="s">
        <v>618</v>
      </c>
      <c r="CT4" s="293" t="s">
        <v>619</v>
      </c>
      <c r="CU4" s="293" t="s">
        <v>1392</v>
      </c>
      <c r="CV4" s="293" t="s">
        <v>1393</v>
      </c>
      <c r="CW4" s="293" t="s">
        <v>2935</v>
      </c>
      <c r="CX4" s="293" t="s">
        <v>2541</v>
      </c>
      <c r="CY4" s="293" t="s">
        <v>2544</v>
      </c>
      <c r="CZ4" s="293" t="s">
        <v>2547</v>
      </c>
      <c r="DA4" s="293" t="s">
        <v>1026</v>
      </c>
      <c r="DB4" s="293" t="s">
        <v>40</v>
      </c>
      <c r="DC4" s="293" t="s">
        <v>41</v>
      </c>
      <c r="DD4" s="293" t="s">
        <v>42</v>
      </c>
      <c r="DE4" s="293" t="s">
        <v>621</v>
      </c>
      <c r="DF4" s="293" t="s">
        <v>43</v>
      </c>
      <c r="DG4" s="293" t="s">
        <v>1396</v>
      </c>
      <c r="DH4" s="293" t="s">
        <v>2936</v>
      </c>
      <c r="DI4" s="293" t="s">
        <v>2937</v>
      </c>
      <c r="DJ4" s="293" t="s">
        <v>622</v>
      </c>
      <c r="DK4" s="293" t="s">
        <v>623</v>
      </c>
      <c r="DL4" s="293" t="s">
        <v>624</v>
      </c>
      <c r="DM4" s="293" t="s">
        <v>625</v>
      </c>
      <c r="DN4" s="293" t="s">
        <v>626</v>
      </c>
      <c r="DO4" s="293" t="s">
        <v>1027</v>
      </c>
      <c r="DP4" s="293" t="s">
        <v>627</v>
      </c>
      <c r="DQ4" s="293" t="s">
        <v>628</v>
      </c>
      <c r="DR4" s="293" t="s">
        <v>629</v>
      </c>
      <c r="DS4" s="293" t="s">
        <v>630</v>
      </c>
      <c r="DT4" s="293" t="s">
        <v>631</v>
      </c>
      <c r="DU4" s="293" t="s">
        <v>632</v>
      </c>
      <c r="DV4" s="293" t="s">
        <v>633</v>
      </c>
      <c r="DW4" s="293" t="s">
        <v>634</v>
      </c>
      <c r="DX4" s="293" t="s">
        <v>635</v>
      </c>
      <c r="DY4" s="293" t="s">
        <v>1398</v>
      </c>
      <c r="DZ4" s="293" t="s">
        <v>1840</v>
      </c>
      <c r="EA4" s="293" t="s">
        <v>1028</v>
      </c>
      <c r="EB4" s="293" t="s">
        <v>640</v>
      </c>
      <c r="EC4" s="293" t="s">
        <v>641</v>
      </c>
      <c r="ED4" s="293" t="s">
        <v>642</v>
      </c>
      <c r="EE4" s="293" t="s">
        <v>643</v>
      </c>
      <c r="EF4" s="293" t="s">
        <v>644</v>
      </c>
      <c r="EG4" s="293" t="s">
        <v>645</v>
      </c>
      <c r="EH4" s="293" t="s">
        <v>646</v>
      </c>
      <c r="EI4" s="293" t="s">
        <v>647</v>
      </c>
      <c r="EJ4" s="293" t="s">
        <v>648</v>
      </c>
      <c r="EK4" s="293" t="s">
        <v>649</v>
      </c>
      <c r="EL4" s="293" t="s">
        <v>650</v>
      </c>
      <c r="EM4" s="293" t="s">
        <v>651</v>
      </c>
      <c r="EN4" s="293" t="s">
        <v>652</v>
      </c>
      <c r="EO4" s="293" t="s">
        <v>653</v>
      </c>
      <c r="EP4" s="293" t="s">
        <v>654</v>
      </c>
      <c r="EQ4" s="293" t="s">
        <v>655</v>
      </c>
      <c r="ER4" s="293" t="s">
        <v>656</v>
      </c>
      <c r="ES4" s="293" t="s">
        <v>657</v>
      </c>
      <c r="ET4" s="293" t="s">
        <v>658</v>
      </c>
      <c r="EU4" s="293" t="s">
        <v>659</v>
      </c>
      <c r="EV4" s="293" t="s">
        <v>660</v>
      </c>
      <c r="EW4" s="293" t="s">
        <v>661</v>
      </c>
      <c r="EX4" s="293" t="s">
        <v>662</v>
      </c>
      <c r="EY4" s="293" t="s">
        <v>663</v>
      </c>
      <c r="EZ4" s="293" t="s">
        <v>664</v>
      </c>
      <c r="FA4" s="293" t="s">
        <v>665</v>
      </c>
      <c r="FB4" s="293" t="s">
        <v>667</v>
      </c>
      <c r="FC4" s="293" t="s">
        <v>668</v>
      </c>
      <c r="FD4" s="293" t="s">
        <v>669</v>
      </c>
      <c r="FE4" s="293" t="s">
        <v>670</v>
      </c>
      <c r="FF4" s="293" t="s">
        <v>671</v>
      </c>
      <c r="FG4" s="293" t="s">
        <v>672</v>
      </c>
      <c r="FH4" s="293" t="s">
        <v>673</v>
      </c>
      <c r="FI4" s="293" t="s">
        <v>674</v>
      </c>
      <c r="FJ4" s="293" t="s">
        <v>675</v>
      </c>
      <c r="FK4" s="293" t="s">
        <v>676</v>
      </c>
      <c r="FL4" s="293" t="s">
        <v>677</v>
      </c>
      <c r="FM4" s="293" t="s">
        <v>678</v>
      </c>
      <c r="FN4" s="293" t="s">
        <v>679</v>
      </c>
      <c r="FO4" s="293" t="s">
        <v>680</v>
      </c>
      <c r="FP4" s="293" t="s">
        <v>681</v>
      </c>
      <c r="FQ4" s="293" t="s">
        <v>682</v>
      </c>
      <c r="FR4" s="293" t="s">
        <v>683</v>
      </c>
      <c r="FS4" s="293" t="s">
        <v>684</v>
      </c>
      <c r="FT4" s="293" t="s">
        <v>685</v>
      </c>
      <c r="FU4" s="293" t="s">
        <v>686</v>
      </c>
      <c r="FV4" s="293" t="s">
        <v>687</v>
      </c>
      <c r="FW4" s="293" t="s">
        <v>689</v>
      </c>
      <c r="FX4" s="293" t="s">
        <v>690</v>
      </c>
      <c r="FY4" s="293" t="s">
        <v>691</v>
      </c>
      <c r="FZ4" s="293" t="s">
        <v>692</v>
      </c>
      <c r="GA4" s="293" t="s">
        <v>693</v>
      </c>
      <c r="GB4" s="293" t="s">
        <v>694</v>
      </c>
      <c r="GC4" s="293" t="s">
        <v>695</v>
      </c>
      <c r="GD4" s="293" t="s">
        <v>696</v>
      </c>
      <c r="GE4" s="293" t="s">
        <v>697</v>
      </c>
      <c r="GF4" s="293" t="s">
        <v>699</v>
      </c>
      <c r="GG4" s="293" t="s">
        <v>700</v>
      </c>
      <c r="GH4" s="293" t="s">
        <v>701</v>
      </c>
      <c r="GI4" s="293" t="s">
        <v>702</v>
      </c>
      <c r="GJ4" s="293" t="s">
        <v>704</v>
      </c>
      <c r="GK4" s="293" t="s">
        <v>705</v>
      </c>
      <c r="GL4" s="293" t="s">
        <v>706</v>
      </c>
      <c r="GM4" s="293" t="s">
        <v>707</v>
      </c>
      <c r="GN4" s="293" t="s">
        <v>708</v>
      </c>
      <c r="GO4" s="293" t="s">
        <v>709</v>
      </c>
      <c r="GP4" s="293" t="s">
        <v>710</v>
      </c>
      <c r="GQ4" s="293" t="s">
        <v>711</v>
      </c>
      <c r="GR4" s="293" t="s">
        <v>1029</v>
      </c>
      <c r="GS4" s="293" t="s">
        <v>713</v>
      </c>
      <c r="GT4" s="293" t="s">
        <v>714</v>
      </c>
      <c r="GU4" s="293" t="s">
        <v>715</v>
      </c>
      <c r="GV4" s="293" t="s">
        <v>716</v>
      </c>
      <c r="GW4" s="293" t="s">
        <v>717</v>
      </c>
      <c r="GX4" s="293" t="s">
        <v>718</v>
      </c>
      <c r="GY4" s="293" t="s">
        <v>719</v>
      </c>
      <c r="GZ4" s="293" t="s">
        <v>720</v>
      </c>
      <c r="HA4" s="293" t="s">
        <v>721</v>
      </c>
      <c r="HB4" s="293" t="s">
        <v>722</v>
      </c>
      <c r="HC4" s="293" t="s">
        <v>723</v>
      </c>
      <c r="HD4" s="293" t="s">
        <v>724</v>
      </c>
      <c r="HE4" s="293" t="s">
        <v>725</v>
      </c>
      <c r="HF4" s="293" t="s">
        <v>726</v>
      </c>
      <c r="HG4" s="293" t="s">
        <v>727</v>
      </c>
      <c r="HH4" s="293" t="s">
        <v>728</v>
      </c>
      <c r="HI4" s="293" t="s">
        <v>729</v>
      </c>
      <c r="HJ4" s="293" t="s">
        <v>731</v>
      </c>
      <c r="HK4" s="293" t="s">
        <v>732</v>
      </c>
      <c r="HL4" s="293" t="s">
        <v>733</v>
      </c>
      <c r="HM4" s="293" t="s">
        <v>734</v>
      </c>
      <c r="HN4" s="293" t="s">
        <v>735</v>
      </c>
      <c r="HO4" s="293" t="s">
        <v>736</v>
      </c>
      <c r="HP4" s="293" t="s">
        <v>737</v>
      </c>
      <c r="HQ4" s="293" t="s">
        <v>738</v>
      </c>
      <c r="HR4" s="293" t="s">
        <v>739</v>
      </c>
      <c r="HS4" s="293" t="s">
        <v>740</v>
      </c>
      <c r="HT4" s="293" t="s">
        <v>741</v>
      </c>
      <c r="HU4" s="293" t="s">
        <v>743</v>
      </c>
      <c r="HV4" s="293" t="s">
        <v>744</v>
      </c>
      <c r="HW4" s="293" t="s">
        <v>745</v>
      </c>
      <c r="HX4" s="293" t="s">
        <v>746</v>
      </c>
      <c r="HY4" s="293" t="s">
        <v>747</v>
      </c>
      <c r="HZ4" s="293" t="s">
        <v>748</v>
      </c>
      <c r="IA4" s="293" t="s">
        <v>749</v>
      </c>
      <c r="IB4" s="293" t="s">
        <v>750</v>
      </c>
      <c r="IC4" s="293" t="s">
        <v>751</v>
      </c>
      <c r="ID4" s="293" t="s">
        <v>752</v>
      </c>
      <c r="IE4" s="293" t="s">
        <v>1030</v>
      </c>
      <c r="IF4" s="293" t="s">
        <v>1404</v>
      </c>
      <c r="IG4" s="293" t="s">
        <v>1405</v>
      </c>
      <c r="IH4" s="293" t="s">
        <v>1406</v>
      </c>
      <c r="II4" s="293" t="s">
        <v>1407</v>
      </c>
      <c r="IJ4" s="293" t="s">
        <v>1408</v>
      </c>
      <c r="IK4" s="293" t="s">
        <v>1841</v>
      </c>
      <c r="IL4" s="293" t="s">
        <v>1842</v>
      </c>
      <c r="IM4" s="293" t="s">
        <v>1843</v>
      </c>
      <c r="IN4" s="293" t="s">
        <v>753</v>
      </c>
      <c r="IO4" s="293" t="s">
        <v>754</v>
      </c>
      <c r="IP4" s="293" t="s">
        <v>755</v>
      </c>
      <c r="IQ4" s="293" t="s">
        <v>757</v>
      </c>
      <c r="IR4" s="293" t="s">
        <v>758</v>
      </c>
      <c r="IS4" s="293" t="s">
        <v>759</v>
      </c>
      <c r="IT4" s="293" t="s">
        <v>760</v>
      </c>
      <c r="IU4" s="293" t="s">
        <v>761</v>
      </c>
      <c r="IV4" s="293" t="s">
        <v>762</v>
      </c>
      <c r="IW4" s="293" t="s">
        <v>763</v>
      </c>
      <c r="IX4" s="293" t="s">
        <v>764</v>
      </c>
      <c r="IY4" s="293" t="s">
        <v>765</v>
      </c>
      <c r="IZ4" s="293" t="s">
        <v>766</v>
      </c>
      <c r="JA4" s="293" t="s">
        <v>767</v>
      </c>
      <c r="JB4" s="293" t="s">
        <v>768</v>
      </c>
      <c r="JC4" s="293" t="s">
        <v>769</v>
      </c>
      <c r="JD4" s="293" t="s">
        <v>770</v>
      </c>
      <c r="JE4" s="293" t="s">
        <v>771</v>
      </c>
      <c r="JF4" s="293" t="s">
        <v>772</v>
      </c>
      <c r="JG4" s="293" t="s">
        <v>773</v>
      </c>
      <c r="JH4" s="293" t="s">
        <v>774</v>
      </c>
      <c r="JI4" s="293" t="s">
        <v>775</v>
      </c>
      <c r="JJ4" s="293" t="s">
        <v>776</v>
      </c>
      <c r="JK4" s="293" t="s">
        <v>777</v>
      </c>
      <c r="JL4" s="293" t="s">
        <v>778</v>
      </c>
      <c r="JM4" s="293" t="s">
        <v>779</v>
      </c>
      <c r="JN4" s="293" t="s">
        <v>780</v>
      </c>
      <c r="JO4" s="293" t="s">
        <v>781</v>
      </c>
      <c r="JP4" s="293" t="s">
        <v>782</v>
      </c>
      <c r="JQ4" s="293" t="s">
        <v>783</v>
      </c>
      <c r="JR4" s="293" t="s">
        <v>784</v>
      </c>
      <c r="JS4" s="293" t="s">
        <v>785</v>
      </c>
      <c r="JT4" s="293" t="s">
        <v>786</v>
      </c>
      <c r="JU4" s="293" t="s">
        <v>1031</v>
      </c>
      <c r="JV4" s="293" t="s">
        <v>1032</v>
      </c>
    </row>
    <row r="5" spans="1:282" ht="23.25" customHeight="1" thickBot="1">
      <c r="A5" s="183"/>
      <c r="B5" s="841" t="s">
        <v>2938</v>
      </c>
      <c r="C5" s="297" t="s">
        <v>262</v>
      </c>
      <c r="D5" s="297" t="s">
        <v>262</v>
      </c>
      <c r="E5" s="297" t="s">
        <v>262</v>
      </c>
      <c r="F5" s="297" t="s">
        <v>262</v>
      </c>
      <c r="G5" s="297" t="s">
        <v>262</v>
      </c>
      <c r="H5" s="297" t="s">
        <v>262</v>
      </c>
      <c r="I5" s="298"/>
      <c r="J5" s="299">
        <v>181</v>
      </c>
      <c r="K5" s="299">
        <v>181</v>
      </c>
      <c r="L5" s="299">
        <v>181</v>
      </c>
      <c r="M5" s="299">
        <v>181</v>
      </c>
      <c r="N5" s="299">
        <v>181</v>
      </c>
      <c r="O5" s="299">
        <v>181</v>
      </c>
      <c r="P5" s="299">
        <v>181</v>
      </c>
      <c r="Q5" s="299">
        <v>181</v>
      </c>
      <c r="R5" s="299">
        <v>181</v>
      </c>
      <c r="S5" s="299">
        <v>181</v>
      </c>
      <c r="T5" s="299">
        <v>181</v>
      </c>
      <c r="U5" s="299">
        <v>181</v>
      </c>
      <c r="V5" s="299">
        <v>181</v>
      </c>
      <c r="W5" s="299">
        <v>181</v>
      </c>
      <c r="X5" s="299">
        <v>181</v>
      </c>
      <c r="Y5" s="299">
        <v>181</v>
      </c>
      <c r="Z5" s="299">
        <v>181</v>
      </c>
      <c r="AA5" s="299">
        <v>181</v>
      </c>
      <c r="AB5" s="299">
        <v>181</v>
      </c>
      <c r="AC5" s="299">
        <v>181</v>
      </c>
      <c r="AD5" s="299">
        <v>181</v>
      </c>
      <c r="AE5" s="299">
        <v>181</v>
      </c>
      <c r="AF5" s="299">
        <v>181</v>
      </c>
      <c r="AG5" s="299">
        <v>181</v>
      </c>
      <c r="AH5" s="299">
        <v>181</v>
      </c>
      <c r="AI5" s="299">
        <v>181</v>
      </c>
      <c r="AJ5" s="299">
        <v>181</v>
      </c>
      <c r="AK5" s="299">
        <v>181</v>
      </c>
      <c r="AL5" s="299">
        <v>181</v>
      </c>
      <c r="AM5" s="299">
        <v>181</v>
      </c>
      <c r="AN5" s="299">
        <v>181</v>
      </c>
      <c r="AO5" s="299">
        <v>181</v>
      </c>
      <c r="AP5" s="299">
        <v>181</v>
      </c>
      <c r="AQ5" s="299">
        <v>181</v>
      </c>
      <c r="AR5" s="299">
        <v>181</v>
      </c>
      <c r="AS5" s="299">
        <v>181</v>
      </c>
      <c r="AT5" s="299">
        <v>181</v>
      </c>
      <c r="AU5" s="299">
        <v>181</v>
      </c>
      <c r="AV5" s="299">
        <v>181</v>
      </c>
      <c r="AW5" s="299">
        <v>181</v>
      </c>
      <c r="AX5" s="299">
        <v>181</v>
      </c>
      <c r="AY5" s="299">
        <v>181</v>
      </c>
      <c r="AZ5" s="299">
        <v>181</v>
      </c>
      <c r="BA5" s="299">
        <v>153</v>
      </c>
      <c r="BB5" s="299">
        <v>153</v>
      </c>
      <c r="BC5" s="299">
        <v>181</v>
      </c>
      <c r="BD5" s="299">
        <v>181</v>
      </c>
      <c r="BE5" s="299">
        <v>181</v>
      </c>
      <c r="BF5" s="299">
        <v>181</v>
      </c>
      <c r="BG5" s="299">
        <v>181</v>
      </c>
      <c r="BH5" s="299">
        <v>181</v>
      </c>
      <c r="BI5" s="299">
        <v>181</v>
      </c>
      <c r="BJ5" s="299">
        <v>181</v>
      </c>
      <c r="BK5" s="299">
        <v>181</v>
      </c>
      <c r="BL5" s="299">
        <v>181</v>
      </c>
      <c r="BM5" s="299">
        <v>181</v>
      </c>
      <c r="BN5" s="299">
        <v>181</v>
      </c>
      <c r="BO5" s="299">
        <v>181</v>
      </c>
      <c r="BP5" s="299">
        <v>181</v>
      </c>
      <c r="BQ5" s="299">
        <v>29</v>
      </c>
      <c r="BR5" s="299">
        <v>181</v>
      </c>
      <c r="BS5" s="299">
        <v>181</v>
      </c>
      <c r="BT5" s="299">
        <v>181</v>
      </c>
      <c r="BU5" s="299">
        <v>181</v>
      </c>
      <c r="BV5" s="299">
        <v>181</v>
      </c>
      <c r="BW5" s="299">
        <v>181</v>
      </c>
      <c r="BX5" s="299">
        <v>181</v>
      </c>
      <c r="BY5" s="299">
        <v>181</v>
      </c>
      <c r="BZ5" s="299">
        <v>181</v>
      </c>
      <c r="CA5" s="299">
        <v>181</v>
      </c>
      <c r="CB5" s="299">
        <v>181</v>
      </c>
      <c r="CC5" s="299">
        <v>181</v>
      </c>
      <c r="CD5" s="299">
        <v>181</v>
      </c>
      <c r="CE5" s="299">
        <v>181</v>
      </c>
      <c r="CF5" s="299">
        <v>181</v>
      </c>
      <c r="CG5" s="299">
        <v>181</v>
      </c>
      <c r="CH5" s="299">
        <v>181</v>
      </c>
      <c r="CI5" s="299">
        <v>181</v>
      </c>
      <c r="CJ5" s="299">
        <v>181</v>
      </c>
      <c r="CK5" s="299">
        <v>181</v>
      </c>
      <c r="CL5" s="299">
        <v>181</v>
      </c>
      <c r="CM5" s="299">
        <v>181</v>
      </c>
      <c r="CN5" s="299">
        <v>181</v>
      </c>
      <c r="CO5" s="299">
        <v>181</v>
      </c>
      <c r="CP5" s="299">
        <v>181</v>
      </c>
      <c r="CQ5" s="299">
        <v>181</v>
      </c>
      <c r="CR5" s="299">
        <v>181</v>
      </c>
      <c r="CS5" s="299">
        <v>181</v>
      </c>
      <c r="CT5" s="299">
        <v>181</v>
      </c>
      <c r="CU5" s="299">
        <v>181</v>
      </c>
      <c r="CV5" s="299">
        <v>181</v>
      </c>
      <c r="CW5" s="299">
        <v>181</v>
      </c>
      <c r="CX5" s="299">
        <v>153</v>
      </c>
      <c r="CY5" s="299">
        <v>153</v>
      </c>
      <c r="CZ5" s="299">
        <v>91</v>
      </c>
      <c r="DA5" s="299">
        <v>181</v>
      </c>
      <c r="DB5" s="299">
        <v>181</v>
      </c>
      <c r="DC5" s="299">
        <v>181</v>
      </c>
      <c r="DD5" s="299">
        <v>181</v>
      </c>
      <c r="DE5" s="299">
        <v>181</v>
      </c>
      <c r="DF5" s="299">
        <v>181</v>
      </c>
      <c r="DG5" s="299">
        <v>181</v>
      </c>
      <c r="DH5" s="299">
        <v>181</v>
      </c>
      <c r="DI5" s="299">
        <v>181</v>
      </c>
      <c r="DJ5" s="299">
        <v>181</v>
      </c>
      <c r="DK5" s="299">
        <v>181</v>
      </c>
      <c r="DL5" s="299">
        <v>181</v>
      </c>
      <c r="DM5" s="299">
        <v>181</v>
      </c>
      <c r="DN5" s="299">
        <v>181</v>
      </c>
      <c r="DO5" s="299">
        <v>181</v>
      </c>
      <c r="DP5" s="299">
        <v>181</v>
      </c>
      <c r="DQ5" s="299">
        <v>181</v>
      </c>
      <c r="DR5" s="299">
        <v>141</v>
      </c>
      <c r="DS5" s="299">
        <v>181</v>
      </c>
      <c r="DT5" s="299">
        <v>181</v>
      </c>
      <c r="DU5" s="299">
        <v>181</v>
      </c>
      <c r="DV5" s="299">
        <v>181</v>
      </c>
      <c r="DW5" s="299">
        <v>181</v>
      </c>
      <c r="DX5" s="299">
        <v>181</v>
      </c>
      <c r="DY5" s="299">
        <v>181</v>
      </c>
      <c r="DZ5" s="299">
        <v>181</v>
      </c>
      <c r="EA5" s="299">
        <v>181</v>
      </c>
      <c r="EB5" s="299">
        <v>181</v>
      </c>
      <c r="EC5" s="299">
        <v>181</v>
      </c>
      <c r="ED5" s="299">
        <v>181</v>
      </c>
      <c r="EE5" s="299">
        <v>181</v>
      </c>
      <c r="EF5" s="299">
        <v>181</v>
      </c>
      <c r="EG5" s="299">
        <v>181</v>
      </c>
      <c r="EH5" s="299">
        <v>181</v>
      </c>
      <c r="EI5" s="299">
        <v>181</v>
      </c>
      <c r="EJ5" s="299">
        <v>181</v>
      </c>
      <c r="EK5" s="299">
        <v>181</v>
      </c>
      <c r="EL5" s="299">
        <v>181</v>
      </c>
      <c r="EM5" s="299">
        <v>181</v>
      </c>
      <c r="EN5" s="299">
        <v>181</v>
      </c>
      <c r="EO5" s="299">
        <v>181</v>
      </c>
      <c r="EP5" s="299">
        <v>181</v>
      </c>
      <c r="EQ5" s="299">
        <v>181</v>
      </c>
      <c r="ER5" s="299">
        <v>181</v>
      </c>
      <c r="ES5" s="299">
        <v>181</v>
      </c>
      <c r="ET5" s="299">
        <v>181</v>
      </c>
      <c r="EU5" s="299">
        <v>181</v>
      </c>
      <c r="EV5" s="299">
        <v>181</v>
      </c>
      <c r="EW5" s="299">
        <v>181</v>
      </c>
      <c r="EX5" s="299">
        <v>181</v>
      </c>
      <c r="EY5" s="299">
        <v>181</v>
      </c>
      <c r="EZ5" s="299">
        <v>181</v>
      </c>
      <c r="FA5" s="299">
        <v>181</v>
      </c>
      <c r="FB5" s="299">
        <v>181</v>
      </c>
      <c r="FC5" s="299">
        <v>181</v>
      </c>
      <c r="FD5" s="299">
        <v>181</v>
      </c>
      <c r="FE5" s="299">
        <v>181</v>
      </c>
      <c r="FF5" s="299">
        <v>181</v>
      </c>
      <c r="FG5" s="299">
        <v>181</v>
      </c>
      <c r="FH5" s="299">
        <v>181</v>
      </c>
      <c r="FI5" s="299">
        <v>181</v>
      </c>
      <c r="FJ5" s="299">
        <v>181</v>
      </c>
      <c r="FK5" s="299">
        <v>181</v>
      </c>
      <c r="FL5" s="299">
        <v>181</v>
      </c>
      <c r="FM5" s="299">
        <v>181</v>
      </c>
      <c r="FN5" s="299">
        <v>181</v>
      </c>
      <c r="FO5" s="299">
        <v>181</v>
      </c>
      <c r="FP5" s="299">
        <v>181</v>
      </c>
      <c r="FQ5" s="299">
        <v>181</v>
      </c>
      <c r="FR5" s="299">
        <v>181</v>
      </c>
      <c r="FS5" s="299">
        <v>181</v>
      </c>
      <c r="FT5" s="299">
        <v>181</v>
      </c>
      <c r="FU5" s="299">
        <v>181</v>
      </c>
      <c r="FV5" s="299">
        <v>181</v>
      </c>
      <c r="FW5" s="299">
        <v>181</v>
      </c>
      <c r="FX5" s="299">
        <v>181</v>
      </c>
      <c r="FY5" s="299">
        <v>181</v>
      </c>
      <c r="FZ5" s="299">
        <v>181</v>
      </c>
      <c r="GA5" s="299">
        <v>181</v>
      </c>
      <c r="GB5" s="299">
        <v>181</v>
      </c>
      <c r="GC5" s="299">
        <v>181</v>
      </c>
      <c r="GD5" s="299">
        <v>181</v>
      </c>
      <c r="GE5" s="299">
        <v>181</v>
      </c>
      <c r="GF5" s="299">
        <v>181</v>
      </c>
      <c r="GG5" s="299">
        <v>181</v>
      </c>
      <c r="GH5" s="299">
        <v>181</v>
      </c>
      <c r="GI5" s="299">
        <v>181</v>
      </c>
      <c r="GJ5" s="299">
        <v>181</v>
      </c>
      <c r="GK5" s="299">
        <v>181</v>
      </c>
      <c r="GL5" s="299">
        <v>181</v>
      </c>
      <c r="GM5" s="299">
        <v>181</v>
      </c>
      <c r="GN5" s="299">
        <v>181</v>
      </c>
      <c r="GO5" s="299">
        <v>181</v>
      </c>
      <c r="GP5" s="299">
        <v>181</v>
      </c>
      <c r="GQ5" s="299">
        <v>181</v>
      </c>
      <c r="GR5" s="299">
        <v>181</v>
      </c>
      <c r="GS5" s="299">
        <v>181</v>
      </c>
      <c r="GT5" s="299">
        <v>181</v>
      </c>
      <c r="GU5" s="299">
        <v>181</v>
      </c>
      <c r="GV5" s="299">
        <v>181</v>
      </c>
      <c r="GW5" s="299">
        <v>181</v>
      </c>
      <c r="GX5" s="299">
        <v>181</v>
      </c>
      <c r="GY5" s="299">
        <v>181</v>
      </c>
      <c r="GZ5" s="299">
        <v>181</v>
      </c>
      <c r="HA5" s="299">
        <v>181</v>
      </c>
      <c r="HB5" s="299">
        <v>181</v>
      </c>
      <c r="HC5" s="299">
        <v>181</v>
      </c>
      <c r="HD5" s="299">
        <v>181</v>
      </c>
      <c r="HE5" s="299">
        <v>181</v>
      </c>
      <c r="HF5" s="299">
        <v>181</v>
      </c>
      <c r="HG5" s="299">
        <v>181</v>
      </c>
      <c r="HH5" s="299">
        <v>181</v>
      </c>
      <c r="HI5" s="299">
        <v>181</v>
      </c>
      <c r="HJ5" s="299">
        <v>181</v>
      </c>
      <c r="HK5" s="299">
        <v>181</v>
      </c>
      <c r="HL5" s="299">
        <v>181</v>
      </c>
      <c r="HM5" s="299">
        <v>181</v>
      </c>
      <c r="HN5" s="299">
        <v>181</v>
      </c>
      <c r="HO5" s="299">
        <v>181</v>
      </c>
      <c r="HP5" s="299">
        <v>181</v>
      </c>
      <c r="HQ5" s="299">
        <v>181</v>
      </c>
      <c r="HR5" s="299">
        <v>181</v>
      </c>
      <c r="HS5" s="299">
        <v>181</v>
      </c>
      <c r="HT5" s="299">
        <v>181</v>
      </c>
      <c r="HU5" s="299">
        <v>181</v>
      </c>
      <c r="HV5" s="299">
        <v>181</v>
      </c>
      <c r="HW5" s="299">
        <v>181</v>
      </c>
      <c r="HX5" s="299">
        <v>181</v>
      </c>
      <c r="HY5" s="299">
        <v>181</v>
      </c>
      <c r="HZ5" s="299">
        <v>181</v>
      </c>
      <c r="IA5" s="299">
        <v>181</v>
      </c>
      <c r="IB5" s="299">
        <v>181</v>
      </c>
      <c r="IC5" s="299">
        <v>181</v>
      </c>
      <c r="ID5" s="299">
        <v>181</v>
      </c>
      <c r="IE5" s="299">
        <v>181</v>
      </c>
      <c r="IF5" s="299">
        <v>181</v>
      </c>
      <c r="IG5" s="299">
        <v>181</v>
      </c>
      <c r="IH5" s="299">
        <v>181</v>
      </c>
      <c r="II5" s="299">
        <v>181</v>
      </c>
      <c r="IJ5" s="299">
        <v>181</v>
      </c>
      <c r="IK5" s="299">
        <v>181</v>
      </c>
      <c r="IL5" s="299">
        <v>181</v>
      </c>
      <c r="IM5" s="299">
        <v>181</v>
      </c>
      <c r="IN5" s="299">
        <v>181</v>
      </c>
      <c r="IO5" s="299">
        <v>181</v>
      </c>
      <c r="IP5" s="299">
        <v>181</v>
      </c>
      <c r="IQ5" s="299">
        <v>181</v>
      </c>
      <c r="IR5" s="299">
        <v>181</v>
      </c>
      <c r="IS5" s="299">
        <v>181</v>
      </c>
      <c r="IT5" s="299">
        <v>181</v>
      </c>
      <c r="IU5" s="299">
        <v>181</v>
      </c>
      <c r="IV5" s="299">
        <v>181</v>
      </c>
      <c r="IW5" s="299">
        <v>181</v>
      </c>
      <c r="IX5" s="299">
        <v>181</v>
      </c>
      <c r="IY5" s="299">
        <v>181</v>
      </c>
      <c r="IZ5" s="299">
        <v>181</v>
      </c>
      <c r="JA5" s="299">
        <v>181</v>
      </c>
      <c r="JB5" s="299">
        <v>181</v>
      </c>
      <c r="JC5" s="299">
        <v>181</v>
      </c>
      <c r="JD5" s="299">
        <v>181</v>
      </c>
      <c r="JE5" s="299">
        <v>181</v>
      </c>
      <c r="JF5" s="299">
        <v>181</v>
      </c>
      <c r="JG5" s="299">
        <v>181</v>
      </c>
      <c r="JH5" s="299">
        <v>181</v>
      </c>
      <c r="JI5" s="299">
        <v>181</v>
      </c>
      <c r="JJ5" s="299">
        <v>181</v>
      </c>
      <c r="JK5" s="299">
        <v>181</v>
      </c>
      <c r="JL5" s="299">
        <v>181</v>
      </c>
      <c r="JM5" s="299">
        <v>181</v>
      </c>
      <c r="JN5" s="299">
        <v>181</v>
      </c>
      <c r="JO5" s="299">
        <v>181</v>
      </c>
      <c r="JP5" s="299">
        <v>181</v>
      </c>
      <c r="JQ5" s="299">
        <v>181</v>
      </c>
      <c r="JR5" s="299">
        <v>181</v>
      </c>
      <c r="JS5" s="299">
        <v>181</v>
      </c>
      <c r="JT5" s="299">
        <v>181</v>
      </c>
      <c r="JU5" s="299">
        <v>181</v>
      </c>
      <c r="JV5" s="299">
        <v>181</v>
      </c>
    </row>
    <row r="6" spans="1:282" ht="23.25" customHeight="1" thickTop="1">
      <c r="A6" s="183"/>
      <c r="B6" s="842" t="s">
        <v>4</v>
      </c>
      <c r="C6" s="300">
        <v>30724</v>
      </c>
      <c r="D6" s="300">
        <v>14460</v>
      </c>
      <c r="E6" s="300">
        <v>5663</v>
      </c>
      <c r="F6" s="300">
        <v>4685</v>
      </c>
      <c r="G6" s="300">
        <v>5810</v>
      </c>
      <c r="H6" s="300">
        <v>103</v>
      </c>
      <c r="I6" s="301"/>
      <c r="J6" s="300">
        <v>1578</v>
      </c>
      <c r="K6" s="300" t="s">
        <v>787</v>
      </c>
      <c r="L6" s="300" t="s">
        <v>787</v>
      </c>
      <c r="M6" s="300">
        <v>284</v>
      </c>
      <c r="N6" s="300">
        <v>256</v>
      </c>
      <c r="O6" s="300" t="s">
        <v>787</v>
      </c>
      <c r="P6" s="300">
        <v>222</v>
      </c>
      <c r="Q6" s="300">
        <v>255</v>
      </c>
      <c r="R6" s="300">
        <v>140</v>
      </c>
      <c r="S6" s="300">
        <v>122</v>
      </c>
      <c r="T6" s="300">
        <v>146</v>
      </c>
      <c r="U6" s="300">
        <v>103</v>
      </c>
      <c r="V6" s="300">
        <v>128</v>
      </c>
      <c r="W6" s="300">
        <v>216</v>
      </c>
      <c r="X6" s="300">
        <v>118</v>
      </c>
      <c r="Y6" s="300">
        <v>119</v>
      </c>
      <c r="Z6" s="300">
        <v>79</v>
      </c>
      <c r="AA6" s="300">
        <v>118</v>
      </c>
      <c r="AB6" s="300">
        <v>92</v>
      </c>
      <c r="AC6" s="300">
        <v>71</v>
      </c>
      <c r="AD6" s="300">
        <v>66</v>
      </c>
      <c r="AE6" s="300">
        <v>56</v>
      </c>
      <c r="AF6" s="300">
        <v>191</v>
      </c>
      <c r="AG6" s="300" t="s">
        <v>787</v>
      </c>
      <c r="AH6" s="300">
        <v>114</v>
      </c>
      <c r="AI6" s="300">
        <v>64</v>
      </c>
      <c r="AJ6" s="300">
        <v>197</v>
      </c>
      <c r="AK6" s="300">
        <v>281</v>
      </c>
      <c r="AL6" s="300">
        <v>201</v>
      </c>
      <c r="AM6" s="300">
        <v>140</v>
      </c>
      <c r="AN6" s="300">
        <v>166</v>
      </c>
      <c r="AO6" s="300">
        <v>91</v>
      </c>
      <c r="AP6" s="300" t="s">
        <v>787</v>
      </c>
      <c r="AQ6" s="300" t="s">
        <v>787</v>
      </c>
      <c r="AR6" s="300">
        <v>772</v>
      </c>
      <c r="AS6" s="300">
        <v>290</v>
      </c>
      <c r="AT6" s="300">
        <v>248</v>
      </c>
      <c r="AU6" s="300" t="s">
        <v>787</v>
      </c>
      <c r="AV6" s="300">
        <v>178</v>
      </c>
      <c r="AW6" s="300">
        <v>174</v>
      </c>
      <c r="AX6" s="300">
        <v>106</v>
      </c>
      <c r="AY6" s="300">
        <v>87</v>
      </c>
      <c r="AZ6" s="300">
        <v>132</v>
      </c>
      <c r="BA6" s="300">
        <v>107</v>
      </c>
      <c r="BB6" s="300">
        <v>76</v>
      </c>
      <c r="BC6" s="300">
        <v>306</v>
      </c>
      <c r="BD6" s="300">
        <v>163</v>
      </c>
      <c r="BE6" s="300">
        <v>120</v>
      </c>
      <c r="BF6" s="300">
        <v>123</v>
      </c>
      <c r="BG6" s="300">
        <v>67</v>
      </c>
      <c r="BH6" s="300">
        <v>98</v>
      </c>
      <c r="BI6" s="300" t="s">
        <v>787</v>
      </c>
      <c r="BJ6" s="300">
        <v>447</v>
      </c>
      <c r="BK6" s="300">
        <v>347</v>
      </c>
      <c r="BL6" s="300">
        <v>152</v>
      </c>
      <c r="BM6" s="300">
        <v>227</v>
      </c>
      <c r="BN6" s="300">
        <v>159</v>
      </c>
      <c r="BO6" s="300">
        <v>176</v>
      </c>
      <c r="BP6" s="300">
        <v>79</v>
      </c>
      <c r="BQ6" s="300">
        <v>135</v>
      </c>
      <c r="BR6" s="300" t="s">
        <v>787</v>
      </c>
      <c r="BS6" s="300">
        <v>251</v>
      </c>
      <c r="BT6" s="300" t="s">
        <v>787</v>
      </c>
      <c r="BU6" s="300">
        <v>153</v>
      </c>
      <c r="BV6" s="300">
        <v>135</v>
      </c>
      <c r="BW6" s="300">
        <v>138</v>
      </c>
      <c r="BX6" s="300" t="s">
        <v>787</v>
      </c>
      <c r="BY6" s="300" t="s">
        <v>787</v>
      </c>
      <c r="BZ6" s="300" t="s">
        <v>787</v>
      </c>
      <c r="CA6" s="300">
        <v>80</v>
      </c>
      <c r="CB6" s="300" t="s">
        <v>787</v>
      </c>
      <c r="CC6" s="300">
        <v>71</v>
      </c>
      <c r="CD6" s="300" t="s">
        <v>787</v>
      </c>
      <c r="CE6" s="300" t="s">
        <v>787</v>
      </c>
      <c r="CF6" s="300" t="s">
        <v>787</v>
      </c>
      <c r="CG6" s="300" t="s">
        <v>787</v>
      </c>
      <c r="CH6" s="300" t="s">
        <v>787</v>
      </c>
      <c r="CI6" s="300" t="s">
        <v>787</v>
      </c>
      <c r="CJ6" s="300" t="s">
        <v>787</v>
      </c>
      <c r="CK6" s="300" t="s">
        <v>787</v>
      </c>
      <c r="CL6" s="300" t="s">
        <v>787</v>
      </c>
      <c r="CM6" s="300" t="s">
        <v>787</v>
      </c>
      <c r="CN6" s="300" t="s">
        <v>787</v>
      </c>
      <c r="CO6" s="300" t="s">
        <v>787</v>
      </c>
      <c r="CP6" s="300" t="s">
        <v>787</v>
      </c>
      <c r="CQ6" s="300" t="s">
        <v>787</v>
      </c>
      <c r="CR6" s="300" t="s">
        <v>787</v>
      </c>
      <c r="CS6" s="300" t="s">
        <v>787</v>
      </c>
      <c r="CT6" s="300">
        <v>59</v>
      </c>
      <c r="CU6" s="300" t="s">
        <v>787</v>
      </c>
      <c r="CV6" s="300">
        <v>126</v>
      </c>
      <c r="CW6" s="300" t="s">
        <v>787</v>
      </c>
      <c r="CX6" s="300">
        <v>48</v>
      </c>
      <c r="CY6" s="300">
        <v>38</v>
      </c>
      <c r="CZ6" s="300" t="s">
        <v>787</v>
      </c>
      <c r="DA6" s="300">
        <v>637</v>
      </c>
      <c r="DB6" s="300" t="s">
        <v>787</v>
      </c>
      <c r="DC6" s="300" t="s">
        <v>787</v>
      </c>
      <c r="DD6" s="300" t="s">
        <v>787</v>
      </c>
      <c r="DE6" s="300">
        <v>195</v>
      </c>
      <c r="DF6" s="300">
        <v>137</v>
      </c>
      <c r="DG6" s="300">
        <v>51</v>
      </c>
      <c r="DH6" s="300">
        <v>278</v>
      </c>
      <c r="DI6" s="300">
        <v>209</v>
      </c>
      <c r="DJ6" s="300" t="s">
        <v>787</v>
      </c>
      <c r="DK6" s="300" t="s">
        <v>787</v>
      </c>
      <c r="DL6" s="300" t="s">
        <v>787</v>
      </c>
      <c r="DM6" s="300">
        <v>226</v>
      </c>
      <c r="DN6" s="300" t="s">
        <v>787</v>
      </c>
      <c r="DO6" s="300" t="s">
        <v>787</v>
      </c>
      <c r="DP6" s="300">
        <v>277</v>
      </c>
      <c r="DQ6" s="300" t="s">
        <v>787</v>
      </c>
      <c r="DR6" s="300" t="s">
        <v>787</v>
      </c>
      <c r="DS6" s="300" t="s">
        <v>787</v>
      </c>
      <c r="DT6" s="300" t="s">
        <v>787</v>
      </c>
      <c r="DU6" s="300" t="s">
        <v>787</v>
      </c>
      <c r="DV6" s="300" t="s">
        <v>787</v>
      </c>
      <c r="DW6" s="300" t="s">
        <v>787</v>
      </c>
      <c r="DX6" s="300" t="s">
        <v>787</v>
      </c>
      <c r="DY6" s="300" t="s">
        <v>787</v>
      </c>
      <c r="DZ6" s="300" t="s">
        <v>787</v>
      </c>
      <c r="EA6" s="300" t="s">
        <v>787</v>
      </c>
      <c r="EB6" s="300">
        <v>89</v>
      </c>
      <c r="EC6" s="300">
        <v>29</v>
      </c>
      <c r="ED6" s="300">
        <v>22</v>
      </c>
      <c r="EE6" s="300">
        <v>20</v>
      </c>
      <c r="EF6" s="300">
        <v>22</v>
      </c>
      <c r="EG6" s="300">
        <v>25</v>
      </c>
      <c r="EH6" s="300">
        <v>73</v>
      </c>
      <c r="EI6" s="300">
        <v>46</v>
      </c>
      <c r="EJ6" s="300">
        <v>34</v>
      </c>
      <c r="EK6" s="300">
        <v>27</v>
      </c>
      <c r="EL6" s="300">
        <v>34</v>
      </c>
      <c r="EM6" s="300">
        <v>35</v>
      </c>
      <c r="EN6" s="300">
        <v>99</v>
      </c>
      <c r="EO6" s="300">
        <v>19</v>
      </c>
      <c r="EP6" s="300">
        <v>29</v>
      </c>
      <c r="EQ6" s="300">
        <v>19</v>
      </c>
      <c r="ER6" s="300">
        <v>31</v>
      </c>
      <c r="ES6" s="300">
        <v>51</v>
      </c>
      <c r="ET6" s="300">
        <v>61</v>
      </c>
      <c r="EU6" s="300">
        <v>67</v>
      </c>
      <c r="EV6" s="300">
        <v>91</v>
      </c>
      <c r="EW6" s="300">
        <v>55</v>
      </c>
      <c r="EX6" s="300">
        <v>31</v>
      </c>
      <c r="EY6" s="300">
        <v>27</v>
      </c>
      <c r="EZ6" s="300">
        <v>29</v>
      </c>
      <c r="FA6" s="300">
        <v>55</v>
      </c>
      <c r="FB6" s="300">
        <v>10</v>
      </c>
      <c r="FC6" s="300">
        <v>32</v>
      </c>
      <c r="FD6" s="300">
        <v>31</v>
      </c>
      <c r="FE6" s="300">
        <v>20</v>
      </c>
      <c r="FF6" s="300">
        <v>59</v>
      </c>
      <c r="FG6" s="300">
        <v>31</v>
      </c>
      <c r="FH6" s="300">
        <v>38</v>
      </c>
      <c r="FI6" s="300">
        <v>23</v>
      </c>
      <c r="FJ6" s="300">
        <v>14</v>
      </c>
      <c r="FK6" s="300">
        <v>13</v>
      </c>
      <c r="FL6" s="300">
        <v>79</v>
      </c>
      <c r="FM6" s="300">
        <v>37</v>
      </c>
      <c r="FN6" s="300">
        <v>30</v>
      </c>
      <c r="FO6" s="300">
        <v>75</v>
      </c>
      <c r="FP6" s="300">
        <v>90</v>
      </c>
      <c r="FQ6" s="300">
        <v>66</v>
      </c>
      <c r="FR6" s="300">
        <v>120</v>
      </c>
      <c r="FS6" s="300">
        <v>45</v>
      </c>
      <c r="FT6" s="300">
        <v>16</v>
      </c>
      <c r="FU6" s="300">
        <v>25</v>
      </c>
      <c r="FV6" s="300">
        <v>43</v>
      </c>
      <c r="FW6" s="300">
        <v>35</v>
      </c>
      <c r="FX6" s="300">
        <v>27</v>
      </c>
      <c r="FY6" s="300">
        <v>13</v>
      </c>
      <c r="FZ6" s="300">
        <v>14</v>
      </c>
      <c r="GA6" s="300">
        <v>20</v>
      </c>
      <c r="GB6" s="300">
        <v>41</v>
      </c>
      <c r="GC6" s="300">
        <v>79</v>
      </c>
      <c r="GD6" s="300">
        <v>21</v>
      </c>
      <c r="GE6" s="300">
        <v>22</v>
      </c>
      <c r="GF6" s="300">
        <v>21</v>
      </c>
      <c r="GG6" s="300">
        <v>23</v>
      </c>
      <c r="GH6" s="300">
        <v>17</v>
      </c>
      <c r="GI6" s="300">
        <v>11</v>
      </c>
      <c r="GJ6" s="300">
        <v>21</v>
      </c>
      <c r="GK6" s="300">
        <v>39</v>
      </c>
      <c r="GL6" s="300">
        <v>20</v>
      </c>
      <c r="GM6" s="300">
        <v>55</v>
      </c>
      <c r="GN6" s="300">
        <v>44</v>
      </c>
      <c r="GO6" s="300">
        <v>34</v>
      </c>
      <c r="GP6" s="300">
        <v>28</v>
      </c>
      <c r="GQ6" s="300">
        <v>24</v>
      </c>
      <c r="GR6" s="300">
        <v>45</v>
      </c>
      <c r="GS6" s="300">
        <v>18</v>
      </c>
      <c r="GT6" s="300">
        <v>37</v>
      </c>
      <c r="GU6" s="300">
        <v>12</v>
      </c>
      <c r="GV6" s="300">
        <v>47</v>
      </c>
      <c r="GW6" s="300">
        <v>23</v>
      </c>
      <c r="GX6" s="300">
        <v>17</v>
      </c>
      <c r="GY6" s="300">
        <v>99</v>
      </c>
      <c r="GZ6" s="300">
        <v>73</v>
      </c>
      <c r="HA6" s="300">
        <v>24</v>
      </c>
      <c r="HB6" s="300">
        <v>18</v>
      </c>
      <c r="HC6" s="300">
        <v>20</v>
      </c>
      <c r="HD6" s="300">
        <v>39</v>
      </c>
      <c r="HE6" s="300">
        <v>23</v>
      </c>
      <c r="HF6" s="300">
        <v>23</v>
      </c>
      <c r="HG6" s="300">
        <v>18</v>
      </c>
      <c r="HH6" s="300">
        <v>29</v>
      </c>
      <c r="HI6" s="300">
        <v>37</v>
      </c>
      <c r="HJ6" s="300">
        <v>35</v>
      </c>
      <c r="HK6" s="300">
        <v>14</v>
      </c>
      <c r="HL6" s="300">
        <v>67</v>
      </c>
      <c r="HM6" s="300">
        <v>65</v>
      </c>
      <c r="HN6" s="300">
        <v>44</v>
      </c>
      <c r="HO6" s="300">
        <v>26</v>
      </c>
      <c r="HP6" s="300">
        <v>52</v>
      </c>
      <c r="HQ6" s="300">
        <v>66</v>
      </c>
      <c r="HR6" s="300">
        <v>33</v>
      </c>
      <c r="HS6" s="300">
        <v>35</v>
      </c>
      <c r="HT6" s="300">
        <v>16</v>
      </c>
      <c r="HU6" s="300">
        <v>26</v>
      </c>
      <c r="HV6" s="300">
        <v>20</v>
      </c>
      <c r="HW6" s="300">
        <v>23</v>
      </c>
      <c r="HX6" s="300">
        <v>15</v>
      </c>
      <c r="HY6" s="300">
        <v>19</v>
      </c>
      <c r="HZ6" s="300">
        <v>29</v>
      </c>
      <c r="IA6" s="300">
        <v>24</v>
      </c>
      <c r="IB6" s="300">
        <v>48</v>
      </c>
      <c r="IC6" s="300">
        <v>27</v>
      </c>
      <c r="ID6" s="300">
        <v>22</v>
      </c>
      <c r="IE6" s="300">
        <v>26</v>
      </c>
      <c r="IF6" s="300">
        <v>237</v>
      </c>
      <c r="IG6" s="300">
        <v>156</v>
      </c>
      <c r="IH6" s="300">
        <v>86</v>
      </c>
      <c r="II6" s="300">
        <v>34</v>
      </c>
      <c r="IJ6" s="300">
        <v>40</v>
      </c>
      <c r="IK6" s="300">
        <v>34</v>
      </c>
      <c r="IL6" s="300">
        <v>33</v>
      </c>
      <c r="IM6" s="300">
        <v>25</v>
      </c>
      <c r="IN6" s="300">
        <v>27</v>
      </c>
      <c r="IO6" s="300">
        <v>26</v>
      </c>
      <c r="IP6" s="300">
        <v>53</v>
      </c>
      <c r="IQ6" s="300">
        <v>12</v>
      </c>
      <c r="IR6" s="300">
        <v>17</v>
      </c>
      <c r="IS6" s="300">
        <v>11</v>
      </c>
      <c r="IT6" s="300">
        <v>22</v>
      </c>
      <c r="IU6" s="300">
        <v>20</v>
      </c>
      <c r="IV6" s="300">
        <v>15</v>
      </c>
      <c r="IW6" s="300">
        <v>11</v>
      </c>
      <c r="IX6" s="300">
        <v>10</v>
      </c>
      <c r="IY6" s="300">
        <v>18</v>
      </c>
      <c r="IZ6" s="300">
        <v>24</v>
      </c>
      <c r="JA6" s="300">
        <v>168</v>
      </c>
      <c r="JB6" s="300">
        <v>60</v>
      </c>
      <c r="JC6" s="300">
        <v>38</v>
      </c>
      <c r="JD6" s="300">
        <v>17</v>
      </c>
      <c r="JE6" s="300">
        <v>40</v>
      </c>
      <c r="JF6" s="300">
        <v>21</v>
      </c>
      <c r="JG6" s="300">
        <v>21</v>
      </c>
      <c r="JH6" s="300">
        <v>37</v>
      </c>
      <c r="JI6" s="300">
        <v>52</v>
      </c>
      <c r="JJ6" s="300">
        <v>122</v>
      </c>
      <c r="JK6" s="300">
        <v>17</v>
      </c>
      <c r="JL6" s="300">
        <v>23</v>
      </c>
      <c r="JM6" s="300">
        <v>33</v>
      </c>
      <c r="JN6" s="300">
        <v>33</v>
      </c>
      <c r="JO6" s="300">
        <v>58</v>
      </c>
      <c r="JP6" s="300">
        <v>27</v>
      </c>
      <c r="JQ6" s="300">
        <v>12</v>
      </c>
      <c r="JR6" s="300">
        <v>15</v>
      </c>
      <c r="JS6" s="300">
        <v>23</v>
      </c>
      <c r="JT6" s="300">
        <v>20</v>
      </c>
      <c r="JU6" s="300">
        <v>33</v>
      </c>
      <c r="JV6" s="300" t="s">
        <v>787</v>
      </c>
    </row>
    <row r="7" spans="1:282" ht="23.25" customHeight="1">
      <c r="A7" s="183"/>
      <c r="B7" s="843" t="s">
        <v>5</v>
      </c>
      <c r="C7" s="502">
        <v>2907</v>
      </c>
      <c r="D7" s="502">
        <v>1372</v>
      </c>
      <c r="E7" s="502">
        <v>812</v>
      </c>
      <c r="F7" s="502">
        <v>318</v>
      </c>
      <c r="G7" s="502">
        <v>404</v>
      </c>
      <c r="H7" s="502" t="s">
        <v>262</v>
      </c>
      <c r="I7" s="301"/>
      <c r="J7" s="502">
        <v>133</v>
      </c>
      <c r="K7" s="502" t="s">
        <v>787</v>
      </c>
      <c r="L7" s="502" t="s">
        <v>787</v>
      </c>
      <c r="M7" s="502">
        <v>18</v>
      </c>
      <c r="N7" s="502">
        <v>28</v>
      </c>
      <c r="O7" s="502" t="s">
        <v>787</v>
      </c>
      <c r="P7" s="502">
        <v>24</v>
      </c>
      <c r="Q7" s="502">
        <v>26</v>
      </c>
      <c r="R7" s="502">
        <v>11</v>
      </c>
      <c r="S7" s="502">
        <v>12</v>
      </c>
      <c r="T7" s="502">
        <v>10</v>
      </c>
      <c r="U7" s="502">
        <v>6</v>
      </c>
      <c r="V7" s="502">
        <v>11</v>
      </c>
      <c r="W7" s="502">
        <v>19</v>
      </c>
      <c r="X7" s="502">
        <v>10</v>
      </c>
      <c r="Y7" s="502">
        <v>8</v>
      </c>
      <c r="Z7" s="502">
        <v>8</v>
      </c>
      <c r="AA7" s="502">
        <v>22</v>
      </c>
      <c r="AB7" s="502">
        <v>9</v>
      </c>
      <c r="AC7" s="502">
        <v>6</v>
      </c>
      <c r="AD7" s="502">
        <v>5</v>
      </c>
      <c r="AE7" s="502">
        <v>4</v>
      </c>
      <c r="AF7" s="502">
        <v>16</v>
      </c>
      <c r="AG7" s="502" t="s">
        <v>787</v>
      </c>
      <c r="AH7" s="502">
        <v>10</v>
      </c>
      <c r="AI7" s="502">
        <v>5</v>
      </c>
      <c r="AJ7" s="502">
        <v>18</v>
      </c>
      <c r="AK7" s="502">
        <v>37</v>
      </c>
      <c r="AL7" s="502">
        <v>25</v>
      </c>
      <c r="AM7" s="502">
        <v>11</v>
      </c>
      <c r="AN7" s="502">
        <v>11</v>
      </c>
      <c r="AO7" s="502">
        <v>3</v>
      </c>
      <c r="AP7" s="502" t="s">
        <v>787</v>
      </c>
      <c r="AQ7" s="502" t="s">
        <v>787</v>
      </c>
      <c r="AR7" s="502">
        <v>67</v>
      </c>
      <c r="AS7" s="502">
        <v>19</v>
      </c>
      <c r="AT7" s="502">
        <v>19</v>
      </c>
      <c r="AU7" s="502" t="s">
        <v>787</v>
      </c>
      <c r="AV7" s="502">
        <v>25</v>
      </c>
      <c r="AW7" s="502">
        <v>16</v>
      </c>
      <c r="AX7" s="502">
        <v>11</v>
      </c>
      <c r="AY7" s="502">
        <v>5</v>
      </c>
      <c r="AZ7" s="502">
        <v>15</v>
      </c>
      <c r="BA7" s="502">
        <v>5</v>
      </c>
      <c r="BB7" s="502">
        <v>3</v>
      </c>
      <c r="BC7" s="502">
        <v>47</v>
      </c>
      <c r="BD7" s="502">
        <v>25</v>
      </c>
      <c r="BE7" s="502">
        <v>24</v>
      </c>
      <c r="BF7" s="502">
        <v>24</v>
      </c>
      <c r="BG7" s="502">
        <v>10</v>
      </c>
      <c r="BH7" s="502">
        <v>13</v>
      </c>
      <c r="BI7" s="502" t="s">
        <v>787</v>
      </c>
      <c r="BJ7" s="502">
        <v>88</v>
      </c>
      <c r="BK7" s="502">
        <v>55</v>
      </c>
      <c r="BL7" s="502">
        <v>16</v>
      </c>
      <c r="BM7" s="502">
        <v>20</v>
      </c>
      <c r="BN7" s="502">
        <v>16</v>
      </c>
      <c r="BO7" s="502">
        <v>25</v>
      </c>
      <c r="BP7" s="502">
        <v>11</v>
      </c>
      <c r="BQ7" s="502">
        <v>51</v>
      </c>
      <c r="BR7" s="502" t="s">
        <v>787</v>
      </c>
      <c r="BS7" s="502">
        <v>43</v>
      </c>
      <c r="BT7" s="502" t="s">
        <v>787</v>
      </c>
      <c r="BU7" s="502">
        <v>23</v>
      </c>
      <c r="BV7" s="502">
        <v>15</v>
      </c>
      <c r="BW7" s="502">
        <v>22</v>
      </c>
      <c r="BX7" s="502" t="s">
        <v>787</v>
      </c>
      <c r="BY7" s="502" t="s">
        <v>787</v>
      </c>
      <c r="BZ7" s="502" t="s">
        <v>787</v>
      </c>
      <c r="CA7" s="502">
        <v>14</v>
      </c>
      <c r="CB7" s="502" t="s">
        <v>787</v>
      </c>
      <c r="CC7" s="502">
        <v>5</v>
      </c>
      <c r="CD7" s="502" t="s">
        <v>787</v>
      </c>
      <c r="CE7" s="502" t="s">
        <v>787</v>
      </c>
      <c r="CF7" s="502" t="s">
        <v>787</v>
      </c>
      <c r="CG7" s="502" t="s">
        <v>787</v>
      </c>
      <c r="CH7" s="502" t="s">
        <v>787</v>
      </c>
      <c r="CI7" s="502" t="s">
        <v>787</v>
      </c>
      <c r="CJ7" s="502" t="s">
        <v>787</v>
      </c>
      <c r="CK7" s="502" t="s">
        <v>787</v>
      </c>
      <c r="CL7" s="502" t="s">
        <v>787</v>
      </c>
      <c r="CM7" s="502" t="s">
        <v>787</v>
      </c>
      <c r="CN7" s="502" t="s">
        <v>787</v>
      </c>
      <c r="CO7" s="502" t="s">
        <v>787</v>
      </c>
      <c r="CP7" s="502" t="s">
        <v>787</v>
      </c>
      <c r="CQ7" s="502" t="s">
        <v>787</v>
      </c>
      <c r="CR7" s="502" t="s">
        <v>787</v>
      </c>
      <c r="CS7" s="502" t="s">
        <v>787</v>
      </c>
      <c r="CT7" s="502">
        <v>11</v>
      </c>
      <c r="CU7" s="502" t="s">
        <v>787</v>
      </c>
      <c r="CV7" s="502">
        <v>0</v>
      </c>
      <c r="CW7" s="502" t="s">
        <v>787</v>
      </c>
      <c r="CX7" s="502">
        <v>10</v>
      </c>
      <c r="CY7" s="502">
        <v>8</v>
      </c>
      <c r="CZ7" s="502" t="s">
        <v>787</v>
      </c>
      <c r="DA7" s="502">
        <v>286</v>
      </c>
      <c r="DB7" s="502" t="s">
        <v>787</v>
      </c>
      <c r="DC7" s="502" t="s">
        <v>787</v>
      </c>
      <c r="DD7" s="502" t="s">
        <v>787</v>
      </c>
      <c r="DE7" s="502">
        <v>23</v>
      </c>
      <c r="DF7" s="502">
        <v>24</v>
      </c>
      <c r="DG7" s="502">
        <v>5</v>
      </c>
      <c r="DH7" s="502">
        <v>126</v>
      </c>
      <c r="DI7" s="502">
        <v>60</v>
      </c>
      <c r="DJ7" s="502" t="s">
        <v>787</v>
      </c>
      <c r="DK7" s="502" t="s">
        <v>787</v>
      </c>
      <c r="DL7" s="502" t="s">
        <v>787</v>
      </c>
      <c r="DM7" s="502">
        <v>16</v>
      </c>
      <c r="DN7" s="502" t="s">
        <v>787</v>
      </c>
      <c r="DO7" s="502" t="s">
        <v>787</v>
      </c>
      <c r="DP7" s="502">
        <v>21</v>
      </c>
      <c r="DQ7" s="502" t="s">
        <v>787</v>
      </c>
      <c r="DR7" s="502" t="s">
        <v>787</v>
      </c>
      <c r="DS7" s="502" t="s">
        <v>787</v>
      </c>
      <c r="DT7" s="502" t="s">
        <v>787</v>
      </c>
      <c r="DU7" s="502" t="s">
        <v>787</v>
      </c>
      <c r="DV7" s="502" t="s">
        <v>787</v>
      </c>
      <c r="DW7" s="502" t="s">
        <v>787</v>
      </c>
      <c r="DX7" s="502" t="s">
        <v>787</v>
      </c>
      <c r="DY7" s="502" t="s">
        <v>787</v>
      </c>
      <c r="DZ7" s="502" t="s">
        <v>787</v>
      </c>
      <c r="EA7" s="502" t="s">
        <v>787</v>
      </c>
      <c r="EB7" s="502">
        <v>7</v>
      </c>
      <c r="EC7" s="502">
        <v>1</v>
      </c>
      <c r="ED7" s="502">
        <v>1</v>
      </c>
      <c r="EE7" s="502">
        <v>2</v>
      </c>
      <c r="EF7" s="502">
        <v>1</v>
      </c>
      <c r="EG7" s="502">
        <v>2</v>
      </c>
      <c r="EH7" s="502">
        <v>2</v>
      </c>
      <c r="EI7" s="502">
        <v>1</v>
      </c>
      <c r="EJ7" s="502">
        <v>1</v>
      </c>
      <c r="EK7" s="502">
        <v>2</v>
      </c>
      <c r="EL7" s="502">
        <v>1</v>
      </c>
      <c r="EM7" s="502">
        <v>2</v>
      </c>
      <c r="EN7" s="502">
        <v>6</v>
      </c>
      <c r="EO7" s="502">
        <v>1</v>
      </c>
      <c r="EP7" s="502">
        <v>1</v>
      </c>
      <c r="EQ7" s="502">
        <v>1</v>
      </c>
      <c r="ER7" s="502">
        <v>2</v>
      </c>
      <c r="ES7" s="502">
        <v>1</v>
      </c>
      <c r="ET7" s="502">
        <v>3</v>
      </c>
      <c r="EU7" s="502">
        <v>4</v>
      </c>
      <c r="EV7" s="502">
        <v>3</v>
      </c>
      <c r="EW7" s="502">
        <v>8</v>
      </c>
      <c r="EX7" s="502">
        <v>1</v>
      </c>
      <c r="EY7" s="502">
        <v>0</v>
      </c>
      <c r="EZ7" s="502">
        <v>1</v>
      </c>
      <c r="FA7" s="502">
        <v>4</v>
      </c>
      <c r="FB7" s="502">
        <v>0</v>
      </c>
      <c r="FC7" s="502">
        <v>2</v>
      </c>
      <c r="FD7" s="502">
        <v>1</v>
      </c>
      <c r="FE7" s="502">
        <v>0</v>
      </c>
      <c r="FF7" s="502">
        <v>4</v>
      </c>
      <c r="FG7" s="502">
        <v>4</v>
      </c>
      <c r="FH7" s="502">
        <v>2</v>
      </c>
      <c r="FI7" s="502">
        <v>0</v>
      </c>
      <c r="FJ7" s="502">
        <v>0</v>
      </c>
      <c r="FK7" s="502">
        <v>0</v>
      </c>
      <c r="FL7" s="502">
        <v>5</v>
      </c>
      <c r="FM7" s="502">
        <v>2</v>
      </c>
      <c r="FN7" s="502">
        <v>1</v>
      </c>
      <c r="FO7" s="502">
        <v>5</v>
      </c>
      <c r="FP7" s="502">
        <v>5</v>
      </c>
      <c r="FQ7" s="502">
        <v>7</v>
      </c>
      <c r="FR7" s="502">
        <v>10</v>
      </c>
      <c r="FS7" s="502">
        <v>4</v>
      </c>
      <c r="FT7" s="502">
        <v>1</v>
      </c>
      <c r="FU7" s="502">
        <v>1</v>
      </c>
      <c r="FV7" s="502">
        <v>2</v>
      </c>
      <c r="FW7" s="502">
        <v>3</v>
      </c>
      <c r="FX7" s="502">
        <v>1</v>
      </c>
      <c r="FY7" s="502">
        <v>0</v>
      </c>
      <c r="FZ7" s="502">
        <v>0</v>
      </c>
      <c r="GA7" s="502">
        <v>0</v>
      </c>
      <c r="GB7" s="502">
        <v>1</v>
      </c>
      <c r="GC7" s="502">
        <v>2</v>
      </c>
      <c r="GD7" s="502">
        <v>2</v>
      </c>
      <c r="GE7" s="502">
        <v>3</v>
      </c>
      <c r="GF7" s="502">
        <v>1</v>
      </c>
      <c r="GG7" s="502">
        <v>2</v>
      </c>
      <c r="GH7" s="502">
        <v>0</v>
      </c>
      <c r="GI7" s="502">
        <v>0</v>
      </c>
      <c r="GJ7" s="502">
        <v>1</v>
      </c>
      <c r="GK7" s="502">
        <v>3</v>
      </c>
      <c r="GL7" s="502">
        <v>0</v>
      </c>
      <c r="GM7" s="502">
        <v>2</v>
      </c>
      <c r="GN7" s="502">
        <v>4</v>
      </c>
      <c r="GO7" s="502">
        <v>1</v>
      </c>
      <c r="GP7" s="502">
        <v>1</v>
      </c>
      <c r="GQ7" s="502">
        <v>1</v>
      </c>
      <c r="GR7" s="502">
        <v>2</v>
      </c>
      <c r="GS7" s="502">
        <v>1</v>
      </c>
      <c r="GT7" s="502">
        <v>2</v>
      </c>
      <c r="GU7" s="502">
        <v>0</v>
      </c>
      <c r="GV7" s="502">
        <v>2</v>
      </c>
      <c r="GW7" s="502">
        <v>0</v>
      </c>
      <c r="GX7" s="502">
        <v>1</v>
      </c>
      <c r="GY7" s="502">
        <v>7</v>
      </c>
      <c r="GZ7" s="502">
        <v>3</v>
      </c>
      <c r="HA7" s="502">
        <v>0</v>
      </c>
      <c r="HB7" s="502">
        <v>1</v>
      </c>
      <c r="HC7" s="502">
        <v>0</v>
      </c>
      <c r="HD7" s="502">
        <v>1</v>
      </c>
      <c r="HE7" s="502">
        <v>0</v>
      </c>
      <c r="HF7" s="502">
        <v>1</v>
      </c>
      <c r="HG7" s="502">
        <v>2</v>
      </c>
      <c r="HH7" s="502">
        <v>1</v>
      </c>
      <c r="HI7" s="502">
        <v>1</v>
      </c>
      <c r="HJ7" s="502">
        <v>2</v>
      </c>
      <c r="HK7" s="502">
        <v>0</v>
      </c>
      <c r="HL7" s="502">
        <v>4</v>
      </c>
      <c r="HM7" s="502">
        <v>6</v>
      </c>
      <c r="HN7" s="502">
        <v>5</v>
      </c>
      <c r="HO7" s="502">
        <v>2</v>
      </c>
      <c r="HP7" s="502">
        <v>5</v>
      </c>
      <c r="HQ7" s="502">
        <v>7</v>
      </c>
      <c r="HR7" s="502">
        <v>4</v>
      </c>
      <c r="HS7" s="502">
        <v>1</v>
      </c>
      <c r="HT7" s="502">
        <v>2</v>
      </c>
      <c r="HU7" s="502">
        <v>0</v>
      </c>
      <c r="HV7" s="502">
        <v>1</v>
      </c>
      <c r="HW7" s="502">
        <v>0</v>
      </c>
      <c r="HX7" s="502">
        <v>0</v>
      </c>
      <c r="HY7" s="502">
        <v>0</v>
      </c>
      <c r="HZ7" s="502">
        <v>2</v>
      </c>
      <c r="IA7" s="502">
        <v>1</v>
      </c>
      <c r="IB7" s="502">
        <v>10</v>
      </c>
      <c r="IC7" s="502">
        <v>1</v>
      </c>
      <c r="ID7" s="502">
        <v>0</v>
      </c>
      <c r="IE7" s="502">
        <v>1</v>
      </c>
      <c r="IF7" s="502">
        <v>9</v>
      </c>
      <c r="IG7" s="502">
        <v>10</v>
      </c>
      <c r="IH7" s="502">
        <v>6</v>
      </c>
      <c r="II7" s="502">
        <v>2</v>
      </c>
      <c r="IJ7" s="502">
        <v>3</v>
      </c>
      <c r="IK7" s="502">
        <v>2</v>
      </c>
      <c r="IL7" s="502">
        <v>1</v>
      </c>
      <c r="IM7" s="502">
        <v>0</v>
      </c>
      <c r="IN7" s="502">
        <v>2</v>
      </c>
      <c r="IO7" s="502">
        <v>2</v>
      </c>
      <c r="IP7" s="502">
        <v>5</v>
      </c>
      <c r="IQ7" s="502">
        <v>1</v>
      </c>
      <c r="IR7" s="502">
        <v>0</v>
      </c>
      <c r="IS7" s="502">
        <v>0</v>
      </c>
      <c r="IT7" s="502">
        <v>1</v>
      </c>
      <c r="IU7" s="502">
        <v>2</v>
      </c>
      <c r="IV7" s="502">
        <v>2</v>
      </c>
      <c r="IW7" s="502">
        <v>1</v>
      </c>
      <c r="IX7" s="502">
        <v>0</v>
      </c>
      <c r="IY7" s="502">
        <v>2</v>
      </c>
      <c r="IZ7" s="502">
        <v>2</v>
      </c>
      <c r="JA7" s="502">
        <v>18</v>
      </c>
      <c r="JB7" s="502">
        <v>7</v>
      </c>
      <c r="JC7" s="502">
        <v>4</v>
      </c>
      <c r="JD7" s="502">
        <v>1</v>
      </c>
      <c r="JE7" s="502">
        <v>5</v>
      </c>
      <c r="JF7" s="502">
        <v>2</v>
      </c>
      <c r="JG7" s="502">
        <v>0</v>
      </c>
      <c r="JH7" s="502">
        <v>1</v>
      </c>
      <c r="JI7" s="502">
        <v>3</v>
      </c>
      <c r="JJ7" s="502">
        <v>4</v>
      </c>
      <c r="JK7" s="502">
        <v>1</v>
      </c>
      <c r="JL7" s="502">
        <v>1</v>
      </c>
      <c r="JM7" s="502">
        <v>4</v>
      </c>
      <c r="JN7" s="502">
        <v>1</v>
      </c>
      <c r="JO7" s="502">
        <v>3</v>
      </c>
      <c r="JP7" s="502">
        <v>1</v>
      </c>
      <c r="JQ7" s="502">
        <v>1</v>
      </c>
      <c r="JR7" s="502">
        <v>1</v>
      </c>
      <c r="JS7" s="502">
        <v>1</v>
      </c>
      <c r="JT7" s="502">
        <v>2</v>
      </c>
      <c r="JU7" s="502">
        <v>0</v>
      </c>
      <c r="JV7" s="502" t="s">
        <v>787</v>
      </c>
    </row>
    <row r="8" spans="1:282" ht="23.25" customHeight="1">
      <c r="A8" s="183"/>
      <c r="B8" s="844" t="s">
        <v>14</v>
      </c>
      <c r="C8" s="503">
        <v>33631</v>
      </c>
      <c r="D8" s="503">
        <v>15833</v>
      </c>
      <c r="E8" s="503">
        <v>6475</v>
      </c>
      <c r="F8" s="503">
        <v>5004</v>
      </c>
      <c r="G8" s="503">
        <v>6215</v>
      </c>
      <c r="H8" s="503">
        <v>103</v>
      </c>
      <c r="I8" s="301"/>
      <c r="J8" s="503">
        <v>1712</v>
      </c>
      <c r="K8" s="505" t="s">
        <v>2939</v>
      </c>
      <c r="L8" s="505" t="s">
        <v>2939</v>
      </c>
      <c r="M8" s="503">
        <v>302</v>
      </c>
      <c r="N8" s="503">
        <v>285</v>
      </c>
      <c r="O8" s="505" t="s">
        <v>2939</v>
      </c>
      <c r="P8" s="503">
        <v>246</v>
      </c>
      <c r="Q8" s="503">
        <v>281</v>
      </c>
      <c r="R8" s="503">
        <v>151</v>
      </c>
      <c r="S8" s="503">
        <v>135</v>
      </c>
      <c r="T8" s="503">
        <v>157</v>
      </c>
      <c r="U8" s="503">
        <v>110</v>
      </c>
      <c r="V8" s="503">
        <v>140</v>
      </c>
      <c r="W8" s="503">
        <v>236</v>
      </c>
      <c r="X8" s="503">
        <v>128</v>
      </c>
      <c r="Y8" s="503">
        <v>128</v>
      </c>
      <c r="Z8" s="503">
        <v>88</v>
      </c>
      <c r="AA8" s="503">
        <v>140</v>
      </c>
      <c r="AB8" s="503">
        <v>102</v>
      </c>
      <c r="AC8" s="503">
        <v>78</v>
      </c>
      <c r="AD8" s="503">
        <v>71</v>
      </c>
      <c r="AE8" s="503">
        <v>60</v>
      </c>
      <c r="AF8" s="503">
        <v>207</v>
      </c>
      <c r="AG8" s="505" t="s">
        <v>2939</v>
      </c>
      <c r="AH8" s="503">
        <v>125</v>
      </c>
      <c r="AI8" s="503">
        <v>69</v>
      </c>
      <c r="AJ8" s="503">
        <v>216</v>
      </c>
      <c r="AK8" s="503">
        <v>319</v>
      </c>
      <c r="AL8" s="503">
        <v>227</v>
      </c>
      <c r="AM8" s="503">
        <v>151</v>
      </c>
      <c r="AN8" s="503">
        <v>177</v>
      </c>
      <c r="AO8" s="503">
        <v>94</v>
      </c>
      <c r="AP8" s="505" t="s">
        <v>2939</v>
      </c>
      <c r="AQ8" s="505" t="s">
        <v>2939</v>
      </c>
      <c r="AR8" s="503">
        <v>840</v>
      </c>
      <c r="AS8" s="503">
        <v>309</v>
      </c>
      <c r="AT8" s="503">
        <v>267</v>
      </c>
      <c r="AU8" s="505" t="s">
        <v>2939</v>
      </c>
      <c r="AV8" s="503">
        <v>204</v>
      </c>
      <c r="AW8" s="503">
        <v>190</v>
      </c>
      <c r="AX8" s="503">
        <v>117</v>
      </c>
      <c r="AY8" s="503">
        <v>93</v>
      </c>
      <c r="AZ8" s="503">
        <v>148</v>
      </c>
      <c r="BA8" s="503">
        <v>113</v>
      </c>
      <c r="BB8" s="503">
        <v>80</v>
      </c>
      <c r="BC8" s="503">
        <v>354</v>
      </c>
      <c r="BD8" s="503">
        <v>189</v>
      </c>
      <c r="BE8" s="503">
        <v>144</v>
      </c>
      <c r="BF8" s="503">
        <v>147</v>
      </c>
      <c r="BG8" s="503">
        <v>78</v>
      </c>
      <c r="BH8" s="503">
        <v>112</v>
      </c>
      <c r="BI8" s="505" t="s">
        <v>2939</v>
      </c>
      <c r="BJ8" s="503">
        <v>536</v>
      </c>
      <c r="BK8" s="503">
        <v>402</v>
      </c>
      <c r="BL8" s="503">
        <v>169</v>
      </c>
      <c r="BM8" s="503">
        <v>248</v>
      </c>
      <c r="BN8" s="503">
        <v>176</v>
      </c>
      <c r="BO8" s="503">
        <v>201</v>
      </c>
      <c r="BP8" s="503">
        <v>90</v>
      </c>
      <c r="BQ8" s="503">
        <v>186</v>
      </c>
      <c r="BR8" s="505" t="s">
        <v>2940</v>
      </c>
      <c r="BS8" s="503">
        <v>294</v>
      </c>
      <c r="BT8" s="505" t="s">
        <v>2939</v>
      </c>
      <c r="BU8" s="503">
        <v>176</v>
      </c>
      <c r="BV8" s="503">
        <v>150</v>
      </c>
      <c r="BW8" s="503">
        <v>161</v>
      </c>
      <c r="BX8" s="505" t="s">
        <v>2940</v>
      </c>
      <c r="BY8" s="505" t="s">
        <v>2940</v>
      </c>
      <c r="BZ8" s="505" t="s">
        <v>2939</v>
      </c>
      <c r="CA8" s="503">
        <v>95</v>
      </c>
      <c r="CB8" s="505" t="s">
        <v>2939</v>
      </c>
      <c r="CC8" s="503">
        <v>77</v>
      </c>
      <c r="CD8" s="505" t="s">
        <v>2939</v>
      </c>
      <c r="CE8" s="505" t="s">
        <v>2939</v>
      </c>
      <c r="CF8" s="505" t="s">
        <v>2939</v>
      </c>
      <c r="CG8" s="505" t="s">
        <v>2939</v>
      </c>
      <c r="CH8" s="505" t="s">
        <v>2940</v>
      </c>
      <c r="CI8" s="505" t="s">
        <v>2939</v>
      </c>
      <c r="CJ8" s="505" t="s">
        <v>2940</v>
      </c>
      <c r="CK8" s="505" t="s">
        <v>2939</v>
      </c>
      <c r="CL8" s="505" t="s">
        <v>2939</v>
      </c>
      <c r="CM8" s="505" t="s">
        <v>2939</v>
      </c>
      <c r="CN8" s="505" t="s">
        <v>2939</v>
      </c>
      <c r="CO8" s="505" t="s">
        <v>2939</v>
      </c>
      <c r="CP8" s="505" t="s">
        <v>2939</v>
      </c>
      <c r="CQ8" s="505" t="s">
        <v>2939</v>
      </c>
      <c r="CR8" s="505" t="s">
        <v>2939</v>
      </c>
      <c r="CS8" s="505" t="s">
        <v>2940</v>
      </c>
      <c r="CT8" s="503">
        <v>70</v>
      </c>
      <c r="CU8" s="505" t="s">
        <v>2939</v>
      </c>
      <c r="CV8" s="503">
        <v>127</v>
      </c>
      <c r="CW8" s="505" t="s">
        <v>2939</v>
      </c>
      <c r="CX8" s="505">
        <v>59</v>
      </c>
      <c r="CY8" s="505">
        <v>47</v>
      </c>
      <c r="CZ8" s="505" t="s">
        <v>2940</v>
      </c>
      <c r="DA8" s="503">
        <v>924</v>
      </c>
      <c r="DB8" s="505" t="s">
        <v>2939</v>
      </c>
      <c r="DC8" s="505" t="s">
        <v>2939</v>
      </c>
      <c r="DD8" s="505" t="s">
        <v>2939</v>
      </c>
      <c r="DE8" s="503">
        <v>218</v>
      </c>
      <c r="DF8" s="503">
        <v>161</v>
      </c>
      <c r="DG8" s="503">
        <v>57</v>
      </c>
      <c r="DH8" s="503">
        <v>405</v>
      </c>
      <c r="DI8" s="503">
        <v>270</v>
      </c>
      <c r="DJ8" s="505" t="s">
        <v>2940</v>
      </c>
      <c r="DK8" s="505" t="s">
        <v>2939</v>
      </c>
      <c r="DL8" s="505" t="s">
        <v>2940</v>
      </c>
      <c r="DM8" s="505">
        <v>243</v>
      </c>
      <c r="DN8" s="505" t="s">
        <v>2939</v>
      </c>
      <c r="DO8" s="505" t="s">
        <v>2939</v>
      </c>
      <c r="DP8" s="503">
        <v>298</v>
      </c>
      <c r="DQ8" s="505" t="s">
        <v>2939</v>
      </c>
      <c r="DR8" s="505" t="s">
        <v>2939</v>
      </c>
      <c r="DS8" s="505" t="s">
        <v>2939</v>
      </c>
      <c r="DT8" s="505" t="s">
        <v>2939</v>
      </c>
      <c r="DU8" s="505" t="s">
        <v>2939</v>
      </c>
      <c r="DV8" s="505" t="s">
        <v>2940</v>
      </c>
      <c r="DW8" s="505" t="s">
        <v>2939</v>
      </c>
      <c r="DX8" s="505" t="s">
        <v>2939</v>
      </c>
      <c r="DY8" s="505" t="s">
        <v>2939</v>
      </c>
      <c r="DZ8" s="505" t="s">
        <v>2939</v>
      </c>
      <c r="EA8" s="505" t="s">
        <v>2939</v>
      </c>
      <c r="EB8" s="503">
        <v>96</v>
      </c>
      <c r="EC8" s="503">
        <v>30</v>
      </c>
      <c r="ED8" s="503">
        <v>23</v>
      </c>
      <c r="EE8" s="503">
        <v>22</v>
      </c>
      <c r="EF8" s="503">
        <v>24</v>
      </c>
      <c r="EG8" s="503">
        <v>28</v>
      </c>
      <c r="EH8" s="503">
        <v>76</v>
      </c>
      <c r="EI8" s="503">
        <v>48</v>
      </c>
      <c r="EJ8" s="503">
        <v>36</v>
      </c>
      <c r="EK8" s="503">
        <v>30</v>
      </c>
      <c r="EL8" s="503">
        <v>36</v>
      </c>
      <c r="EM8" s="503">
        <v>37</v>
      </c>
      <c r="EN8" s="503">
        <v>105</v>
      </c>
      <c r="EO8" s="503">
        <v>20</v>
      </c>
      <c r="EP8" s="503">
        <v>30</v>
      </c>
      <c r="EQ8" s="503">
        <v>20</v>
      </c>
      <c r="ER8" s="503">
        <v>34</v>
      </c>
      <c r="ES8" s="503">
        <v>53</v>
      </c>
      <c r="ET8" s="503">
        <v>64</v>
      </c>
      <c r="EU8" s="503">
        <v>72</v>
      </c>
      <c r="EV8" s="503">
        <v>94</v>
      </c>
      <c r="EW8" s="503">
        <v>63</v>
      </c>
      <c r="EX8" s="503">
        <v>32</v>
      </c>
      <c r="EY8" s="503">
        <v>28</v>
      </c>
      <c r="EZ8" s="503">
        <v>30</v>
      </c>
      <c r="FA8" s="503">
        <v>60</v>
      </c>
      <c r="FB8" s="503">
        <v>11</v>
      </c>
      <c r="FC8" s="503">
        <v>34</v>
      </c>
      <c r="FD8" s="503">
        <v>32</v>
      </c>
      <c r="FE8" s="503">
        <v>21</v>
      </c>
      <c r="FF8" s="503">
        <v>63</v>
      </c>
      <c r="FG8" s="503">
        <v>36</v>
      </c>
      <c r="FH8" s="503">
        <v>40</v>
      </c>
      <c r="FI8" s="503">
        <v>24</v>
      </c>
      <c r="FJ8" s="503">
        <v>15</v>
      </c>
      <c r="FK8" s="503">
        <v>13</v>
      </c>
      <c r="FL8" s="503">
        <v>85</v>
      </c>
      <c r="FM8" s="503">
        <v>39</v>
      </c>
      <c r="FN8" s="503">
        <v>31</v>
      </c>
      <c r="FO8" s="503">
        <v>81</v>
      </c>
      <c r="FP8" s="503">
        <v>95</v>
      </c>
      <c r="FQ8" s="503">
        <v>73</v>
      </c>
      <c r="FR8" s="503">
        <v>130</v>
      </c>
      <c r="FS8" s="503">
        <v>49</v>
      </c>
      <c r="FT8" s="503">
        <v>18</v>
      </c>
      <c r="FU8" s="503">
        <v>27</v>
      </c>
      <c r="FV8" s="503">
        <v>46</v>
      </c>
      <c r="FW8" s="503">
        <v>38</v>
      </c>
      <c r="FX8" s="503">
        <v>28</v>
      </c>
      <c r="FY8" s="503">
        <v>13</v>
      </c>
      <c r="FZ8" s="503">
        <v>14</v>
      </c>
      <c r="GA8" s="503">
        <v>21</v>
      </c>
      <c r="GB8" s="503">
        <v>42</v>
      </c>
      <c r="GC8" s="503">
        <v>81</v>
      </c>
      <c r="GD8" s="503">
        <v>23</v>
      </c>
      <c r="GE8" s="503">
        <v>26</v>
      </c>
      <c r="GF8" s="503">
        <v>23</v>
      </c>
      <c r="GG8" s="503">
        <v>25</v>
      </c>
      <c r="GH8" s="503">
        <v>18</v>
      </c>
      <c r="GI8" s="503">
        <v>12</v>
      </c>
      <c r="GJ8" s="503">
        <v>22</v>
      </c>
      <c r="GK8" s="503">
        <v>43</v>
      </c>
      <c r="GL8" s="503">
        <v>21</v>
      </c>
      <c r="GM8" s="503">
        <v>58</v>
      </c>
      <c r="GN8" s="503">
        <v>48</v>
      </c>
      <c r="GO8" s="503">
        <v>35</v>
      </c>
      <c r="GP8" s="503">
        <v>29</v>
      </c>
      <c r="GQ8" s="503">
        <v>25</v>
      </c>
      <c r="GR8" s="503">
        <v>47</v>
      </c>
      <c r="GS8" s="503">
        <v>19</v>
      </c>
      <c r="GT8" s="503">
        <v>39</v>
      </c>
      <c r="GU8" s="503">
        <v>13</v>
      </c>
      <c r="GV8" s="503">
        <v>49</v>
      </c>
      <c r="GW8" s="503">
        <v>24</v>
      </c>
      <c r="GX8" s="503">
        <v>19</v>
      </c>
      <c r="GY8" s="503">
        <v>107</v>
      </c>
      <c r="GZ8" s="503">
        <v>77</v>
      </c>
      <c r="HA8" s="503">
        <v>25</v>
      </c>
      <c r="HB8" s="503">
        <v>20</v>
      </c>
      <c r="HC8" s="503">
        <v>20</v>
      </c>
      <c r="HD8" s="503">
        <v>41</v>
      </c>
      <c r="HE8" s="503">
        <v>23</v>
      </c>
      <c r="HF8" s="503">
        <v>24</v>
      </c>
      <c r="HG8" s="503">
        <v>21</v>
      </c>
      <c r="HH8" s="503">
        <v>30</v>
      </c>
      <c r="HI8" s="503">
        <v>38</v>
      </c>
      <c r="HJ8" s="503">
        <v>37</v>
      </c>
      <c r="HK8" s="503">
        <v>15</v>
      </c>
      <c r="HL8" s="503">
        <v>71</v>
      </c>
      <c r="HM8" s="503">
        <v>71</v>
      </c>
      <c r="HN8" s="503">
        <v>49</v>
      </c>
      <c r="HO8" s="503">
        <v>28</v>
      </c>
      <c r="HP8" s="503">
        <v>57</v>
      </c>
      <c r="HQ8" s="503">
        <v>74</v>
      </c>
      <c r="HR8" s="503">
        <v>37</v>
      </c>
      <c r="HS8" s="503">
        <v>36</v>
      </c>
      <c r="HT8" s="503">
        <v>19</v>
      </c>
      <c r="HU8" s="503">
        <v>27</v>
      </c>
      <c r="HV8" s="503">
        <v>22</v>
      </c>
      <c r="HW8" s="503">
        <v>24</v>
      </c>
      <c r="HX8" s="503">
        <v>16</v>
      </c>
      <c r="HY8" s="503">
        <v>19</v>
      </c>
      <c r="HZ8" s="503">
        <v>31</v>
      </c>
      <c r="IA8" s="503">
        <v>25</v>
      </c>
      <c r="IB8" s="503">
        <v>58</v>
      </c>
      <c r="IC8" s="503">
        <v>28</v>
      </c>
      <c r="ID8" s="503">
        <v>23</v>
      </c>
      <c r="IE8" s="503">
        <v>27</v>
      </c>
      <c r="IF8" s="503">
        <v>247</v>
      </c>
      <c r="IG8" s="503">
        <v>166</v>
      </c>
      <c r="IH8" s="503">
        <v>92</v>
      </c>
      <c r="II8" s="503">
        <v>36</v>
      </c>
      <c r="IJ8" s="503">
        <v>43</v>
      </c>
      <c r="IK8" s="503">
        <v>36</v>
      </c>
      <c r="IL8" s="503">
        <v>35</v>
      </c>
      <c r="IM8" s="503">
        <v>26</v>
      </c>
      <c r="IN8" s="503">
        <v>29</v>
      </c>
      <c r="IO8" s="503">
        <v>29</v>
      </c>
      <c r="IP8" s="503">
        <v>58</v>
      </c>
      <c r="IQ8" s="503">
        <v>13</v>
      </c>
      <c r="IR8" s="503">
        <v>17</v>
      </c>
      <c r="IS8" s="503">
        <v>11</v>
      </c>
      <c r="IT8" s="503">
        <v>24</v>
      </c>
      <c r="IU8" s="503">
        <v>22</v>
      </c>
      <c r="IV8" s="503">
        <v>18</v>
      </c>
      <c r="IW8" s="503">
        <v>13</v>
      </c>
      <c r="IX8" s="503">
        <v>11</v>
      </c>
      <c r="IY8" s="503">
        <v>20</v>
      </c>
      <c r="IZ8" s="503">
        <v>27</v>
      </c>
      <c r="JA8" s="503">
        <v>187</v>
      </c>
      <c r="JB8" s="503">
        <v>67</v>
      </c>
      <c r="JC8" s="503">
        <v>42</v>
      </c>
      <c r="JD8" s="503">
        <v>18</v>
      </c>
      <c r="JE8" s="503">
        <v>45</v>
      </c>
      <c r="JF8" s="503">
        <v>23</v>
      </c>
      <c r="JG8" s="503">
        <v>22</v>
      </c>
      <c r="JH8" s="503">
        <v>38</v>
      </c>
      <c r="JI8" s="503">
        <v>56</v>
      </c>
      <c r="JJ8" s="503">
        <v>127</v>
      </c>
      <c r="JK8" s="503">
        <v>19</v>
      </c>
      <c r="JL8" s="503">
        <v>25</v>
      </c>
      <c r="JM8" s="503">
        <v>38</v>
      </c>
      <c r="JN8" s="503">
        <v>35</v>
      </c>
      <c r="JO8" s="503">
        <v>61</v>
      </c>
      <c r="JP8" s="503">
        <v>29</v>
      </c>
      <c r="JQ8" s="503">
        <v>13</v>
      </c>
      <c r="JR8" s="503">
        <v>16</v>
      </c>
      <c r="JS8" s="503">
        <v>25</v>
      </c>
      <c r="JT8" s="503">
        <v>22</v>
      </c>
      <c r="JU8" s="503">
        <v>34</v>
      </c>
      <c r="JV8" s="505" t="s">
        <v>2939</v>
      </c>
    </row>
    <row r="9" spans="1:282" ht="23.25" customHeight="1">
      <c r="A9" s="183"/>
      <c r="B9" s="845" t="s">
        <v>6</v>
      </c>
      <c r="C9" s="304">
        <v>1592</v>
      </c>
      <c r="D9" s="304">
        <v>969</v>
      </c>
      <c r="E9" s="304">
        <v>251</v>
      </c>
      <c r="F9" s="304">
        <v>157</v>
      </c>
      <c r="G9" s="304">
        <v>213</v>
      </c>
      <c r="H9" s="304" t="s">
        <v>262</v>
      </c>
      <c r="I9" s="301"/>
      <c r="J9" s="304">
        <v>184</v>
      </c>
      <c r="K9" s="304" t="s">
        <v>787</v>
      </c>
      <c r="L9" s="304" t="s">
        <v>787</v>
      </c>
      <c r="M9" s="304">
        <v>10</v>
      </c>
      <c r="N9" s="304">
        <v>8</v>
      </c>
      <c r="O9" s="304" t="s">
        <v>787</v>
      </c>
      <c r="P9" s="304">
        <v>14</v>
      </c>
      <c r="Q9" s="304">
        <v>0</v>
      </c>
      <c r="R9" s="304">
        <v>7</v>
      </c>
      <c r="S9" s="304">
        <v>8</v>
      </c>
      <c r="T9" s="304">
        <v>9</v>
      </c>
      <c r="U9" s="304">
        <v>5</v>
      </c>
      <c r="V9" s="304">
        <v>7</v>
      </c>
      <c r="W9" s="304">
        <v>16</v>
      </c>
      <c r="X9" s="304">
        <v>14</v>
      </c>
      <c r="Y9" s="304">
        <v>5</v>
      </c>
      <c r="Z9" s="304">
        <v>1</v>
      </c>
      <c r="AA9" s="304">
        <v>4</v>
      </c>
      <c r="AB9" s="304">
        <v>8</v>
      </c>
      <c r="AC9" s="304">
        <v>5</v>
      </c>
      <c r="AD9" s="304">
        <v>4</v>
      </c>
      <c r="AE9" s="304">
        <v>4</v>
      </c>
      <c r="AF9" s="304">
        <v>15</v>
      </c>
      <c r="AG9" s="304" t="s">
        <v>787</v>
      </c>
      <c r="AH9" s="304">
        <v>0</v>
      </c>
      <c r="AI9" s="304">
        <v>3</v>
      </c>
      <c r="AJ9" s="304">
        <v>0</v>
      </c>
      <c r="AK9" s="304">
        <v>20</v>
      </c>
      <c r="AL9" s="304">
        <v>15</v>
      </c>
      <c r="AM9" s="304">
        <v>15</v>
      </c>
      <c r="AN9" s="304">
        <v>8</v>
      </c>
      <c r="AO9" s="304">
        <v>4</v>
      </c>
      <c r="AP9" s="304" t="s">
        <v>787</v>
      </c>
      <c r="AQ9" s="304" t="s">
        <v>787</v>
      </c>
      <c r="AR9" s="304">
        <v>11</v>
      </c>
      <c r="AS9" s="304">
        <v>15</v>
      </c>
      <c r="AT9" s="304">
        <v>18</v>
      </c>
      <c r="AU9" s="304" t="s">
        <v>787</v>
      </c>
      <c r="AV9" s="304">
        <v>8</v>
      </c>
      <c r="AW9" s="304">
        <v>16</v>
      </c>
      <c r="AX9" s="304">
        <v>5</v>
      </c>
      <c r="AY9" s="304">
        <v>6</v>
      </c>
      <c r="AZ9" s="304">
        <v>0</v>
      </c>
      <c r="BA9" s="304">
        <v>5</v>
      </c>
      <c r="BB9" s="304">
        <v>3</v>
      </c>
      <c r="BC9" s="304">
        <v>34</v>
      </c>
      <c r="BD9" s="304">
        <v>12</v>
      </c>
      <c r="BE9" s="304">
        <v>16</v>
      </c>
      <c r="BF9" s="304">
        <v>18</v>
      </c>
      <c r="BG9" s="304">
        <v>7</v>
      </c>
      <c r="BH9" s="304">
        <v>8</v>
      </c>
      <c r="BI9" s="304" t="s">
        <v>787</v>
      </c>
      <c r="BJ9" s="304">
        <v>60</v>
      </c>
      <c r="BK9" s="304">
        <v>49</v>
      </c>
      <c r="BL9" s="304">
        <v>11</v>
      </c>
      <c r="BM9" s="304">
        <v>36</v>
      </c>
      <c r="BN9" s="304">
        <v>20</v>
      </c>
      <c r="BO9" s="304">
        <v>15</v>
      </c>
      <c r="BP9" s="304">
        <v>7</v>
      </c>
      <c r="BQ9" s="304">
        <v>23</v>
      </c>
      <c r="BR9" s="304" t="s">
        <v>787</v>
      </c>
      <c r="BS9" s="304">
        <v>26</v>
      </c>
      <c r="BT9" s="304" t="s">
        <v>787</v>
      </c>
      <c r="BU9" s="304">
        <v>10</v>
      </c>
      <c r="BV9" s="304">
        <v>4</v>
      </c>
      <c r="BW9" s="304">
        <v>12</v>
      </c>
      <c r="BX9" s="304" t="s">
        <v>787</v>
      </c>
      <c r="BY9" s="304" t="s">
        <v>787</v>
      </c>
      <c r="BZ9" s="304" t="s">
        <v>787</v>
      </c>
      <c r="CA9" s="304">
        <v>4</v>
      </c>
      <c r="CB9" s="304" t="s">
        <v>787</v>
      </c>
      <c r="CC9" s="304">
        <v>5</v>
      </c>
      <c r="CD9" s="304" t="s">
        <v>787</v>
      </c>
      <c r="CE9" s="304" t="s">
        <v>787</v>
      </c>
      <c r="CF9" s="304" t="s">
        <v>787</v>
      </c>
      <c r="CG9" s="304" t="s">
        <v>787</v>
      </c>
      <c r="CH9" s="304" t="s">
        <v>787</v>
      </c>
      <c r="CI9" s="304" t="s">
        <v>787</v>
      </c>
      <c r="CJ9" s="304" t="s">
        <v>787</v>
      </c>
      <c r="CK9" s="304" t="s">
        <v>787</v>
      </c>
      <c r="CL9" s="304" t="s">
        <v>787</v>
      </c>
      <c r="CM9" s="304" t="s">
        <v>787</v>
      </c>
      <c r="CN9" s="304" t="s">
        <v>787</v>
      </c>
      <c r="CO9" s="304" t="s">
        <v>787</v>
      </c>
      <c r="CP9" s="304" t="s">
        <v>787</v>
      </c>
      <c r="CQ9" s="304" t="s">
        <v>787</v>
      </c>
      <c r="CR9" s="304" t="s">
        <v>787</v>
      </c>
      <c r="CS9" s="304" t="s">
        <v>787</v>
      </c>
      <c r="CT9" s="304">
        <v>4</v>
      </c>
      <c r="CU9" s="304" t="s">
        <v>787</v>
      </c>
      <c r="CV9" s="304" t="s">
        <v>262</v>
      </c>
      <c r="CW9" s="304" t="s">
        <v>787</v>
      </c>
      <c r="CX9" s="304">
        <v>4</v>
      </c>
      <c r="CY9" s="304">
        <v>3</v>
      </c>
      <c r="CZ9" s="304" t="s">
        <v>787</v>
      </c>
      <c r="DA9" s="304">
        <v>50</v>
      </c>
      <c r="DB9" s="304" t="s">
        <v>787</v>
      </c>
      <c r="DC9" s="304" t="s">
        <v>787</v>
      </c>
      <c r="DD9" s="304" t="s">
        <v>787</v>
      </c>
      <c r="DE9" s="304">
        <v>6</v>
      </c>
      <c r="DF9" s="304">
        <v>7</v>
      </c>
      <c r="DG9" s="304">
        <v>1</v>
      </c>
      <c r="DH9" s="304">
        <v>44</v>
      </c>
      <c r="DI9" s="304">
        <v>21</v>
      </c>
      <c r="DJ9" s="304" t="s">
        <v>787</v>
      </c>
      <c r="DK9" s="304" t="s">
        <v>787</v>
      </c>
      <c r="DL9" s="304" t="s">
        <v>787</v>
      </c>
      <c r="DM9" s="304">
        <v>23</v>
      </c>
      <c r="DN9" s="304" t="s">
        <v>787</v>
      </c>
      <c r="DO9" s="304" t="s">
        <v>787</v>
      </c>
      <c r="DP9" s="304">
        <v>11</v>
      </c>
      <c r="DQ9" s="304" t="s">
        <v>787</v>
      </c>
      <c r="DR9" s="304" t="s">
        <v>787</v>
      </c>
      <c r="DS9" s="304" t="s">
        <v>787</v>
      </c>
      <c r="DT9" s="304" t="s">
        <v>787</v>
      </c>
      <c r="DU9" s="304" t="s">
        <v>787</v>
      </c>
      <c r="DV9" s="304" t="s">
        <v>787</v>
      </c>
      <c r="DW9" s="304" t="s">
        <v>787</v>
      </c>
      <c r="DX9" s="304" t="s">
        <v>787</v>
      </c>
      <c r="DY9" s="304" t="s">
        <v>787</v>
      </c>
      <c r="DZ9" s="304" t="s">
        <v>787</v>
      </c>
      <c r="EA9" s="304" t="s">
        <v>787</v>
      </c>
      <c r="EB9" s="304">
        <v>2</v>
      </c>
      <c r="EC9" s="304">
        <v>0</v>
      </c>
      <c r="ED9" s="304">
        <v>0</v>
      </c>
      <c r="EE9" s="304">
        <v>1</v>
      </c>
      <c r="EF9" s="304">
        <v>0</v>
      </c>
      <c r="EG9" s="304">
        <v>1</v>
      </c>
      <c r="EH9" s="304">
        <v>3</v>
      </c>
      <c r="EI9" s="304">
        <v>1</v>
      </c>
      <c r="EJ9" s="304">
        <v>1</v>
      </c>
      <c r="EK9" s="304">
        <v>1</v>
      </c>
      <c r="EL9" s="304">
        <v>0</v>
      </c>
      <c r="EM9" s="304">
        <v>1</v>
      </c>
      <c r="EN9" s="304">
        <v>2</v>
      </c>
      <c r="EO9" s="304">
        <v>1</v>
      </c>
      <c r="EP9" s="304">
        <v>2</v>
      </c>
      <c r="EQ9" s="304">
        <v>1</v>
      </c>
      <c r="ER9" s="304">
        <v>2</v>
      </c>
      <c r="ES9" s="304">
        <v>2</v>
      </c>
      <c r="ET9" s="304">
        <v>2</v>
      </c>
      <c r="EU9" s="304">
        <v>2</v>
      </c>
      <c r="EV9" s="304">
        <v>3</v>
      </c>
      <c r="EW9" s="304">
        <v>3</v>
      </c>
      <c r="EX9" s="304">
        <v>1</v>
      </c>
      <c r="EY9" s="304">
        <v>0</v>
      </c>
      <c r="EZ9" s="304">
        <v>0</v>
      </c>
      <c r="FA9" s="304">
        <v>2</v>
      </c>
      <c r="FB9" s="304">
        <v>0</v>
      </c>
      <c r="FC9" s="304">
        <v>1</v>
      </c>
      <c r="FD9" s="304">
        <v>1</v>
      </c>
      <c r="FE9" s="304">
        <v>0</v>
      </c>
      <c r="FF9" s="304">
        <v>1</v>
      </c>
      <c r="FG9" s="304">
        <v>1</v>
      </c>
      <c r="FH9" s="304">
        <v>0</v>
      </c>
      <c r="FI9" s="304">
        <v>0</v>
      </c>
      <c r="FJ9" s="304">
        <v>0</v>
      </c>
      <c r="FK9" s="304">
        <v>0</v>
      </c>
      <c r="FL9" s="304">
        <v>1</v>
      </c>
      <c r="FM9" s="304">
        <v>0</v>
      </c>
      <c r="FN9" s="304">
        <v>0</v>
      </c>
      <c r="FO9" s="304">
        <v>1</v>
      </c>
      <c r="FP9" s="304">
        <v>2</v>
      </c>
      <c r="FQ9" s="304">
        <v>4</v>
      </c>
      <c r="FR9" s="304">
        <v>5</v>
      </c>
      <c r="FS9" s="304">
        <v>0</v>
      </c>
      <c r="FT9" s="304">
        <v>0</v>
      </c>
      <c r="FU9" s="304">
        <v>0</v>
      </c>
      <c r="FV9" s="304">
        <v>1</v>
      </c>
      <c r="FW9" s="304">
        <v>1</v>
      </c>
      <c r="FX9" s="304">
        <v>1</v>
      </c>
      <c r="FY9" s="304">
        <v>0</v>
      </c>
      <c r="FZ9" s="304">
        <v>0</v>
      </c>
      <c r="GA9" s="304">
        <v>0</v>
      </c>
      <c r="GB9" s="304">
        <v>1</v>
      </c>
      <c r="GC9" s="304">
        <v>2</v>
      </c>
      <c r="GD9" s="304">
        <v>0</v>
      </c>
      <c r="GE9" s="304">
        <v>0</v>
      </c>
      <c r="GF9" s="304">
        <v>0</v>
      </c>
      <c r="GG9" s="304">
        <v>0</v>
      </c>
      <c r="GH9" s="304">
        <v>0</v>
      </c>
      <c r="GI9" s="304">
        <v>0</v>
      </c>
      <c r="GJ9" s="304">
        <v>0</v>
      </c>
      <c r="GK9" s="304">
        <v>1</v>
      </c>
      <c r="GL9" s="304">
        <v>1</v>
      </c>
      <c r="GM9" s="304">
        <v>2</v>
      </c>
      <c r="GN9" s="304">
        <v>2</v>
      </c>
      <c r="GO9" s="304">
        <v>1</v>
      </c>
      <c r="GP9" s="304">
        <v>1</v>
      </c>
      <c r="GQ9" s="304">
        <v>1</v>
      </c>
      <c r="GR9" s="304">
        <v>1</v>
      </c>
      <c r="GS9" s="304">
        <v>1</v>
      </c>
      <c r="GT9" s="304">
        <v>1</v>
      </c>
      <c r="GU9" s="304">
        <v>0</v>
      </c>
      <c r="GV9" s="304">
        <v>1</v>
      </c>
      <c r="GW9" s="304">
        <v>0</v>
      </c>
      <c r="GX9" s="304">
        <v>0</v>
      </c>
      <c r="GY9" s="304">
        <v>3</v>
      </c>
      <c r="GZ9" s="304">
        <v>2</v>
      </c>
      <c r="HA9" s="304">
        <v>0</v>
      </c>
      <c r="HB9" s="304">
        <v>0</v>
      </c>
      <c r="HC9" s="304">
        <v>1</v>
      </c>
      <c r="HD9" s="304">
        <v>1</v>
      </c>
      <c r="HE9" s="304">
        <v>0</v>
      </c>
      <c r="HF9" s="304">
        <v>0</v>
      </c>
      <c r="HG9" s="304">
        <v>0</v>
      </c>
      <c r="HH9" s="304">
        <v>0</v>
      </c>
      <c r="HI9" s="304">
        <v>1</v>
      </c>
      <c r="HJ9" s="304">
        <v>1</v>
      </c>
      <c r="HK9" s="304">
        <v>0</v>
      </c>
      <c r="HL9" s="304">
        <v>1</v>
      </c>
      <c r="HM9" s="304">
        <v>2</v>
      </c>
      <c r="HN9" s="304">
        <v>1</v>
      </c>
      <c r="HO9" s="304">
        <v>0</v>
      </c>
      <c r="HP9" s="304">
        <v>1</v>
      </c>
      <c r="HQ9" s="304">
        <v>0</v>
      </c>
      <c r="HR9" s="304">
        <v>2</v>
      </c>
      <c r="HS9" s="304">
        <v>1</v>
      </c>
      <c r="HT9" s="304">
        <v>1</v>
      </c>
      <c r="HU9" s="304">
        <v>0</v>
      </c>
      <c r="HV9" s="304">
        <v>1</v>
      </c>
      <c r="HW9" s="304">
        <v>0</v>
      </c>
      <c r="HX9" s="304">
        <v>0</v>
      </c>
      <c r="HY9" s="304">
        <v>0</v>
      </c>
      <c r="HZ9" s="304">
        <v>1</v>
      </c>
      <c r="IA9" s="304">
        <v>0</v>
      </c>
      <c r="IB9" s="304">
        <v>2</v>
      </c>
      <c r="IC9" s="304">
        <v>0</v>
      </c>
      <c r="ID9" s="304">
        <v>0</v>
      </c>
      <c r="IE9" s="304">
        <v>0</v>
      </c>
      <c r="IF9" s="304">
        <v>0</v>
      </c>
      <c r="IG9" s="304">
        <v>5</v>
      </c>
      <c r="IH9" s="304">
        <v>3</v>
      </c>
      <c r="II9" s="304">
        <v>1</v>
      </c>
      <c r="IJ9" s="304">
        <v>1</v>
      </c>
      <c r="IK9" s="304">
        <v>0</v>
      </c>
      <c r="IL9" s="304">
        <v>0</v>
      </c>
      <c r="IM9" s="304">
        <v>1</v>
      </c>
      <c r="IN9" s="304">
        <v>1</v>
      </c>
      <c r="IO9" s="304">
        <v>1</v>
      </c>
      <c r="IP9" s="304">
        <v>1</v>
      </c>
      <c r="IQ9" s="304">
        <v>0</v>
      </c>
      <c r="IR9" s="304" t="s">
        <v>262</v>
      </c>
      <c r="IS9" s="304" t="s">
        <v>262</v>
      </c>
      <c r="IT9" s="304">
        <v>0</v>
      </c>
      <c r="IU9" s="304">
        <v>0</v>
      </c>
      <c r="IV9" s="304">
        <v>0</v>
      </c>
      <c r="IW9" s="304">
        <v>0</v>
      </c>
      <c r="IX9" s="304">
        <v>0</v>
      </c>
      <c r="IY9" s="304">
        <v>0</v>
      </c>
      <c r="IZ9" s="304">
        <v>0</v>
      </c>
      <c r="JA9" s="304">
        <v>9</v>
      </c>
      <c r="JB9" s="304">
        <v>1</v>
      </c>
      <c r="JC9" s="304">
        <v>0</v>
      </c>
      <c r="JD9" s="304">
        <v>0</v>
      </c>
      <c r="JE9" s="304">
        <v>2</v>
      </c>
      <c r="JF9" s="304">
        <v>1</v>
      </c>
      <c r="JG9" s="304">
        <v>1</v>
      </c>
      <c r="JH9" s="304">
        <v>1</v>
      </c>
      <c r="JI9" s="304">
        <v>1</v>
      </c>
      <c r="JJ9" s="304">
        <v>3</v>
      </c>
      <c r="JK9" s="304">
        <v>0</v>
      </c>
      <c r="JL9" s="304">
        <v>0</v>
      </c>
      <c r="JM9" s="304">
        <v>1</v>
      </c>
      <c r="JN9" s="304">
        <v>1</v>
      </c>
      <c r="JO9" s="304">
        <v>1</v>
      </c>
      <c r="JP9" s="304">
        <v>1</v>
      </c>
      <c r="JQ9" s="304">
        <v>0</v>
      </c>
      <c r="JR9" s="304">
        <v>0</v>
      </c>
      <c r="JS9" s="304">
        <v>1</v>
      </c>
      <c r="JT9" s="304">
        <v>0</v>
      </c>
      <c r="JU9" s="304">
        <v>0</v>
      </c>
      <c r="JV9" s="304" t="s">
        <v>787</v>
      </c>
    </row>
    <row r="10" spans="1:282" ht="23.25" customHeight="1">
      <c r="A10" s="183"/>
      <c r="B10" s="846" t="s">
        <v>1033</v>
      </c>
      <c r="C10" s="305">
        <v>888</v>
      </c>
      <c r="D10" s="305">
        <v>353</v>
      </c>
      <c r="E10" s="305">
        <v>138</v>
      </c>
      <c r="F10" s="305">
        <v>83</v>
      </c>
      <c r="G10" s="305">
        <v>312</v>
      </c>
      <c r="H10" s="305">
        <v>0</v>
      </c>
      <c r="I10" s="301"/>
      <c r="J10" s="305">
        <v>48</v>
      </c>
      <c r="K10" s="305" t="s">
        <v>787</v>
      </c>
      <c r="L10" s="305" t="s">
        <v>787</v>
      </c>
      <c r="M10" s="305">
        <v>5</v>
      </c>
      <c r="N10" s="305">
        <v>5</v>
      </c>
      <c r="O10" s="305" t="s">
        <v>787</v>
      </c>
      <c r="P10" s="305">
        <v>8</v>
      </c>
      <c r="Q10" s="305">
        <v>6</v>
      </c>
      <c r="R10" s="305">
        <v>4</v>
      </c>
      <c r="S10" s="305">
        <v>1</v>
      </c>
      <c r="T10" s="305">
        <v>4</v>
      </c>
      <c r="U10" s="305">
        <v>2</v>
      </c>
      <c r="V10" s="305">
        <v>3</v>
      </c>
      <c r="W10" s="305">
        <v>3</v>
      </c>
      <c r="X10" s="305">
        <v>4</v>
      </c>
      <c r="Y10" s="305">
        <v>3</v>
      </c>
      <c r="Z10" s="305">
        <v>2</v>
      </c>
      <c r="AA10" s="305">
        <v>2</v>
      </c>
      <c r="AB10" s="305">
        <v>2</v>
      </c>
      <c r="AC10" s="305">
        <v>2</v>
      </c>
      <c r="AD10" s="305">
        <v>2</v>
      </c>
      <c r="AE10" s="305">
        <v>2</v>
      </c>
      <c r="AF10" s="305">
        <v>4</v>
      </c>
      <c r="AG10" s="305" t="s">
        <v>787</v>
      </c>
      <c r="AH10" s="305">
        <v>4</v>
      </c>
      <c r="AI10" s="305">
        <v>1</v>
      </c>
      <c r="AJ10" s="305">
        <v>4</v>
      </c>
      <c r="AK10" s="305">
        <v>5</v>
      </c>
      <c r="AL10" s="305">
        <v>5</v>
      </c>
      <c r="AM10" s="305">
        <v>3</v>
      </c>
      <c r="AN10" s="305">
        <v>4</v>
      </c>
      <c r="AO10" s="305">
        <v>2</v>
      </c>
      <c r="AP10" s="305" t="s">
        <v>787</v>
      </c>
      <c r="AQ10" s="305" t="s">
        <v>787</v>
      </c>
      <c r="AR10" s="305">
        <v>39</v>
      </c>
      <c r="AS10" s="305">
        <v>7</v>
      </c>
      <c r="AT10" s="305">
        <v>7</v>
      </c>
      <c r="AU10" s="305" t="s">
        <v>787</v>
      </c>
      <c r="AV10" s="305">
        <v>3</v>
      </c>
      <c r="AW10" s="305">
        <v>2</v>
      </c>
      <c r="AX10" s="305">
        <v>5</v>
      </c>
      <c r="AY10" s="305">
        <v>1</v>
      </c>
      <c r="AZ10" s="305">
        <v>3</v>
      </c>
      <c r="BA10" s="305">
        <v>3</v>
      </c>
      <c r="BB10" s="305">
        <v>2</v>
      </c>
      <c r="BC10" s="305">
        <v>7</v>
      </c>
      <c r="BD10" s="305">
        <v>9</v>
      </c>
      <c r="BE10" s="305">
        <v>3</v>
      </c>
      <c r="BF10" s="305">
        <v>4</v>
      </c>
      <c r="BG10" s="305">
        <v>1</v>
      </c>
      <c r="BH10" s="305">
        <v>2</v>
      </c>
      <c r="BI10" s="305" t="s">
        <v>787</v>
      </c>
      <c r="BJ10" s="305">
        <v>8</v>
      </c>
      <c r="BK10" s="305">
        <v>15</v>
      </c>
      <c r="BL10" s="305">
        <v>5</v>
      </c>
      <c r="BM10" s="305">
        <v>9</v>
      </c>
      <c r="BN10" s="305">
        <v>4</v>
      </c>
      <c r="BO10" s="305">
        <v>4</v>
      </c>
      <c r="BP10" s="305">
        <v>1</v>
      </c>
      <c r="BQ10" s="305">
        <v>9</v>
      </c>
      <c r="BR10" s="305" t="s">
        <v>787</v>
      </c>
      <c r="BS10" s="305">
        <v>10</v>
      </c>
      <c r="BT10" s="305" t="s">
        <v>787</v>
      </c>
      <c r="BU10" s="305">
        <v>2</v>
      </c>
      <c r="BV10" s="305">
        <v>3</v>
      </c>
      <c r="BW10" s="305">
        <v>2</v>
      </c>
      <c r="BX10" s="305" t="s">
        <v>787</v>
      </c>
      <c r="BY10" s="305" t="s">
        <v>787</v>
      </c>
      <c r="BZ10" s="305" t="s">
        <v>787</v>
      </c>
      <c r="CA10" s="305">
        <v>2</v>
      </c>
      <c r="CB10" s="305" t="s">
        <v>787</v>
      </c>
      <c r="CC10" s="305">
        <v>1</v>
      </c>
      <c r="CD10" s="305" t="s">
        <v>787</v>
      </c>
      <c r="CE10" s="305" t="s">
        <v>787</v>
      </c>
      <c r="CF10" s="305" t="s">
        <v>787</v>
      </c>
      <c r="CG10" s="305" t="s">
        <v>787</v>
      </c>
      <c r="CH10" s="305" t="s">
        <v>787</v>
      </c>
      <c r="CI10" s="305" t="s">
        <v>787</v>
      </c>
      <c r="CJ10" s="305" t="s">
        <v>787</v>
      </c>
      <c r="CK10" s="305" t="s">
        <v>787</v>
      </c>
      <c r="CL10" s="305" t="s">
        <v>787</v>
      </c>
      <c r="CM10" s="305" t="s">
        <v>787</v>
      </c>
      <c r="CN10" s="305" t="s">
        <v>787</v>
      </c>
      <c r="CO10" s="305" t="s">
        <v>787</v>
      </c>
      <c r="CP10" s="305" t="s">
        <v>787</v>
      </c>
      <c r="CQ10" s="305" t="s">
        <v>787</v>
      </c>
      <c r="CR10" s="305" t="s">
        <v>787</v>
      </c>
      <c r="CS10" s="305" t="s">
        <v>787</v>
      </c>
      <c r="CT10" s="305">
        <v>1</v>
      </c>
      <c r="CU10" s="305" t="s">
        <v>787</v>
      </c>
      <c r="CV10" s="305">
        <v>1</v>
      </c>
      <c r="CW10" s="305" t="s">
        <v>787</v>
      </c>
      <c r="CX10" s="305">
        <v>1</v>
      </c>
      <c r="CY10" s="305">
        <v>1</v>
      </c>
      <c r="CZ10" s="305" t="s">
        <v>787</v>
      </c>
      <c r="DA10" s="305">
        <v>46</v>
      </c>
      <c r="DB10" s="305" t="s">
        <v>787</v>
      </c>
      <c r="DC10" s="305" t="s">
        <v>787</v>
      </c>
      <c r="DD10" s="305" t="s">
        <v>787</v>
      </c>
      <c r="DE10" s="305">
        <v>4</v>
      </c>
      <c r="DF10" s="305">
        <v>2</v>
      </c>
      <c r="DG10" s="305">
        <v>1</v>
      </c>
      <c r="DH10" s="305">
        <v>12</v>
      </c>
      <c r="DI10" s="305">
        <v>7</v>
      </c>
      <c r="DJ10" s="305" t="s">
        <v>787</v>
      </c>
      <c r="DK10" s="305" t="s">
        <v>787</v>
      </c>
      <c r="DL10" s="305" t="s">
        <v>787</v>
      </c>
      <c r="DM10" s="305">
        <v>3</v>
      </c>
      <c r="DN10" s="305" t="s">
        <v>787</v>
      </c>
      <c r="DO10" s="305" t="s">
        <v>787</v>
      </c>
      <c r="DP10" s="305">
        <v>3</v>
      </c>
      <c r="DQ10" s="305" t="s">
        <v>787</v>
      </c>
      <c r="DR10" s="305" t="s">
        <v>787</v>
      </c>
      <c r="DS10" s="305" t="s">
        <v>787</v>
      </c>
      <c r="DT10" s="305" t="s">
        <v>787</v>
      </c>
      <c r="DU10" s="305" t="s">
        <v>787</v>
      </c>
      <c r="DV10" s="305" t="s">
        <v>787</v>
      </c>
      <c r="DW10" s="305" t="s">
        <v>787</v>
      </c>
      <c r="DX10" s="305" t="s">
        <v>787</v>
      </c>
      <c r="DY10" s="305" t="s">
        <v>787</v>
      </c>
      <c r="DZ10" s="305" t="s">
        <v>787</v>
      </c>
      <c r="EA10" s="305" t="s">
        <v>787</v>
      </c>
      <c r="EB10" s="305">
        <v>5</v>
      </c>
      <c r="EC10" s="305">
        <v>1</v>
      </c>
      <c r="ED10" s="305">
        <v>1</v>
      </c>
      <c r="EE10" s="305">
        <v>0</v>
      </c>
      <c r="EF10" s="305">
        <v>1</v>
      </c>
      <c r="EG10" s="305">
        <v>1</v>
      </c>
      <c r="EH10" s="305">
        <v>2</v>
      </c>
      <c r="EI10" s="305">
        <v>1</v>
      </c>
      <c r="EJ10" s="305">
        <v>1</v>
      </c>
      <c r="EK10" s="305">
        <v>1</v>
      </c>
      <c r="EL10" s="305">
        <v>1</v>
      </c>
      <c r="EM10" s="305">
        <v>1</v>
      </c>
      <c r="EN10" s="305">
        <v>4</v>
      </c>
      <c r="EO10" s="305">
        <v>1</v>
      </c>
      <c r="EP10" s="305">
        <v>0</v>
      </c>
      <c r="EQ10" s="305">
        <v>1</v>
      </c>
      <c r="ER10" s="305">
        <v>1</v>
      </c>
      <c r="ES10" s="305">
        <v>2</v>
      </c>
      <c r="ET10" s="305">
        <v>3</v>
      </c>
      <c r="EU10" s="305">
        <v>3</v>
      </c>
      <c r="EV10" s="305">
        <v>1</v>
      </c>
      <c r="EW10" s="305">
        <v>2</v>
      </c>
      <c r="EX10" s="305">
        <v>2</v>
      </c>
      <c r="EY10" s="305">
        <v>1</v>
      </c>
      <c r="EZ10" s="305">
        <v>1</v>
      </c>
      <c r="FA10" s="305">
        <v>3</v>
      </c>
      <c r="FB10" s="305">
        <v>1</v>
      </c>
      <c r="FC10" s="305">
        <v>2</v>
      </c>
      <c r="FD10" s="305">
        <v>2</v>
      </c>
      <c r="FE10" s="305">
        <v>0</v>
      </c>
      <c r="FF10" s="305">
        <v>3</v>
      </c>
      <c r="FG10" s="305">
        <v>1</v>
      </c>
      <c r="FH10" s="305">
        <v>1</v>
      </c>
      <c r="FI10" s="305">
        <v>1</v>
      </c>
      <c r="FJ10" s="305">
        <v>0</v>
      </c>
      <c r="FK10" s="305">
        <v>0</v>
      </c>
      <c r="FL10" s="305">
        <v>4</v>
      </c>
      <c r="FM10" s="305">
        <v>2</v>
      </c>
      <c r="FN10" s="305">
        <v>1</v>
      </c>
      <c r="FO10" s="305">
        <v>4</v>
      </c>
      <c r="FP10" s="305">
        <v>5</v>
      </c>
      <c r="FQ10" s="305">
        <v>3</v>
      </c>
      <c r="FR10" s="305">
        <v>5</v>
      </c>
      <c r="FS10" s="305">
        <v>3</v>
      </c>
      <c r="FT10" s="305">
        <v>1</v>
      </c>
      <c r="FU10" s="305">
        <v>1</v>
      </c>
      <c r="FV10" s="305">
        <v>2</v>
      </c>
      <c r="FW10" s="305">
        <v>2</v>
      </c>
      <c r="FX10" s="305">
        <v>1</v>
      </c>
      <c r="FY10" s="305">
        <v>0</v>
      </c>
      <c r="FZ10" s="305">
        <v>0</v>
      </c>
      <c r="GA10" s="305">
        <v>1</v>
      </c>
      <c r="GB10" s="305">
        <v>1</v>
      </c>
      <c r="GC10" s="305">
        <v>4</v>
      </c>
      <c r="GD10" s="305">
        <v>1</v>
      </c>
      <c r="GE10" s="305">
        <v>1</v>
      </c>
      <c r="GF10" s="305">
        <v>1</v>
      </c>
      <c r="GG10" s="305">
        <v>1</v>
      </c>
      <c r="GH10" s="305">
        <v>0</v>
      </c>
      <c r="GI10" s="305">
        <v>0</v>
      </c>
      <c r="GJ10" s="305">
        <v>1</v>
      </c>
      <c r="GK10" s="305">
        <v>3</v>
      </c>
      <c r="GL10" s="305">
        <v>1</v>
      </c>
      <c r="GM10" s="305">
        <v>2</v>
      </c>
      <c r="GN10" s="305">
        <v>2</v>
      </c>
      <c r="GO10" s="305">
        <v>2</v>
      </c>
      <c r="GP10" s="305">
        <v>1</v>
      </c>
      <c r="GQ10" s="305">
        <v>1</v>
      </c>
      <c r="GR10" s="305">
        <v>2</v>
      </c>
      <c r="GS10" s="305">
        <v>1</v>
      </c>
      <c r="GT10" s="305">
        <v>2</v>
      </c>
      <c r="GU10" s="305">
        <v>0</v>
      </c>
      <c r="GV10" s="305">
        <v>2</v>
      </c>
      <c r="GW10" s="305">
        <v>1</v>
      </c>
      <c r="GX10" s="305">
        <v>0</v>
      </c>
      <c r="GY10" s="305">
        <v>4</v>
      </c>
      <c r="GZ10" s="305">
        <v>4</v>
      </c>
      <c r="HA10" s="305">
        <v>1</v>
      </c>
      <c r="HB10" s="305">
        <v>1</v>
      </c>
      <c r="HC10" s="305">
        <v>1</v>
      </c>
      <c r="HD10" s="305">
        <v>1</v>
      </c>
      <c r="HE10" s="305">
        <v>0</v>
      </c>
      <c r="HF10" s="305">
        <v>1</v>
      </c>
      <c r="HG10" s="305">
        <v>1</v>
      </c>
      <c r="HH10" s="305">
        <v>1</v>
      </c>
      <c r="HI10" s="305">
        <v>1</v>
      </c>
      <c r="HJ10" s="305">
        <v>1</v>
      </c>
      <c r="HK10" s="305">
        <v>1</v>
      </c>
      <c r="HL10" s="305">
        <v>3</v>
      </c>
      <c r="HM10" s="305">
        <v>3</v>
      </c>
      <c r="HN10" s="305">
        <v>2</v>
      </c>
      <c r="HO10" s="305">
        <v>1</v>
      </c>
      <c r="HP10" s="305">
        <v>2</v>
      </c>
      <c r="HQ10" s="305">
        <v>3</v>
      </c>
      <c r="HR10" s="305">
        <v>2</v>
      </c>
      <c r="HS10" s="305">
        <v>1</v>
      </c>
      <c r="HT10" s="305">
        <v>1</v>
      </c>
      <c r="HU10" s="305">
        <v>1</v>
      </c>
      <c r="HV10" s="305">
        <v>1</v>
      </c>
      <c r="HW10" s="305">
        <v>0</v>
      </c>
      <c r="HX10" s="305">
        <v>1</v>
      </c>
      <c r="HY10" s="305">
        <v>0</v>
      </c>
      <c r="HZ10" s="305">
        <v>2</v>
      </c>
      <c r="IA10" s="305">
        <v>1</v>
      </c>
      <c r="IB10" s="305">
        <v>3</v>
      </c>
      <c r="IC10" s="305">
        <v>1</v>
      </c>
      <c r="ID10" s="305">
        <v>0</v>
      </c>
      <c r="IE10" s="305">
        <v>1</v>
      </c>
      <c r="IF10" s="305">
        <v>14</v>
      </c>
      <c r="IG10" s="305">
        <v>10</v>
      </c>
      <c r="IH10" s="305">
        <v>5</v>
      </c>
      <c r="II10" s="305">
        <v>2</v>
      </c>
      <c r="IJ10" s="305">
        <v>2</v>
      </c>
      <c r="IK10" s="305">
        <v>2</v>
      </c>
      <c r="IL10" s="305">
        <v>1</v>
      </c>
      <c r="IM10" s="305">
        <v>1</v>
      </c>
      <c r="IN10" s="305">
        <v>1</v>
      </c>
      <c r="IO10" s="305">
        <v>1</v>
      </c>
      <c r="IP10" s="305">
        <v>2</v>
      </c>
      <c r="IQ10" s="305">
        <v>0</v>
      </c>
      <c r="IR10" s="305" t="s">
        <v>262</v>
      </c>
      <c r="IS10" s="305" t="s">
        <v>262</v>
      </c>
      <c r="IT10" s="305">
        <v>0</v>
      </c>
      <c r="IU10" s="305">
        <v>0</v>
      </c>
      <c r="IV10" s="305">
        <v>1</v>
      </c>
      <c r="IW10" s="305">
        <v>0</v>
      </c>
      <c r="IX10" s="305">
        <v>0</v>
      </c>
      <c r="IY10" s="305">
        <v>1</v>
      </c>
      <c r="IZ10" s="305">
        <v>0</v>
      </c>
      <c r="JA10" s="305">
        <v>7</v>
      </c>
      <c r="JB10" s="305">
        <v>2</v>
      </c>
      <c r="JC10" s="305">
        <v>2</v>
      </c>
      <c r="JD10" s="305">
        <v>0</v>
      </c>
      <c r="JE10" s="305">
        <v>2</v>
      </c>
      <c r="JF10" s="305">
        <v>1</v>
      </c>
      <c r="JG10" s="305">
        <v>1</v>
      </c>
      <c r="JH10" s="305">
        <v>1</v>
      </c>
      <c r="JI10" s="305">
        <v>1</v>
      </c>
      <c r="JJ10" s="305">
        <v>4</v>
      </c>
      <c r="JK10" s="305">
        <v>1</v>
      </c>
      <c r="JL10" s="305">
        <v>0</v>
      </c>
      <c r="JM10" s="305">
        <v>1</v>
      </c>
      <c r="JN10" s="305">
        <v>1</v>
      </c>
      <c r="JO10" s="305">
        <v>3</v>
      </c>
      <c r="JP10" s="305">
        <v>2</v>
      </c>
      <c r="JQ10" s="305">
        <v>0</v>
      </c>
      <c r="JR10" s="305">
        <v>1</v>
      </c>
      <c r="JS10" s="305">
        <v>1</v>
      </c>
      <c r="JT10" s="305">
        <v>1</v>
      </c>
      <c r="JU10" s="305">
        <v>1</v>
      </c>
      <c r="JV10" s="305" t="s">
        <v>787</v>
      </c>
    </row>
    <row r="11" spans="1:282" ht="23.25" customHeight="1">
      <c r="A11" s="183"/>
      <c r="B11" s="846" t="s">
        <v>788</v>
      </c>
      <c r="C11" s="305">
        <v>2699</v>
      </c>
      <c r="D11" s="305">
        <v>1535</v>
      </c>
      <c r="E11" s="305">
        <v>400</v>
      </c>
      <c r="F11" s="305">
        <v>430</v>
      </c>
      <c r="G11" s="305">
        <v>326</v>
      </c>
      <c r="H11" s="305">
        <v>6</v>
      </c>
      <c r="I11" s="301"/>
      <c r="J11" s="305">
        <v>180</v>
      </c>
      <c r="K11" s="305" t="s">
        <v>787</v>
      </c>
      <c r="L11" s="305" t="s">
        <v>787</v>
      </c>
      <c r="M11" s="305">
        <v>23</v>
      </c>
      <c r="N11" s="305">
        <v>26</v>
      </c>
      <c r="O11" s="305" t="s">
        <v>787</v>
      </c>
      <c r="P11" s="305">
        <v>21</v>
      </c>
      <c r="Q11" s="305">
        <v>32</v>
      </c>
      <c r="R11" s="305">
        <v>14</v>
      </c>
      <c r="S11" s="305">
        <v>11</v>
      </c>
      <c r="T11" s="305">
        <v>13</v>
      </c>
      <c r="U11" s="305">
        <v>6</v>
      </c>
      <c r="V11" s="305">
        <v>11</v>
      </c>
      <c r="W11" s="305">
        <v>7</v>
      </c>
      <c r="X11" s="305">
        <v>9</v>
      </c>
      <c r="Y11" s="305">
        <v>7</v>
      </c>
      <c r="Z11" s="305">
        <v>7</v>
      </c>
      <c r="AA11" s="305">
        <v>8</v>
      </c>
      <c r="AB11" s="305">
        <v>7</v>
      </c>
      <c r="AC11" s="305">
        <v>6</v>
      </c>
      <c r="AD11" s="305">
        <v>6</v>
      </c>
      <c r="AE11" s="305">
        <v>4</v>
      </c>
      <c r="AF11" s="305">
        <v>14</v>
      </c>
      <c r="AG11" s="305" t="s">
        <v>787</v>
      </c>
      <c r="AH11" s="305">
        <v>9</v>
      </c>
      <c r="AI11" s="305">
        <v>5</v>
      </c>
      <c r="AJ11" s="305">
        <v>16</v>
      </c>
      <c r="AK11" s="305">
        <v>21</v>
      </c>
      <c r="AL11" s="305">
        <v>21</v>
      </c>
      <c r="AM11" s="305">
        <v>16</v>
      </c>
      <c r="AN11" s="305">
        <v>16</v>
      </c>
      <c r="AO11" s="305">
        <v>8</v>
      </c>
      <c r="AP11" s="305" t="s">
        <v>787</v>
      </c>
      <c r="AQ11" s="305" t="s">
        <v>787</v>
      </c>
      <c r="AR11" s="305">
        <v>87</v>
      </c>
      <c r="AS11" s="305">
        <v>39</v>
      </c>
      <c r="AT11" s="305">
        <v>20</v>
      </c>
      <c r="AU11" s="305" t="s">
        <v>787</v>
      </c>
      <c r="AV11" s="305">
        <v>13</v>
      </c>
      <c r="AW11" s="305">
        <v>20</v>
      </c>
      <c r="AX11" s="305">
        <v>10</v>
      </c>
      <c r="AY11" s="305">
        <v>11</v>
      </c>
      <c r="AZ11" s="305">
        <v>11</v>
      </c>
      <c r="BA11" s="305" t="s">
        <v>262</v>
      </c>
      <c r="BB11" s="305" t="s">
        <v>262</v>
      </c>
      <c r="BC11" s="305">
        <v>31</v>
      </c>
      <c r="BD11" s="305">
        <v>15</v>
      </c>
      <c r="BE11" s="305">
        <v>17</v>
      </c>
      <c r="BF11" s="305">
        <v>12</v>
      </c>
      <c r="BG11" s="305">
        <v>8</v>
      </c>
      <c r="BH11" s="305">
        <v>13</v>
      </c>
      <c r="BI11" s="305" t="s">
        <v>787</v>
      </c>
      <c r="BJ11" s="305">
        <v>59</v>
      </c>
      <c r="BK11" s="305">
        <v>38</v>
      </c>
      <c r="BL11" s="305">
        <v>16</v>
      </c>
      <c r="BM11" s="305">
        <v>26</v>
      </c>
      <c r="BN11" s="305">
        <v>18</v>
      </c>
      <c r="BO11" s="305">
        <v>15</v>
      </c>
      <c r="BP11" s="305">
        <v>8</v>
      </c>
      <c r="BQ11" s="305">
        <v>31</v>
      </c>
      <c r="BR11" s="305" t="s">
        <v>787</v>
      </c>
      <c r="BS11" s="305">
        <v>14</v>
      </c>
      <c r="BT11" s="305" t="s">
        <v>787</v>
      </c>
      <c r="BU11" s="305">
        <v>17</v>
      </c>
      <c r="BV11" s="305">
        <v>8</v>
      </c>
      <c r="BW11" s="305">
        <v>8</v>
      </c>
      <c r="BX11" s="305" t="s">
        <v>787</v>
      </c>
      <c r="BY11" s="305" t="s">
        <v>787</v>
      </c>
      <c r="BZ11" s="305" t="s">
        <v>787</v>
      </c>
      <c r="CA11" s="305">
        <v>5</v>
      </c>
      <c r="CB11" s="305" t="s">
        <v>787</v>
      </c>
      <c r="CC11" s="305">
        <v>4</v>
      </c>
      <c r="CD11" s="305" t="s">
        <v>787</v>
      </c>
      <c r="CE11" s="305" t="s">
        <v>787</v>
      </c>
      <c r="CF11" s="305" t="s">
        <v>787</v>
      </c>
      <c r="CG11" s="305" t="s">
        <v>787</v>
      </c>
      <c r="CH11" s="305" t="s">
        <v>787</v>
      </c>
      <c r="CI11" s="305" t="s">
        <v>787</v>
      </c>
      <c r="CJ11" s="305" t="s">
        <v>787</v>
      </c>
      <c r="CK11" s="305" t="s">
        <v>787</v>
      </c>
      <c r="CL11" s="305" t="s">
        <v>787</v>
      </c>
      <c r="CM11" s="305" t="s">
        <v>787</v>
      </c>
      <c r="CN11" s="305" t="s">
        <v>787</v>
      </c>
      <c r="CO11" s="305" t="s">
        <v>787</v>
      </c>
      <c r="CP11" s="305" t="s">
        <v>787</v>
      </c>
      <c r="CQ11" s="305" t="s">
        <v>787</v>
      </c>
      <c r="CR11" s="305" t="s">
        <v>787</v>
      </c>
      <c r="CS11" s="305" t="s">
        <v>787</v>
      </c>
      <c r="CT11" s="305">
        <v>4</v>
      </c>
      <c r="CU11" s="305" t="s">
        <v>787</v>
      </c>
      <c r="CV11" s="305">
        <v>13</v>
      </c>
      <c r="CW11" s="305" t="s">
        <v>787</v>
      </c>
      <c r="CX11" s="305" t="s">
        <v>262</v>
      </c>
      <c r="CY11" s="305" t="s">
        <v>262</v>
      </c>
      <c r="CZ11" s="305" t="s">
        <v>787</v>
      </c>
      <c r="DA11" s="305">
        <v>23</v>
      </c>
      <c r="DB11" s="305" t="s">
        <v>787</v>
      </c>
      <c r="DC11" s="305" t="s">
        <v>787</v>
      </c>
      <c r="DD11" s="305" t="s">
        <v>787</v>
      </c>
      <c r="DE11" s="305">
        <v>13</v>
      </c>
      <c r="DF11" s="305">
        <v>4</v>
      </c>
      <c r="DG11" s="305">
        <v>3</v>
      </c>
      <c r="DH11" s="305" t="s">
        <v>262</v>
      </c>
      <c r="DI11" s="305" t="s">
        <v>262</v>
      </c>
      <c r="DJ11" s="305" t="s">
        <v>787</v>
      </c>
      <c r="DK11" s="305" t="s">
        <v>787</v>
      </c>
      <c r="DL11" s="305" t="s">
        <v>787</v>
      </c>
      <c r="DM11" s="305">
        <v>28</v>
      </c>
      <c r="DN11" s="305" t="s">
        <v>787</v>
      </c>
      <c r="DO11" s="305" t="s">
        <v>787</v>
      </c>
      <c r="DP11" s="305">
        <v>25</v>
      </c>
      <c r="DQ11" s="305" t="s">
        <v>787</v>
      </c>
      <c r="DR11" s="305" t="s">
        <v>787</v>
      </c>
      <c r="DS11" s="305" t="s">
        <v>787</v>
      </c>
      <c r="DT11" s="305" t="s">
        <v>787</v>
      </c>
      <c r="DU11" s="305" t="s">
        <v>787</v>
      </c>
      <c r="DV11" s="305" t="s">
        <v>787</v>
      </c>
      <c r="DW11" s="305" t="s">
        <v>787</v>
      </c>
      <c r="DX11" s="305" t="s">
        <v>787</v>
      </c>
      <c r="DY11" s="305" t="s">
        <v>787</v>
      </c>
      <c r="DZ11" s="305" t="s">
        <v>787</v>
      </c>
      <c r="EA11" s="305" t="s">
        <v>787</v>
      </c>
      <c r="EB11" s="305">
        <v>4</v>
      </c>
      <c r="EC11" s="305">
        <v>1</v>
      </c>
      <c r="ED11" s="305">
        <v>1</v>
      </c>
      <c r="EE11" s="305">
        <v>0</v>
      </c>
      <c r="EF11" s="305">
        <v>1</v>
      </c>
      <c r="EG11" s="305">
        <v>1</v>
      </c>
      <c r="EH11" s="305">
        <v>3</v>
      </c>
      <c r="EI11" s="305">
        <v>2</v>
      </c>
      <c r="EJ11" s="305">
        <v>1</v>
      </c>
      <c r="EK11" s="305">
        <v>1</v>
      </c>
      <c r="EL11" s="305">
        <v>1</v>
      </c>
      <c r="EM11" s="305">
        <v>1</v>
      </c>
      <c r="EN11" s="305">
        <v>4</v>
      </c>
      <c r="EO11" s="305">
        <v>0</v>
      </c>
      <c r="EP11" s="305">
        <v>1</v>
      </c>
      <c r="EQ11" s="305">
        <v>0</v>
      </c>
      <c r="ER11" s="305">
        <v>1</v>
      </c>
      <c r="ES11" s="305">
        <v>3</v>
      </c>
      <c r="ET11" s="305">
        <v>3</v>
      </c>
      <c r="EU11" s="305">
        <v>4</v>
      </c>
      <c r="EV11" s="305">
        <v>6</v>
      </c>
      <c r="EW11" s="305">
        <v>2</v>
      </c>
      <c r="EX11" s="305">
        <v>1</v>
      </c>
      <c r="EY11" s="305">
        <v>1</v>
      </c>
      <c r="EZ11" s="305">
        <v>1</v>
      </c>
      <c r="FA11" s="305">
        <v>2</v>
      </c>
      <c r="FB11" s="305">
        <v>0</v>
      </c>
      <c r="FC11" s="305">
        <v>1</v>
      </c>
      <c r="FD11" s="305">
        <v>1</v>
      </c>
      <c r="FE11" s="305">
        <v>1</v>
      </c>
      <c r="FF11" s="305">
        <v>2</v>
      </c>
      <c r="FG11" s="305">
        <v>1</v>
      </c>
      <c r="FH11" s="305">
        <v>1</v>
      </c>
      <c r="FI11" s="305">
        <v>1</v>
      </c>
      <c r="FJ11" s="305">
        <v>0</v>
      </c>
      <c r="FK11" s="305">
        <v>0</v>
      </c>
      <c r="FL11" s="305">
        <v>4</v>
      </c>
      <c r="FM11" s="305">
        <v>1</v>
      </c>
      <c r="FN11" s="305">
        <v>1</v>
      </c>
      <c r="FO11" s="305">
        <v>2</v>
      </c>
      <c r="FP11" s="305">
        <v>3</v>
      </c>
      <c r="FQ11" s="305">
        <v>4</v>
      </c>
      <c r="FR11" s="305">
        <v>6</v>
      </c>
      <c r="FS11" s="305">
        <v>2</v>
      </c>
      <c r="FT11" s="305">
        <v>0</v>
      </c>
      <c r="FU11" s="305">
        <v>1</v>
      </c>
      <c r="FV11" s="305">
        <v>2</v>
      </c>
      <c r="FW11" s="305">
        <v>1</v>
      </c>
      <c r="FX11" s="305">
        <v>1</v>
      </c>
      <c r="FY11" s="305">
        <v>0</v>
      </c>
      <c r="FZ11" s="305">
        <v>0</v>
      </c>
      <c r="GA11" s="305">
        <v>0</v>
      </c>
      <c r="GB11" s="305">
        <v>2</v>
      </c>
      <c r="GC11" s="305">
        <v>3</v>
      </c>
      <c r="GD11" s="305">
        <v>0</v>
      </c>
      <c r="GE11" s="305">
        <v>1</v>
      </c>
      <c r="GF11" s="305">
        <v>1</v>
      </c>
      <c r="GG11" s="305">
        <v>1</v>
      </c>
      <c r="GH11" s="305">
        <v>0</v>
      </c>
      <c r="GI11" s="305">
        <v>0</v>
      </c>
      <c r="GJ11" s="305">
        <v>1</v>
      </c>
      <c r="GK11" s="305">
        <v>2</v>
      </c>
      <c r="GL11" s="305">
        <v>0</v>
      </c>
      <c r="GM11" s="305">
        <v>2</v>
      </c>
      <c r="GN11" s="305">
        <v>1</v>
      </c>
      <c r="GO11" s="305">
        <v>1</v>
      </c>
      <c r="GP11" s="305">
        <v>1</v>
      </c>
      <c r="GQ11" s="305">
        <v>1</v>
      </c>
      <c r="GR11" s="305">
        <v>2</v>
      </c>
      <c r="GS11" s="305">
        <v>1</v>
      </c>
      <c r="GT11" s="305">
        <v>1</v>
      </c>
      <c r="GU11" s="305">
        <v>0</v>
      </c>
      <c r="GV11" s="305">
        <v>2</v>
      </c>
      <c r="GW11" s="305">
        <v>1</v>
      </c>
      <c r="GX11" s="305">
        <v>1</v>
      </c>
      <c r="GY11" s="305">
        <v>5</v>
      </c>
      <c r="GZ11" s="305">
        <v>3</v>
      </c>
      <c r="HA11" s="305">
        <v>1</v>
      </c>
      <c r="HB11" s="305">
        <v>0</v>
      </c>
      <c r="HC11" s="305">
        <v>0</v>
      </c>
      <c r="HD11" s="305">
        <v>1</v>
      </c>
      <c r="HE11" s="305">
        <v>1</v>
      </c>
      <c r="HF11" s="305">
        <v>1</v>
      </c>
      <c r="HG11" s="305">
        <v>0</v>
      </c>
      <c r="HH11" s="305">
        <v>1</v>
      </c>
      <c r="HI11" s="305">
        <v>2</v>
      </c>
      <c r="HJ11" s="305">
        <v>2</v>
      </c>
      <c r="HK11" s="305">
        <v>0</v>
      </c>
      <c r="HL11" s="305">
        <v>3</v>
      </c>
      <c r="HM11" s="305">
        <v>5</v>
      </c>
      <c r="HN11" s="305">
        <v>2</v>
      </c>
      <c r="HO11" s="305">
        <v>1</v>
      </c>
      <c r="HP11" s="305">
        <v>2</v>
      </c>
      <c r="HQ11" s="305">
        <v>2</v>
      </c>
      <c r="HR11" s="305">
        <v>1</v>
      </c>
      <c r="HS11" s="305">
        <v>1</v>
      </c>
      <c r="HT11" s="305">
        <v>0</v>
      </c>
      <c r="HU11" s="305">
        <v>1</v>
      </c>
      <c r="HV11" s="305">
        <v>1</v>
      </c>
      <c r="HW11" s="305">
        <v>1</v>
      </c>
      <c r="HX11" s="305">
        <v>0</v>
      </c>
      <c r="HY11" s="305">
        <v>0</v>
      </c>
      <c r="HZ11" s="305">
        <v>1</v>
      </c>
      <c r="IA11" s="305">
        <v>1</v>
      </c>
      <c r="IB11" s="305">
        <v>3</v>
      </c>
      <c r="IC11" s="305">
        <v>1</v>
      </c>
      <c r="ID11" s="305">
        <v>1</v>
      </c>
      <c r="IE11" s="305">
        <v>1</v>
      </c>
      <c r="IF11" s="305">
        <v>15</v>
      </c>
      <c r="IG11" s="305">
        <v>8</v>
      </c>
      <c r="IH11" s="305">
        <v>4</v>
      </c>
      <c r="II11" s="305">
        <v>2</v>
      </c>
      <c r="IJ11" s="305">
        <v>2</v>
      </c>
      <c r="IK11" s="305" t="s">
        <v>262</v>
      </c>
      <c r="IL11" s="305" t="s">
        <v>262</v>
      </c>
      <c r="IM11" s="305" t="s">
        <v>262</v>
      </c>
      <c r="IN11" s="305">
        <v>1</v>
      </c>
      <c r="IO11" s="305">
        <v>2</v>
      </c>
      <c r="IP11" s="305">
        <v>3</v>
      </c>
      <c r="IQ11" s="305">
        <v>1</v>
      </c>
      <c r="IR11" s="305">
        <v>1</v>
      </c>
      <c r="IS11" s="305">
        <v>1</v>
      </c>
      <c r="IT11" s="305">
        <v>1</v>
      </c>
      <c r="IU11" s="305">
        <v>1</v>
      </c>
      <c r="IV11" s="305">
        <v>1</v>
      </c>
      <c r="IW11" s="305">
        <v>1</v>
      </c>
      <c r="IX11" s="305">
        <v>1</v>
      </c>
      <c r="IY11" s="305">
        <v>1</v>
      </c>
      <c r="IZ11" s="305">
        <v>2</v>
      </c>
      <c r="JA11" s="305">
        <v>16</v>
      </c>
      <c r="JB11" s="305">
        <v>4</v>
      </c>
      <c r="JC11" s="305">
        <v>2</v>
      </c>
      <c r="JD11" s="305">
        <v>1</v>
      </c>
      <c r="JE11" s="305">
        <v>2</v>
      </c>
      <c r="JF11" s="305">
        <v>1</v>
      </c>
      <c r="JG11" s="305">
        <v>1</v>
      </c>
      <c r="JH11" s="305">
        <v>2</v>
      </c>
      <c r="JI11" s="305">
        <v>3</v>
      </c>
      <c r="JJ11" s="305">
        <v>7</v>
      </c>
      <c r="JK11" s="305">
        <v>1</v>
      </c>
      <c r="JL11" s="305">
        <v>1</v>
      </c>
      <c r="JM11" s="305">
        <v>2</v>
      </c>
      <c r="JN11" s="305">
        <v>2</v>
      </c>
      <c r="JO11" s="305">
        <v>3</v>
      </c>
      <c r="JP11" s="305">
        <v>2</v>
      </c>
      <c r="JQ11" s="305">
        <v>0</v>
      </c>
      <c r="JR11" s="305">
        <v>1</v>
      </c>
      <c r="JS11" s="305">
        <v>1</v>
      </c>
      <c r="JT11" s="305">
        <v>1</v>
      </c>
      <c r="JU11" s="305">
        <v>2</v>
      </c>
      <c r="JV11" s="305" t="s">
        <v>787</v>
      </c>
    </row>
    <row r="12" spans="1:282" ht="23.25" customHeight="1">
      <c r="A12" s="183"/>
      <c r="B12" s="846" t="s">
        <v>1034</v>
      </c>
      <c r="C12" s="306">
        <v>1784</v>
      </c>
      <c r="D12" s="306">
        <v>1026</v>
      </c>
      <c r="E12" s="306">
        <v>481</v>
      </c>
      <c r="F12" s="306">
        <v>180</v>
      </c>
      <c r="G12" s="306">
        <v>96</v>
      </c>
      <c r="H12" s="306" t="s">
        <v>262</v>
      </c>
      <c r="I12" s="301"/>
      <c r="J12" s="305">
        <v>152</v>
      </c>
      <c r="K12" s="306" t="s">
        <v>787</v>
      </c>
      <c r="L12" s="306" t="s">
        <v>787</v>
      </c>
      <c r="M12" s="306">
        <v>14</v>
      </c>
      <c r="N12" s="306">
        <v>8</v>
      </c>
      <c r="O12" s="306" t="s">
        <v>787</v>
      </c>
      <c r="P12" s="306">
        <v>15</v>
      </c>
      <c r="Q12" s="306">
        <v>16</v>
      </c>
      <c r="R12" s="306">
        <v>7</v>
      </c>
      <c r="S12" s="306">
        <v>6</v>
      </c>
      <c r="T12" s="306">
        <v>7</v>
      </c>
      <c r="U12" s="306">
        <v>5</v>
      </c>
      <c r="V12" s="306">
        <v>7</v>
      </c>
      <c r="W12" s="306">
        <v>10</v>
      </c>
      <c r="X12" s="306">
        <v>8</v>
      </c>
      <c r="Y12" s="306">
        <v>6</v>
      </c>
      <c r="Z12" s="306">
        <v>5</v>
      </c>
      <c r="AA12" s="306">
        <v>6</v>
      </c>
      <c r="AB12" s="306">
        <v>4</v>
      </c>
      <c r="AC12" s="306">
        <v>4</v>
      </c>
      <c r="AD12" s="306">
        <v>4</v>
      </c>
      <c r="AE12" s="306">
        <v>4</v>
      </c>
      <c r="AF12" s="306">
        <v>9</v>
      </c>
      <c r="AG12" s="306" t="s">
        <v>787</v>
      </c>
      <c r="AH12" s="306">
        <v>5</v>
      </c>
      <c r="AI12" s="306">
        <v>3</v>
      </c>
      <c r="AJ12" s="306">
        <v>23</v>
      </c>
      <c r="AK12" s="306">
        <v>19</v>
      </c>
      <c r="AL12" s="306">
        <v>11</v>
      </c>
      <c r="AM12" s="306">
        <v>13</v>
      </c>
      <c r="AN12" s="306">
        <v>8</v>
      </c>
      <c r="AO12" s="306">
        <v>2</v>
      </c>
      <c r="AP12" s="306" t="s">
        <v>787</v>
      </c>
      <c r="AQ12" s="306" t="s">
        <v>787</v>
      </c>
      <c r="AR12" s="306">
        <v>77</v>
      </c>
      <c r="AS12" s="306">
        <v>13</v>
      </c>
      <c r="AT12" s="306">
        <v>18</v>
      </c>
      <c r="AU12" s="306" t="s">
        <v>787</v>
      </c>
      <c r="AV12" s="306">
        <v>17</v>
      </c>
      <c r="AW12" s="306">
        <v>14</v>
      </c>
      <c r="AX12" s="306">
        <v>8</v>
      </c>
      <c r="AY12" s="306">
        <v>3</v>
      </c>
      <c r="AZ12" s="306">
        <v>18</v>
      </c>
      <c r="BA12" s="306">
        <v>5</v>
      </c>
      <c r="BB12" s="306">
        <v>3</v>
      </c>
      <c r="BC12" s="306">
        <v>46</v>
      </c>
      <c r="BD12" s="306">
        <v>23</v>
      </c>
      <c r="BE12" s="306">
        <v>13</v>
      </c>
      <c r="BF12" s="306">
        <v>14</v>
      </c>
      <c r="BG12" s="306">
        <v>6</v>
      </c>
      <c r="BH12" s="306">
        <v>11</v>
      </c>
      <c r="BI12" s="306" t="s">
        <v>787</v>
      </c>
      <c r="BJ12" s="306">
        <v>57</v>
      </c>
      <c r="BK12" s="306">
        <v>46</v>
      </c>
      <c r="BL12" s="306">
        <v>10</v>
      </c>
      <c r="BM12" s="306">
        <v>20</v>
      </c>
      <c r="BN12" s="306">
        <v>12</v>
      </c>
      <c r="BO12" s="306">
        <v>19</v>
      </c>
      <c r="BP12" s="306">
        <v>7</v>
      </c>
      <c r="BQ12" s="306">
        <v>35</v>
      </c>
      <c r="BR12" s="306" t="s">
        <v>787</v>
      </c>
      <c r="BS12" s="306">
        <v>25</v>
      </c>
      <c r="BT12" s="306" t="s">
        <v>787</v>
      </c>
      <c r="BU12" s="306">
        <v>13</v>
      </c>
      <c r="BV12" s="306">
        <v>7</v>
      </c>
      <c r="BW12" s="306">
        <v>13</v>
      </c>
      <c r="BX12" s="306" t="s">
        <v>787</v>
      </c>
      <c r="BY12" s="306" t="s">
        <v>787</v>
      </c>
      <c r="BZ12" s="306" t="s">
        <v>787</v>
      </c>
      <c r="CA12" s="306">
        <v>14</v>
      </c>
      <c r="CB12" s="306" t="s">
        <v>787</v>
      </c>
      <c r="CC12" s="306">
        <v>4</v>
      </c>
      <c r="CD12" s="306" t="s">
        <v>787</v>
      </c>
      <c r="CE12" s="306" t="s">
        <v>787</v>
      </c>
      <c r="CF12" s="306" t="s">
        <v>787</v>
      </c>
      <c r="CG12" s="306" t="s">
        <v>787</v>
      </c>
      <c r="CH12" s="306" t="s">
        <v>787</v>
      </c>
      <c r="CI12" s="306" t="s">
        <v>787</v>
      </c>
      <c r="CJ12" s="306" t="s">
        <v>787</v>
      </c>
      <c r="CK12" s="306" t="s">
        <v>787</v>
      </c>
      <c r="CL12" s="306" t="s">
        <v>787</v>
      </c>
      <c r="CM12" s="306" t="s">
        <v>787</v>
      </c>
      <c r="CN12" s="306" t="s">
        <v>787</v>
      </c>
      <c r="CO12" s="306" t="s">
        <v>787</v>
      </c>
      <c r="CP12" s="306" t="s">
        <v>787</v>
      </c>
      <c r="CQ12" s="306" t="s">
        <v>787</v>
      </c>
      <c r="CR12" s="306" t="s">
        <v>787</v>
      </c>
      <c r="CS12" s="306" t="s">
        <v>787</v>
      </c>
      <c r="CT12" s="306">
        <v>9</v>
      </c>
      <c r="CU12" s="306" t="s">
        <v>787</v>
      </c>
      <c r="CV12" s="306" t="s">
        <v>262</v>
      </c>
      <c r="CW12" s="306" t="s">
        <v>787</v>
      </c>
      <c r="CX12" s="306">
        <v>9</v>
      </c>
      <c r="CY12" s="306">
        <v>7</v>
      </c>
      <c r="CZ12" s="306" t="s">
        <v>787</v>
      </c>
      <c r="DA12" s="306">
        <v>153</v>
      </c>
      <c r="DB12" s="306" t="s">
        <v>787</v>
      </c>
      <c r="DC12" s="306" t="s">
        <v>787</v>
      </c>
      <c r="DD12" s="306" t="s">
        <v>787</v>
      </c>
      <c r="DE12" s="306">
        <v>19</v>
      </c>
      <c r="DF12" s="306">
        <v>11</v>
      </c>
      <c r="DG12" s="306">
        <v>4</v>
      </c>
      <c r="DH12" s="306">
        <v>91</v>
      </c>
      <c r="DI12" s="306">
        <v>36</v>
      </c>
      <c r="DJ12" s="306" t="s">
        <v>787</v>
      </c>
      <c r="DK12" s="306" t="s">
        <v>787</v>
      </c>
      <c r="DL12" s="306" t="s">
        <v>787</v>
      </c>
      <c r="DM12" s="306">
        <v>11</v>
      </c>
      <c r="DN12" s="306" t="s">
        <v>787</v>
      </c>
      <c r="DO12" s="306" t="s">
        <v>787</v>
      </c>
      <c r="DP12" s="306">
        <v>15</v>
      </c>
      <c r="DQ12" s="306" t="s">
        <v>787</v>
      </c>
      <c r="DR12" s="306" t="s">
        <v>787</v>
      </c>
      <c r="DS12" s="306" t="s">
        <v>787</v>
      </c>
      <c r="DT12" s="306" t="s">
        <v>787</v>
      </c>
      <c r="DU12" s="306" t="s">
        <v>787</v>
      </c>
      <c r="DV12" s="306" t="s">
        <v>787</v>
      </c>
      <c r="DW12" s="306" t="s">
        <v>787</v>
      </c>
      <c r="DX12" s="306" t="s">
        <v>787</v>
      </c>
      <c r="DY12" s="306" t="s">
        <v>787</v>
      </c>
      <c r="DZ12" s="306" t="s">
        <v>787</v>
      </c>
      <c r="EA12" s="306" t="s">
        <v>787</v>
      </c>
      <c r="EB12" s="306">
        <v>0</v>
      </c>
      <c r="EC12" s="306">
        <v>0</v>
      </c>
      <c r="ED12" s="306">
        <v>0</v>
      </c>
      <c r="EE12" s="306">
        <v>0</v>
      </c>
      <c r="EF12" s="306">
        <v>0</v>
      </c>
      <c r="EG12" s="306">
        <v>0</v>
      </c>
      <c r="EH12" s="306">
        <v>0</v>
      </c>
      <c r="EI12" s="306">
        <v>0</v>
      </c>
      <c r="EJ12" s="306">
        <v>0</v>
      </c>
      <c r="EK12" s="306">
        <v>0</v>
      </c>
      <c r="EL12" s="306">
        <v>0</v>
      </c>
      <c r="EM12" s="306">
        <v>0</v>
      </c>
      <c r="EN12" s="306">
        <v>0</v>
      </c>
      <c r="EO12" s="306">
        <v>0</v>
      </c>
      <c r="EP12" s="306">
        <v>0</v>
      </c>
      <c r="EQ12" s="306">
        <v>0</v>
      </c>
      <c r="ER12" s="306">
        <v>0</v>
      </c>
      <c r="ES12" s="306">
        <v>0</v>
      </c>
      <c r="ET12" s="306">
        <v>0</v>
      </c>
      <c r="EU12" s="306">
        <v>0</v>
      </c>
      <c r="EV12" s="306">
        <v>0</v>
      </c>
      <c r="EW12" s="306">
        <v>2</v>
      </c>
      <c r="EX12" s="306">
        <v>0</v>
      </c>
      <c r="EY12" s="306">
        <v>0</v>
      </c>
      <c r="EZ12" s="306">
        <v>0</v>
      </c>
      <c r="FA12" s="306">
        <v>1</v>
      </c>
      <c r="FB12" s="306">
        <v>0</v>
      </c>
      <c r="FC12" s="306">
        <v>0</v>
      </c>
      <c r="FD12" s="306">
        <v>0</v>
      </c>
      <c r="FE12" s="306">
        <v>0</v>
      </c>
      <c r="FF12" s="306">
        <v>0</v>
      </c>
      <c r="FG12" s="306">
        <v>0</v>
      </c>
      <c r="FH12" s="306">
        <v>0</v>
      </c>
      <c r="FI12" s="306">
        <v>0</v>
      </c>
      <c r="FJ12" s="306">
        <v>0</v>
      </c>
      <c r="FK12" s="306">
        <v>0</v>
      </c>
      <c r="FL12" s="306">
        <v>1</v>
      </c>
      <c r="FM12" s="306">
        <v>0</v>
      </c>
      <c r="FN12" s="306">
        <v>0</v>
      </c>
      <c r="FO12" s="306">
        <v>2</v>
      </c>
      <c r="FP12" s="306">
        <v>0</v>
      </c>
      <c r="FQ12" s="306">
        <v>3</v>
      </c>
      <c r="FR12" s="306">
        <v>1</v>
      </c>
      <c r="FS12" s="306">
        <v>0</v>
      </c>
      <c r="FT12" s="306">
        <v>0</v>
      </c>
      <c r="FU12" s="306">
        <v>0</v>
      </c>
      <c r="FV12" s="306">
        <v>0</v>
      </c>
      <c r="FW12" s="306">
        <v>0</v>
      </c>
      <c r="FX12" s="306">
        <v>0</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0</v>
      </c>
      <c r="GN12" s="306">
        <v>2</v>
      </c>
      <c r="GO12" s="306">
        <v>0</v>
      </c>
      <c r="GP12" s="306">
        <v>0</v>
      </c>
      <c r="GQ12" s="306">
        <v>0</v>
      </c>
      <c r="GR12" s="306">
        <v>0</v>
      </c>
      <c r="GS12" s="306">
        <v>0</v>
      </c>
      <c r="GT12" s="306">
        <v>0</v>
      </c>
      <c r="GU12" s="306">
        <v>0</v>
      </c>
      <c r="GV12" s="306">
        <v>0</v>
      </c>
      <c r="GW12" s="306">
        <v>0</v>
      </c>
      <c r="GX12" s="306">
        <v>0</v>
      </c>
      <c r="GY12" s="306">
        <v>1</v>
      </c>
      <c r="GZ12" s="306">
        <v>1</v>
      </c>
      <c r="HA12" s="306">
        <v>0</v>
      </c>
      <c r="HB12" s="306">
        <v>0</v>
      </c>
      <c r="HC12" s="306">
        <v>0</v>
      </c>
      <c r="HD12" s="306">
        <v>0</v>
      </c>
      <c r="HE12" s="306">
        <v>0</v>
      </c>
      <c r="HF12" s="306">
        <v>0</v>
      </c>
      <c r="HG12" s="306">
        <v>0</v>
      </c>
      <c r="HH12" s="306">
        <v>0</v>
      </c>
      <c r="HI12" s="306">
        <v>0</v>
      </c>
      <c r="HJ12" s="306">
        <v>0</v>
      </c>
      <c r="HK12" s="306">
        <v>0</v>
      </c>
      <c r="HL12" s="306">
        <v>0</v>
      </c>
      <c r="HM12" s="306">
        <v>0</v>
      </c>
      <c r="HN12" s="306">
        <v>0</v>
      </c>
      <c r="HO12" s="306">
        <v>0</v>
      </c>
      <c r="HP12" s="306">
        <v>0</v>
      </c>
      <c r="HQ12" s="306">
        <v>1</v>
      </c>
      <c r="HR12" s="306">
        <v>0</v>
      </c>
      <c r="HS12" s="306">
        <v>0</v>
      </c>
      <c r="HT12" s="306">
        <v>0</v>
      </c>
      <c r="HU12" s="306">
        <v>0</v>
      </c>
      <c r="HV12" s="306">
        <v>0</v>
      </c>
      <c r="HW12" s="306">
        <v>0</v>
      </c>
      <c r="HX12" s="306">
        <v>0</v>
      </c>
      <c r="HY12" s="306">
        <v>0</v>
      </c>
      <c r="HZ12" s="306">
        <v>0</v>
      </c>
      <c r="IA12" s="306">
        <v>0</v>
      </c>
      <c r="IB12" s="306">
        <v>0</v>
      </c>
      <c r="IC12" s="306">
        <v>0</v>
      </c>
      <c r="ID12" s="306">
        <v>0</v>
      </c>
      <c r="IE12" s="306">
        <v>0</v>
      </c>
      <c r="IF12" s="306">
        <v>0</v>
      </c>
      <c r="IG12" s="306">
        <v>1</v>
      </c>
      <c r="IH12" s="306">
        <v>1</v>
      </c>
      <c r="II12" s="306">
        <v>0</v>
      </c>
      <c r="IJ12" s="306">
        <v>0</v>
      </c>
      <c r="IK12" s="306">
        <v>0</v>
      </c>
      <c r="IL12" s="306">
        <v>0</v>
      </c>
      <c r="IM12" s="306">
        <v>0</v>
      </c>
      <c r="IN12" s="306">
        <v>0</v>
      </c>
      <c r="IO12" s="306">
        <v>0</v>
      </c>
      <c r="IP12" s="306">
        <v>0</v>
      </c>
      <c r="IQ12" s="306">
        <v>0</v>
      </c>
      <c r="IR12" s="306">
        <v>0</v>
      </c>
      <c r="IS12" s="306">
        <v>0</v>
      </c>
      <c r="IT12" s="306">
        <v>0</v>
      </c>
      <c r="IU12" s="306">
        <v>1</v>
      </c>
      <c r="IV12" s="306">
        <v>0</v>
      </c>
      <c r="IW12" s="306">
        <v>0</v>
      </c>
      <c r="IX12" s="306">
        <v>0</v>
      </c>
      <c r="IY12" s="306">
        <v>1</v>
      </c>
      <c r="IZ12" s="306">
        <v>0</v>
      </c>
      <c r="JA12" s="306">
        <v>7</v>
      </c>
      <c r="JB12" s="306">
        <v>3</v>
      </c>
      <c r="JC12" s="306">
        <v>0</v>
      </c>
      <c r="JD12" s="306">
        <v>0</v>
      </c>
      <c r="JE12" s="306">
        <v>1</v>
      </c>
      <c r="JF12" s="306">
        <v>0</v>
      </c>
      <c r="JG12" s="306">
        <v>0</v>
      </c>
      <c r="JH12" s="306">
        <v>0</v>
      </c>
      <c r="JI12" s="306">
        <v>0</v>
      </c>
      <c r="JJ12" s="306">
        <v>1</v>
      </c>
      <c r="JK12" s="306">
        <v>0</v>
      </c>
      <c r="JL12" s="306">
        <v>0</v>
      </c>
      <c r="JM12" s="306">
        <v>0</v>
      </c>
      <c r="JN12" s="306">
        <v>0</v>
      </c>
      <c r="JO12" s="306">
        <v>0</v>
      </c>
      <c r="JP12" s="306">
        <v>0</v>
      </c>
      <c r="JQ12" s="306">
        <v>0</v>
      </c>
      <c r="JR12" s="306">
        <v>0</v>
      </c>
      <c r="JS12" s="306">
        <v>0</v>
      </c>
      <c r="JT12" s="306">
        <v>0</v>
      </c>
      <c r="JU12" s="306">
        <v>0</v>
      </c>
      <c r="JV12" s="306" t="s">
        <v>787</v>
      </c>
    </row>
    <row r="13" spans="1:282" ht="23.25" customHeight="1">
      <c r="A13" s="183"/>
      <c r="B13" s="846" t="s">
        <v>7</v>
      </c>
      <c r="C13" s="306">
        <v>43</v>
      </c>
      <c r="D13" s="306">
        <v>20</v>
      </c>
      <c r="E13" s="306">
        <v>6</v>
      </c>
      <c r="F13" s="306">
        <v>8</v>
      </c>
      <c r="G13" s="306">
        <v>8</v>
      </c>
      <c r="H13" s="306">
        <v>0</v>
      </c>
      <c r="I13" s="301"/>
      <c r="J13" s="305">
        <v>1</v>
      </c>
      <c r="K13" s="306" t="s">
        <v>787</v>
      </c>
      <c r="L13" s="306" t="s">
        <v>787</v>
      </c>
      <c r="M13" s="306">
        <v>0</v>
      </c>
      <c r="N13" s="306">
        <v>0</v>
      </c>
      <c r="O13" s="306" t="s">
        <v>787</v>
      </c>
      <c r="P13" s="306">
        <v>0</v>
      </c>
      <c r="Q13" s="306">
        <v>0</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t="s">
        <v>787</v>
      </c>
      <c r="AH13" s="306">
        <v>0</v>
      </c>
      <c r="AI13" s="306">
        <v>0</v>
      </c>
      <c r="AJ13" s="306">
        <v>0</v>
      </c>
      <c r="AK13" s="306">
        <v>0</v>
      </c>
      <c r="AL13" s="306">
        <v>0</v>
      </c>
      <c r="AM13" s="306">
        <v>0</v>
      </c>
      <c r="AN13" s="306">
        <v>0</v>
      </c>
      <c r="AO13" s="306">
        <v>0</v>
      </c>
      <c r="AP13" s="306" t="s">
        <v>787</v>
      </c>
      <c r="AQ13" s="306" t="s">
        <v>787</v>
      </c>
      <c r="AR13" s="306">
        <v>2</v>
      </c>
      <c r="AS13" s="306">
        <v>0</v>
      </c>
      <c r="AT13" s="306">
        <v>0</v>
      </c>
      <c r="AU13" s="306" t="s">
        <v>787</v>
      </c>
      <c r="AV13" s="306">
        <v>0</v>
      </c>
      <c r="AW13" s="306">
        <v>0</v>
      </c>
      <c r="AX13" s="306">
        <v>0</v>
      </c>
      <c r="AY13" s="306">
        <v>0</v>
      </c>
      <c r="AZ13" s="306">
        <v>0</v>
      </c>
      <c r="BA13" s="306">
        <v>0</v>
      </c>
      <c r="BB13" s="306">
        <v>0</v>
      </c>
      <c r="BC13" s="306">
        <v>0</v>
      </c>
      <c r="BD13" s="306">
        <v>0</v>
      </c>
      <c r="BE13" s="306">
        <v>0</v>
      </c>
      <c r="BF13" s="306">
        <v>0</v>
      </c>
      <c r="BG13" s="306">
        <v>0</v>
      </c>
      <c r="BH13" s="306">
        <v>0</v>
      </c>
      <c r="BI13" s="306" t="s">
        <v>787</v>
      </c>
      <c r="BJ13" s="306">
        <v>0</v>
      </c>
      <c r="BK13" s="306">
        <v>0</v>
      </c>
      <c r="BL13" s="306">
        <v>0</v>
      </c>
      <c r="BM13" s="306">
        <v>0</v>
      </c>
      <c r="BN13" s="306">
        <v>0</v>
      </c>
      <c r="BO13" s="306">
        <v>0</v>
      </c>
      <c r="BP13" s="306">
        <v>0</v>
      </c>
      <c r="BQ13" s="306">
        <v>0</v>
      </c>
      <c r="BR13" s="306" t="s">
        <v>787</v>
      </c>
      <c r="BS13" s="306">
        <v>0</v>
      </c>
      <c r="BT13" s="306" t="s">
        <v>787</v>
      </c>
      <c r="BU13" s="306">
        <v>0</v>
      </c>
      <c r="BV13" s="306">
        <v>0</v>
      </c>
      <c r="BW13" s="306">
        <v>0</v>
      </c>
      <c r="BX13" s="306" t="s">
        <v>787</v>
      </c>
      <c r="BY13" s="306" t="s">
        <v>787</v>
      </c>
      <c r="BZ13" s="306" t="s">
        <v>787</v>
      </c>
      <c r="CA13" s="306">
        <v>0</v>
      </c>
      <c r="CB13" s="306" t="s">
        <v>787</v>
      </c>
      <c r="CC13" s="306">
        <v>0</v>
      </c>
      <c r="CD13" s="306" t="s">
        <v>787</v>
      </c>
      <c r="CE13" s="306" t="s">
        <v>787</v>
      </c>
      <c r="CF13" s="306" t="s">
        <v>787</v>
      </c>
      <c r="CG13" s="306" t="s">
        <v>787</v>
      </c>
      <c r="CH13" s="306" t="s">
        <v>787</v>
      </c>
      <c r="CI13" s="306" t="s">
        <v>787</v>
      </c>
      <c r="CJ13" s="306" t="s">
        <v>787</v>
      </c>
      <c r="CK13" s="306" t="s">
        <v>787</v>
      </c>
      <c r="CL13" s="306" t="s">
        <v>787</v>
      </c>
      <c r="CM13" s="306" t="s">
        <v>787</v>
      </c>
      <c r="CN13" s="306" t="s">
        <v>787</v>
      </c>
      <c r="CO13" s="306" t="s">
        <v>787</v>
      </c>
      <c r="CP13" s="306" t="s">
        <v>787</v>
      </c>
      <c r="CQ13" s="306" t="s">
        <v>787</v>
      </c>
      <c r="CR13" s="306" t="s">
        <v>787</v>
      </c>
      <c r="CS13" s="306" t="s">
        <v>787</v>
      </c>
      <c r="CT13" s="306">
        <v>0</v>
      </c>
      <c r="CU13" s="306" t="s">
        <v>787</v>
      </c>
      <c r="CV13" s="306">
        <v>0</v>
      </c>
      <c r="CW13" s="306" t="s">
        <v>787</v>
      </c>
      <c r="CX13" s="306">
        <v>0</v>
      </c>
      <c r="CY13" s="306">
        <v>0</v>
      </c>
      <c r="CZ13" s="306" t="s">
        <v>787</v>
      </c>
      <c r="DA13" s="306">
        <v>0</v>
      </c>
      <c r="DB13" s="306" t="s">
        <v>787</v>
      </c>
      <c r="DC13" s="306" t="s">
        <v>787</v>
      </c>
      <c r="DD13" s="306" t="s">
        <v>787</v>
      </c>
      <c r="DE13" s="306">
        <v>0</v>
      </c>
      <c r="DF13" s="306">
        <v>0</v>
      </c>
      <c r="DG13" s="306">
        <v>0</v>
      </c>
      <c r="DH13" s="306">
        <v>0</v>
      </c>
      <c r="DI13" s="306">
        <v>0</v>
      </c>
      <c r="DJ13" s="306" t="s">
        <v>787</v>
      </c>
      <c r="DK13" s="306" t="s">
        <v>787</v>
      </c>
      <c r="DL13" s="306" t="s">
        <v>787</v>
      </c>
      <c r="DM13" s="306">
        <v>0</v>
      </c>
      <c r="DN13" s="306" t="s">
        <v>787</v>
      </c>
      <c r="DO13" s="306" t="s">
        <v>787</v>
      </c>
      <c r="DP13" s="306">
        <v>0</v>
      </c>
      <c r="DQ13" s="306" t="s">
        <v>787</v>
      </c>
      <c r="DR13" s="306" t="s">
        <v>787</v>
      </c>
      <c r="DS13" s="306" t="s">
        <v>787</v>
      </c>
      <c r="DT13" s="306" t="s">
        <v>787</v>
      </c>
      <c r="DU13" s="306" t="s">
        <v>787</v>
      </c>
      <c r="DV13" s="306" t="s">
        <v>787</v>
      </c>
      <c r="DW13" s="306" t="s">
        <v>787</v>
      </c>
      <c r="DX13" s="306" t="s">
        <v>787</v>
      </c>
      <c r="DY13" s="306" t="s">
        <v>787</v>
      </c>
      <c r="DZ13" s="306" t="s">
        <v>787</v>
      </c>
      <c r="EA13" s="306" t="s">
        <v>787</v>
      </c>
      <c r="EB13" s="306">
        <v>0</v>
      </c>
      <c r="EC13" s="306">
        <v>0</v>
      </c>
      <c r="ED13" s="306">
        <v>0</v>
      </c>
      <c r="EE13" s="306">
        <v>0</v>
      </c>
      <c r="EF13" s="306">
        <v>0</v>
      </c>
      <c r="EG13" s="306">
        <v>0</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v>0</v>
      </c>
      <c r="JR13" s="306">
        <v>0</v>
      </c>
      <c r="JS13" s="306">
        <v>0</v>
      </c>
      <c r="JT13" s="306">
        <v>0</v>
      </c>
      <c r="JU13" s="306">
        <v>0</v>
      </c>
      <c r="JV13" s="306" t="s">
        <v>787</v>
      </c>
    </row>
    <row r="14" spans="1:282" ht="23.25" customHeight="1">
      <c r="A14" s="183"/>
      <c r="B14" s="846" t="s">
        <v>8</v>
      </c>
      <c r="C14" s="306">
        <v>1758</v>
      </c>
      <c r="D14" s="306">
        <v>815</v>
      </c>
      <c r="E14" s="306">
        <v>308</v>
      </c>
      <c r="F14" s="306">
        <v>190</v>
      </c>
      <c r="G14" s="306">
        <v>444</v>
      </c>
      <c r="H14" s="306" t="s">
        <v>262</v>
      </c>
      <c r="I14" s="301"/>
      <c r="J14" s="305">
        <v>169</v>
      </c>
      <c r="K14" s="306" t="s">
        <v>787</v>
      </c>
      <c r="L14" s="306" t="s">
        <v>787</v>
      </c>
      <c r="M14" s="306">
        <v>9</v>
      </c>
      <c r="N14" s="306">
        <v>5</v>
      </c>
      <c r="O14" s="306" t="s">
        <v>787</v>
      </c>
      <c r="P14" s="306">
        <v>25</v>
      </c>
      <c r="Q14" s="306">
        <v>1</v>
      </c>
      <c r="R14" s="306">
        <v>4</v>
      </c>
      <c r="S14" s="306">
        <v>2</v>
      </c>
      <c r="T14" s="306">
        <v>6</v>
      </c>
      <c r="U14" s="306">
        <v>4</v>
      </c>
      <c r="V14" s="306">
        <v>1</v>
      </c>
      <c r="W14" s="306">
        <v>4</v>
      </c>
      <c r="X14" s="306">
        <v>43</v>
      </c>
      <c r="Y14" s="306">
        <v>6</v>
      </c>
      <c r="Z14" s="306">
        <v>1</v>
      </c>
      <c r="AA14" s="306">
        <v>30</v>
      </c>
      <c r="AB14" s="306">
        <v>1</v>
      </c>
      <c r="AC14" s="306">
        <v>5</v>
      </c>
      <c r="AD14" s="306">
        <v>7</v>
      </c>
      <c r="AE14" s="306">
        <v>10</v>
      </c>
      <c r="AF14" s="306">
        <v>0</v>
      </c>
      <c r="AG14" s="306" t="s">
        <v>787</v>
      </c>
      <c r="AH14" s="306">
        <v>0</v>
      </c>
      <c r="AI14" s="306">
        <v>0</v>
      </c>
      <c r="AJ14" s="306">
        <v>0</v>
      </c>
      <c r="AK14" s="306">
        <v>18</v>
      </c>
      <c r="AL14" s="306">
        <v>11</v>
      </c>
      <c r="AM14" s="306">
        <v>13</v>
      </c>
      <c r="AN14" s="306">
        <v>2</v>
      </c>
      <c r="AO14" s="306">
        <v>0</v>
      </c>
      <c r="AP14" s="306" t="s">
        <v>787</v>
      </c>
      <c r="AQ14" s="306" t="s">
        <v>787</v>
      </c>
      <c r="AR14" s="306">
        <v>14</v>
      </c>
      <c r="AS14" s="306">
        <v>17</v>
      </c>
      <c r="AT14" s="306">
        <v>2</v>
      </c>
      <c r="AU14" s="306" t="s">
        <v>787</v>
      </c>
      <c r="AV14" s="306">
        <v>6</v>
      </c>
      <c r="AW14" s="306">
        <v>5</v>
      </c>
      <c r="AX14" s="306">
        <v>39</v>
      </c>
      <c r="AY14" s="306">
        <v>3</v>
      </c>
      <c r="AZ14" s="306">
        <v>0</v>
      </c>
      <c r="BA14" s="306" t="s">
        <v>262</v>
      </c>
      <c r="BB14" s="306">
        <v>0</v>
      </c>
      <c r="BC14" s="306">
        <v>5</v>
      </c>
      <c r="BD14" s="306">
        <v>25</v>
      </c>
      <c r="BE14" s="306">
        <v>4</v>
      </c>
      <c r="BF14" s="306">
        <v>9</v>
      </c>
      <c r="BG14" s="306">
        <v>2</v>
      </c>
      <c r="BH14" s="306">
        <v>14</v>
      </c>
      <c r="BI14" s="306" t="s">
        <v>787</v>
      </c>
      <c r="BJ14" s="306">
        <v>5</v>
      </c>
      <c r="BK14" s="306">
        <v>58</v>
      </c>
      <c r="BL14" s="306">
        <v>17</v>
      </c>
      <c r="BM14" s="306">
        <v>21</v>
      </c>
      <c r="BN14" s="306">
        <v>15</v>
      </c>
      <c r="BO14" s="306">
        <v>7</v>
      </c>
      <c r="BP14" s="306">
        <v>3</v>
      </c>
      <c r="BQ14" s="306">
        <v>20</v>
      </c>
      <c r="BR14" s="306" t="s">
        <v>787</v>
      </c>
      <c r="BS14" s="306">
        <v>10</v>
      </c>
      <c r="BT14" s="306" t="s">
        <v>787</v>
      </c>
      <c r="BU14" s="306">
        <v>18</v>
      </c>
      <c r="BV14" s="306">
        <v>3</v>
      </c>
      <c r="BW14" s="306">
        <v>12</v>
      </c>
      <c r="BX14" s="306" t="s">
        <v>787</v>
      </c>
      <c r="BY14" s="306" t="s">
        <v>787</v>
      </c>
      <c r="BZ14" s="306" t="s">
        <v>787</v>
      </c>
      <c r="CA14" s="306">
        <v>1</v>
      </c>
      <c r="CB14" s="306" t="s">
        <v>787</v>
      </c>
      <c r="CC14" s="306">
        <v>12</v>
      </c>
      <c r="CD14" s="306" t="s">
        <v>787</v>
      </c>
      <c r="CE14" s="306" t="s">
        <v>787</v>
      </c>
      <c r="CF14" s="306" t="s">
        <v>787</v>
      </c>
      <c r="CG14" s="306" t="s">
        <v>787</v>
      </c>
      <c r="CH14" s="306" t="s">
        <v>787</v>
      </c>
      <c r="CI14" s="306" t="s">
        <v>787</v>
      </c>
      <c r="CJ14" s="306" t="s">
        <v>787</v>
      </c>
      <c r="CK14" s="306" t="s">
        <v>787</v>
      </c>
      <c r="CL14" s="306" t="s">
        <v>787</v>
      </c>
      <c r="CM14" s="306" t="s">
        <v>787</v>
      </c>
      <c r="CN14" s="306" t="s">
        <v>787</v>
      </c>
      <c r="CO14" s="306" t="s">
        <v>787</v>
      </c>
      <c r="CP14" s="306" t="s">
        <v>787</v>
      </c>
      <c r="CQ14" s="306" t="s">
        <v>787</v>
      </c>
      <c r="CR14" s="306" t="s">
        <v>787</v>
      </c>
      <c r="CS14" s="306" t="s">
        <v>787</v>
      </c>
      <c r="CT14" s="306">
        <v>0</v>
      </c>
      <c r="CU14" s="306" t="s">
        <v>787</v>
      </c>
      <c r="CV14" s="306">
        <v>1</v>
      </c>
      <c r="CW14" s="306" t="s">
        <v>787</v>
      </c>
      <c r="CX14" s="306">
        <v>0</v>
      </c>
      <c r="CY14" s="306" t="s">
        <v>262</v>
      </c>
      <c r="CZ14" s="306" t="s">
        <v>787</v>
      </c>
      <c r="DA14" s="306">
        <v>47</v>
      </c>
      <c r="DB14" s="306" t="s">
        <v>787</v>
      </c>
      <c r="DC14" s="306" t="s">
        <v>787</v>
      </c>
      <c r="DD14" s="306" t="s">
        <v>787</v>
      </c>
      <c r="DE14" s="306">
        <v>2</v>
      </c>
      <c r="DF14" s="306">
        <v>1</v>
      </c>
      <c r="DG14" s="306">
        <v>5</v>
      </c>
      <c r="DH14" s="306">
        <v>17</v>
      </c>
      <c r="DI14" s="306">
        <v>8</v>
      </c>
      <c r="DJ14" s="306" t="s">
        <v>787</v>
      </c>
      <c r="DK14" s="306" t="s">
        <v>787</v>
      </c>
      <c r="DL14" s="306" t="s">
        <v>787</v>
      </c>
      <c r="DM14" s="306">
        <v>15</v>
      </c>
      <c r="DN14" s="306" t="s">
        <v>787</v>
      </c>
      <c r="DO14" s="306" t="s">
        <v>787</v>
      </c>
      <c r="DP14" s="306">
        <v>8</v>
      </c>
      <c r="DQ14" s="306" t="s">
        <v>787</v>
      </c>
      <c r="DR14" s="306" t="s">
        <v>787</v>
      </c>
      <c r="DS14" s="306" t="s">
        <v>787</v>
      </c>
      <c r="DT14" s="306" t="s">
        <v>787</v>
      </c>
      <c r="DU14" s="306" t="s">
        <v>787</v>
      </c>
      <c r="DV14" s="306" t="s">
        <v>787</v>
      </c>
      <c r="DW14" s="306" t="s">
        <v>787</v>
      </c>
      <c r="DX14" s="306" t="s">
        <v>787</v>
      </c>
      <c r="DY14" s="306" t="s">
        <v>787</v>
      </c>
      <c r="DZ14" s="306" t="s">
        <v>787</v>
      </c>
      <c r="EA14" s="306" t="s">
        <v>787</v>
      </c>
      <c r="EB14" s="306">
        <v>3</v>
      </c>
      <c r="EC14" s="306">
        <v>1</v>
      </c>
      <c r="ED14" s="306">
        <v>0</v>
      </c>
      <c r="EE14" s="306">
        <v>0</v>
      </c>
      <c r="EF14" s="306">
        <v>1</v>
      </c>
      <c r="EG14" s="306">
        <v>1</v>
      </c>
      <c r="EH14" s="306">
        <v>0</v>
      </c>
      <c r="EI14" s="306">
        <v>0</v>
      </c>
      <c r="EJ14" s="306">
        <v>0</v>
      </c>
      <c r="EK14" s="306">
        <v>1</v>
      </c>
      <c r="EL14" s="306">
        <v>1</v>
      </c>
      <c r="EM14" s="306">
        <v>2</v>
      </c>
      <c r="EN14" s="306">
        <v>3</v>
      </c>
      <c r="EO14" s="306">
        <v>0</v>
      </c>
      <c r="EP14" s="306">
        <v>0</v>
      </c>
      <c r="EQ14" s="306">
        <v>1</v>
      </c>
      <c r="ER14" s="306">
        <v>1</v>
      </c>
      <c r="ES14" s="306">
        <v>0</v>
      </c>
      <c r="ET14" s="306">
        <v>1</v>
      </c>
      <c r="EU14" s="306">
        <v>3</v>
      </c>
      <c r="EV14" s="306">
        <v>1</v>
      </c>
      <c r="EW14" s="306">
        <v>1</v>
      </c>
      <c r="EX14" s="306">
        <v>2</v>
      </c>
      <c r="EY14" s="306">
        <v>0</v>
      </c>
      <c r="EZ14" s="306">
        <v>1</v>
      </c>
      <c r="FA14" s="306">
        <v>2</v>
      </c>
      <c r="FB14" s="306">
        <v>0</v>
      </c>
      <c r="FC14" s="306">
        <v>1</v>
      </c>
      <c r="FD14" s="306">
        <v>21</v>
      </c>
      <c r="FE14" s="306">
        <v>0</v>
      </c>
      <c r="FF14" s="306">
        <v>2</v>
      </c>
      <c r="FG14" s="306">
        <v>2</v>
      </c>
      <c r="FH14" s="306">
        <v>2</v>
      </c>
      <c r="FI14" s="306">
        <v>0</v>
      </c>
      <c r="FJ14" s="306">
        <v>0</v>
      </c>
      <c r="FK14" s="306">
        <v>0</v>
      </c>
      <c r="FL14" s="306">
        <v>2</v>
      </c>
      <c r="FM14" s="306">
        <v>4</v>
      </c>
      <c r="FN14" s="306">
        <v>0</v>
      </c>
      <c r="FO14" s="306">
        <v>4</v>
      </c>
      <c r="FP14" s="306">
        <v>14</v>
      </c>
      <c r="FQ14" s="306">
        <v>37</v>
      </c>
      <c r="FR14" s="306">
        <v>4</v>
      </c>
      <c r="FS14" s="306">
        <v>2</v>
      </c>
      <c r="FT14" s="306">
        <v>0</v>
      </c>
      <c r="FU14" s="306">
        <v>1</v>
      </c>
      <c r="FV14" s="306">
        <v>4</v>
      </c>
      <c r="FW14" s="306">
        <v>1</v>
      </c>
      <c r="FX14" s="306">
        <v>0</v>
      </c>
      <c r="FY14" s="306">
        <v>0</v>
      </c>
      <c r="FZ14" s="306">
        <v>0</v>
      </c>
      <c r="GA14" s="306">
        <v>1</v>
      </c>
      <c r="GB14" s="306">
        <v>3</v>
      </c>
      <c r="GC14" s="306">
        <v>2</v>
      </c>
      <c r="GD14" s="306">
        <v>10</v>
      </c>
      <c r="GE14" s="306">
        <v>2</v>
      </c>
      <c r="GF14" s="306">
        <v>0</v>
      </c>
      <c r="GG14" s="306">
        <v>0</v>
      </c>
      <c r="GH14" s="306">
        <v>0</v>
      </c>
      <c r="GI14" s="306">
        <v>0</v>
      </c>
      <c r="GJ14" s="306">
        <v>0</v>
      </c>
      <c r="GK14" s="306">
        <v>2</v>
      </c>
      <c r="GL14" s="306">
        <v>2</v>
      </c>
      <c r="GM14" s="306">
        <v>4</v>
      </c>
      <c r="GN14" s="306">
        <v>2</v>
      </c>
      <c r="GO14" s="306">
        <v>6</v>
      </c>
      <c r="GP14" s="306">
        <v>1</v>
      </c>
      <c r="GQ14" s="306">
        <v>1</v>
      </c>
      <c r="GR14" s="306">
        <v>1</v>
      </c>
      <c r="GS14" s="306">
        <v>0</v>
      </c>
      <c r="GT14" s="306">
        <v>4</v>
      </c>
      <c r="GU14" s="306">
        <v>0</v>
      </c>
      <c r="GV14" s="306">
        <v>1</v>
      </c>
      <c r="GW14" s="306">
        <v>0</v>
      </c>
      <c r="GX14" s="306">
        <v>0</v>
      </c>
      <c r="GY14" s="306">
        <v>2</v>
      </c>
      <c r="GZ14" s="306">
        <v>28</v>
      </c>
      <c r="HA14" s="306">
        <v>1</v>
      </c>
      <c r="HB14" s="306">
        <v>2</v>
      </c>
      <c r="HC14" s="306">
        <v>2</v>
      </c>
      <c r="HD14" s="306">
        <v>2</v>
      </c>
      <c r="HE14" s="306">
        <v>0</v>
      </c>
      <c r="HF14" s="306">
        <v>2</v>
      </c>
      <c r="HG14" s="306">
        <v>4</v>
      </c>
      <c r="HH14" s="306">
        <v>2</v>
      </c>
      <c r="HI14" s="306">
        <v>0</v>
      </c>
      <c r="HJ14" s="306">
        <v>1</v>
      </c>
      <c r="HK14" s="306">
        <v>0</v>
      </c>
      <c r="HL14" s="306">
        <v>26</v>
      </c>
      <c r="HM14" s="306">
        <v>11</v>
      </c>
      <c r="HN14" s="306">
        <v>1</v>
      </c>
      <c r="HO14" s="306">
        <v>2</v>
      </c>
      <c r="HP14" s="306">
        <v>1</v>
      </c>
      <c r="HQ14" s="306">
        <v>4</v>
      </c>
      <c r="HR14" s="306">
        <v>29</v>
      </c>
      <c r="HS14" s="306">
        <v>1</v>
      </c>
      <c r="HT14" s="306">
        <v>3</v>
      </c>
      <c r="HU14" s="306">
        <v>1</v>
      </c>
      <c r="HV14" s="306">
        <v>2</v>
      </c>
      <c r="HW14" s="306">
        <v>0</v>
      </c>
      <c r="HX14" s="306">
        <v>1</v>
      </c>
      <c r="HY14" s="306">
        <v>1</v>
      </c>
      <c r="HZ14" s="306">
        <v>6</v>
      </c>
      <c r="IA14" s="306">
        <v>2</v>
      </c>
      <c r="IB14" s="306">
        <v>9</v>
      </c>
      <c r="IC14" s="306">
        <v>0</v>
      </c>
      <c r="ID14" s="306">
        <v>0</v>
      </c>
      <c r="IE14" s="306">
        <v>1</v>
      </c>
      <c r="IF14" s="306">
        <v>6</v>
      </c>
      <c r="IG14" s="306">
        <v>8</v>
      </c>
      <c r="IH14" s="306">
        <v>3</v>
      </c>
      <c r="II14" s="306">
        <v>2</v>
      </c>
      <c r="IJ14" s="306">
        <v>1</v>
      </c>
      <c r="IK14" s="306">
        <v>1</v>
      </c>
      <c r="IL14" s="306">
        <v>0</v>
      </c>
      <c r="IM14" s="306">
        <v>0</v>
      </c>
      <c r="IN14" s="306">
        <v>0</v>
      </c>
      <c r="IO14" s="306">
        <v>0</v>
      </c>
      <c r="IP14" s="306">
        <v>1</v>
      </c>
      <c r="IQ14" s="306">
        <v>1</v>
      </c>
      <c r="IR14" s="306">
        <v>0</v>
      </c>
      <c r="IS14" s="306">
        <v>0</v>
      </c>
      <c r="IT14" s="306">
        <v>1</v>
      </c>
      <c r="IU14" s="306">
        <v>0</v>
      </c>
      <c r="IV14" s="306">
        <v>1</v>
      </c>
      <c r="IW14" s="306">
        <v>0</v>
      </c>
      <c r="IX14" s="306">
        <v>0</v>
      </c>
      <c r="IY14" s="306">
        <v>0</v>
      </c>
      <c r="IZ14" s="306">
        <v>0</v>
      </c>
      <c r="JA14" s="306">
        <v>7</v>
      </c>
      <c r="JB14" s="306">
        <v>4</v>
      </c>
      <c r="JC14" s="306">
        <v>0</v>
      </c>
      <c r="JD14" s="306">
        <v>0</v>
      </c>
      <c r="JE14" s="306">
        <v>3</v>
      </c>
      <c r="JF14" s="306">
        <v>1</v>
      </c>
      <c r="JG14" s="306">
        <v>1</v>
      </c>
      <c r="JH14" s="306">
        <v>1</v>
      </c>
      <c r="JI14" s="306">
        <v>2</v>
      </c>
      <c r="JJ14" s="306">
        <v>4</v>
      </c>
      <c r="JK14" s="306">
        <v>0</v>
      </c>
      <c r="JL14" s="306">
        <v>0</v>
      </c>
      <c r="JM14" s="306">
        <v>1</v>
      </c>
      <c r="JN14" s="306">
        <v>2</v>
      </c>
      <c r="JO14" s="306">
        <v>2</v>
      </c>
      <c r="JP14" s="306">
        <v>3</v>
      </c>
      <c r="JQ14" s="306">
        <v>1</v>
      </c>
      <c r="JR14" s="306">
        <v>0</v>
      </c>
      <c r="JS14" s="306">
        <v>1</v>
      </c>
      <c r="JT14" s="306">
        <v>1</v>
      </c>
      <c r="JU14" s="306">
        <v>2</v>
      </c>
      <c r="JV14" s="306" t="s">
        <v>787</v>
      </c>
    </row>
    <row r="15" spans="1:282" ht="23.25" customHeight="1">
      <c r="A15" s="183"/>
      <c r="B15" s="846" t="s">
        <v>64</v>
      </c>
      <c r="C15" s="306">
        <v>210</v>
      </c>
      <c r="D15" s="306">
        <v>108</v>
      </c>
      <c r="E15" s="306">
        <v>101</v>
      </c>
      <c r="F15" s="306" t="s">
        <v>262</v>
      </c>
      <c r="G15" s="306" t="s">
        <v>813</v>
      </c>
      <c r="H15" s="306" t="s">
        <v>262</v>
      </c>
      <c r="I15" s="301"/>
      <c r="J15" s="305" t="s">
        <v>262</v>
      </c>
      <c r="K15" s="306" t="s">
        <v>787</v>
      </c>
      <c r="L15" s="306" t="s">
        <v>787</v>
      </c>
      <c r="M15" s="306" t="s">
        <v>262</v>
      </c>
      <c r="N15" s="306" t="s">
        <v>262</v>
      </c>
      <c r="O15" s="306" t="s">
        <v>787</v>
      </c>
      <c r="P15" s="306" t="s">
        <v>262</v>
      </c>
      <c r="Q15" s="306" t="s">
        <v>262</v>
      </c>
      <c r="R15" s="306" t="s">
        <v>262</v>
      </c>
      <c r="S15" s="306" t="s">
        <v>262</v>
      </c>
      <c r="T15" s="306" t="s">
        <v>262</v>
      </c>
      <c r="U15" s="306" t="s">
        <v>262</v>
      </c>
      <c r="V15" s="306" t="s">
        <v>262</v>
      </c>
      <c r="W15" s="306">
        <v>71</v>
      </c>
      <c r="X15" s="306" t="s">
        <v>262</v>
      </c>
      <c r="Y15" s="306" t="s">
        <v>262</v>
      </c>
      <c r="Z15" s="306" t="s">
        <v>262</v>
      </c>
      <c r="AA15" s="306" t="s">
        <v>262</v>
      </c>
      <c r="AB15" s="306" t="s">
        <v>262</v>
      </c>
      <c r="AC15" s="306" t="s">
        <v>262</v>
      </c>
      <c r="AD15" s="306" t="s">
        <v>262</v>
      </c>
      <c r="AE15" s="306" t="s">
        <v>262</v>
      </c>
      <c r="AF15" s="306" t="s">
        <v>262</v>
      </c>
      <c r="AG15" s="306" t="s">
        <v>787</v>
      </c>
      <c r="AH15" s="306" t="s">
        <v>262</v>
      </c>
      <c r="AI15" s="306" t="s">
        <v>262</v>
      </c>
      <c r="AJ15" s="306" t="s">
        <v>262</v>
      </c>
      <c r="AK15" s="306" t="s">
        <v>262</v>
      </c>
      <c r="AL15" s="306" t="s">
        <v>262</v>
      </c>
      <c r="AM15" s="306" t="s">
        <v>262</v>
      </c>
      <c r="AN15" s="306" t="s">
        <v>262</v>
      </c>
      <c r="AO15" s="306" t="s">
        <v>262</v>
      </c>
      <c r="AP15" s="306" t="s">
        <v>787</v>
      </c>
      <c r="AQ15" s="306" t="s">
        <v>787</v>
      </c>
      <c r="AR15" s="306" t="s">
        <v>262</v>
      </c>
      <c r="AS15" s="306" t="s">
        <v>262</v>
      </c>
      <c r="AT15" s="306" t="s">
        <v>262</v>
      </c>
      <c r="AU15" s="306" t="s">
        <v>787</v>
      </c>
      <c r="AV15" s="306" t="s">
        <v>262</v>
      </c>
      <c r="AW15" s="306" t="s">
        <v>262</v>
      </c>
      <c r="AX15" s="306" t="s">
        <v>262</v>
      </c>
      <c r="AY15" s="306">
        <v>16</v>
      </c>
      <c r="AZ15" s="306" t="s">
        <v>262</v>
      </c>
      <c r="BA15" s="306">
        <v>1</v>
      </c>
      <c r="BB15" s="306" t="s">
        <v>262</v>
      </c>
      <c r="BC15" s="306" t="s">
        <v>262</v>
      </c>
      <c r="BD15" s="306" t="s">
        <v>262</v>
      </c>
      <c r="BE15" s="306" t="s">
        <v>262</v>
      </c>
      <c r="BF15" s="306">
        <v>0</v>
      </c>
      <c r="BG15" s="306" t="s">
        <v>262</v>
      </c>
      <c r="BH15" s="306" t="s">
        <v>262</v>
      </c>
      <c r="BI15" s="306" t="s">
        <v>787</v>
      </c>
      <c r="BJ15" s="306" t="s">
        <v>262</v>
      </c>
      <c r="BK15" s="306" t="s">
        <v>262</v>
      </c>
      <c r="BL15" s="306">
        <v>19</v>
      </c>
      <c r="BM15" s="306" t="s">
        <v>262</v>
      </c>
      <c r="BN15" s="306" t="s">
        <v>262</v>
      </c>
      <c r="BO15" s="306" t="s">
        <v>262</v>
      </c>
      <c r="BP15" s="306" t="s">
        <v>262</v>
      </c>
      <c r="BQ15" s="306" t="s">
        <v>262</v>
      </c>
      <c r="BR15" s="306" t="s">
        <v>787</v>
      </c>
      <c r="BS15" s="306" t="s">
        <v>262</v>
      </c>
      <c r="BT15" s="306" t="s">
        <v>787</v>
      </c>
      <c r="BU15" s="306" t="s">
        <v>262</v>
      </c>
      <c r="BV15" s="306" t="s">
        <v>262</v>
      </c>
      <c r="BW15" s="306" t="s">
        <v>262</v>
      </c>
      <c r="BX15" s="306" t="s">
        <v>787</v>
      </c>
      <c r="BY15" s="306" t="s">
        <v>787</v>
      </c>
      <c r="BZ15" s="306" t="s">
        <v>787</v>
      </c>
      <c r="CA15" s="306" t="s">
        <v>262</v>
      </c>
      <c r="CB15" s="306" t="s">
        <v>787</v>
      </c>
      <c r="CC15" s="306" t="s">
        <v>262</v>
      </c>
      <c r="CD15" s="306" t="s">
        <v>787</v>
      </c>
      <c r="CE15" s="306" t="s">
        <v>787</v>
      </c>
      <c r="CF15" s="306" t="s">
        <v>787</v>
      </c>
      <c r="CG15" s="306" t="s">
        <v>787</v>
      </c>
      <c r="CH15" s="306" t="s">
        <v>787</v>
      </c>
      <c r="CI15" s="306" t="s">
        <v>787</v>
      </c>
      <c r="CJ15" s="306" t="s">
        <v>787</v>
      </c>
      <c r="CK15" s="306" t="s">
        <v>787</v>
      </c>
      <c r="CL15" s="306" t="s">
        <v>787</v>
      </c>
      <c r="CM15" s="306" t="s">
        <v>787</v>
      </c>
      <c r="CN15" s="306" t="s">
        <v>787</v>
      </c>
      <c r="CO15" s="306" t="s">
        <v>787</v>
      </c>
      <c r="CP15" s="306" t="s">
        <v>787</v>
      </c>
      <c r="CQ15" s="306" t="s">
        <v>787</v>
      </c>
      <c r="CR15" s="306" t="s">
        <v>787</v>
      </c>
      <c r="CS15" s="306" t="s">
        <v>787</v>
      </c>
      <c r="CT15" s="306" t="s">
        <v>262</v>
      </c>
      <c r="CU15" s="306" t="s">
        <v>787</v>
      </c>
      <c r="CV15" s="306" t="s">
        <v>262</v>
      </c>
      <c r="CW15" s="306" t="s">
        <v>787</v>
      </c>
      <c r="CX15" s="306" t="s">
        <v>262</v>
      </c>
      <c r="CY15" s="306" t="s">
        <v>262</v>
      </c>
      <c r="CZ15" s="306" t="s">
        <v>787</v>
      </c>
      <c r="DA15" s="306">
        <v>29</v>
      </c>
      <c r="DB15" s="306" t="s">
        <v>787</v>
      </c>
      <c r="DC15" s="306" t="s">
        <v>787</v>
      </c>
      <c r="DD15" s="306" t="s">
        <v>787</v>
      </c>
      <c r="DE15" s="306" t="s">
        <v>262</v>
      </c>
      <c r="DF15" s="306">
        <v>34</v>
      </c>
      <c r="DG15" s="306" t="s">
        <v>262</v>
      </c>
      <c r="DH15" s="306" t="s">
        <v>262</v>
      </c>
      <c r="DI15" s="306" t="s">
        <v>262</v>
      </c>
      <c r="DJ15" s="306" t="s">
        <v>787</v>
      </c>
      <c r="DK15" s="306" t="s">
        <v>787</v>
      </c>
      <c r="DL15" s="306" t="s">
        <v>787</v>
      </c>
      <c r="DM15" s="306" t="s">
        <v>262</v>
      </c>
      <c r="DN15" s="306" t="s">
        <v>787</v>
      </c>
      <c r="DO15" s="306" t="s">
        <v>787</v>
      </c>
      <c r="DP15" s="306" t="s">
        <v>262</v>
      </c>
      <c r="DQ15" s="306" t="s">
        <v>787</v>
      </c>
      <c r="DR15" s="306" t="s">
        <v>787</v>
      </c>
      <c r="DS15" s="306" t="s">
        <v>787</v>
      </c>
      <c r="DT15" s="306" t="s">
        <v>787</v>
      </c>
      <c r="DU15" s="306" t="s">
        <v>787</v>
      </c>
      <c r="DV15" s="306" t="s">
        <v>787</v>
      </c>
      <c r="DW15" s="306" t="s">
        <v>787</v>
      </c>
      <c r="DX15" s="306" t="s">
        <v>787</v>
      </c>
      <c r="DY15" s="306" t="s">
        <v>787</v>
      </c>
      <c r="DZ15" s="306" t="s">
        <v>787</v>
      </c>
      <c r="EA15" s="306" t="s">
        <v>787</v>
      </c>
      <c r="EB15" s="306" t="s">
        <v>262</v>
      </c>
      <c r="EC15" s="306" t="s">
        <v>262</v>
      </c>
      <c r="ED15" s="306" t="s">
        <v>262</v>
      </c>
      <c r="EE15" s="306" t="s">
        <v>262</v>
      </c>
      <c r="EF15" s="306" t="s">
        <v>262</v>
      </c>
      <c r="EG15" s="306" t="s">
        <v>262</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262</v>
      </c>
      <c r="JR15" s="306" t="s">
        <v>262</v>
      </c>
      <c r="JS15" s="306" t="s">
        <v>262</v>
      </c>
      <c r="JT15" s="306" t="s">
        <v>262</v>
      </c>
      <c r="JU15" s="306" t="s">
        <v>262</v>
      </c>
      <c r="JV15" s="306" t="s">
        <v>787</v>
      </c>
    </row>
    <row r="16" spans="1:282" ht="23.25" customHeight="1">
      <c r="A16" s="183"/>
      <c r="B16" s="843" t="s">
        <v>9</v>
      </c>
      <c r="C16" s="307">
        <v>1071</v>
      </c>
      <c r="D16" s="307">
        <v>536</v>
      </c>
      <c r="E16" s="307">
        <v>315</v>
      </c>
      <c r="F16" s="307">
        <v>33</v>
      </c>
      <c r="G16" s="307">
        <v>187</v>
      </c>
      <c r="H16" s="307" t="s">
        <v>262</v>
      </c>
      <c r="I16" s="301"/>
      <c r="J16" s="307">
        <v>37</v>
      </c>
      <c r="K16" s="307" t="s">
        <v>787</v>
      </c>
      <c r="L16" s="307" t="s">
        <v>787</v>
      </c>
      <c r="M16" s="307">
        <v>4</v>
      </c>
      <c r="N16" s="307">
        <v>1</v>
      </c>
      <c r="O16" s="307" t="s">
        <v>787</v>
      </c>
      <c r="P16" s="307">
        <v>1</v>
      </c>
      <c r="Q16" s="307">
        <v>38</v>
      </c>
      <c r="R16" s="307">
        <v>3</v>
      </c>
      <c r="S16" s="307">
        <v>1</v>
      </c>
      <c r="T16" s="307">
        <v>0</v>
      </c>
      <c r="U16" s="307">
        <v>3</v>
      </c>
      <c r="V16" s="307">
        <v>3</v>
      </c>
      <c r="W16" s="307">
        <v>3</v>
      </c>
      <c r="X16" s="307">
        <v>0</v>
      </c>
      <c r="Y16" s="307">
        <v>1</v>
      </c>
      <c r="Z16" s="307">
        <v>10</v>
      </c>
      <c r="AA16" s="307">
        <v>1</v>
      </c>
      <c r="AB16" s="307">
        <v>0</v>
      </c>
      <c r="AC16" s="307">
        <v>2</v>
      </c>
      <c r="AD16" s="307">
        <v>0</v>
      </c>
      <c r="AE16" s="307">
        <v>0</v>
      </c>
      <c r="AF16" s="307">
        <v>0</v>
      </c>
      <c r="AG16" s="307" t="s">
        <v>787</v>
      </c>
      <c r="AH16" s="307">
        <v>16</v>
      </c>
      <c r="AI16" s="307">
        <v>0</v>
      </c>
      <c r="AJ16" s="307">
        <v>40</v>
      </c>
      <c r="AK16" s="307">
        <v>2</v>
      </c>
      <c r="AL16" s="307">
        <v>1</v>
      </c>
      <c r="AM16" s="307">
        <v>1</v>
      </c>
      <c r="AN16" s="307">
        <v>1</v>
      </c>
      <c r="AO16" s="307">
        <v>3</v>
      </c>
      <c r="AP16" s="307" t="s">
        <v>787</v>
      </c>
      <c r="AQ16" s="307" t="s">
        <v>787</v>
      </c>
      <c r="AR16" s="307">
        <v>130</v>
      </c>
      <c r="AS16" s="307">
        <v>4</v>
      </c>
      <c r="AT16" s="307">
        <v>2</v>
      </c>
      <c r="AU16" s="307" t="s">
        <v>787</v>
      </c>
      <c r="AV16" s="307">
        <v>2</v>
      </c>
      <c r="AW16" s="307">
        <v>6</v>
      </c>
      <c r="AX16" s="307">
        <v>0</v>
      </c>
      <c r="AY16" s="307">
        <v>0</v>
      </c>
      <c r="AZ16" s="307">
        <v>36</v>
      </c>
      <c r="BA16" s="307">
        <v>1</v>
      </c>
      <c r="BB16" s="307">
        <v>1</v>
      </c>
      <c r="BC16" s="307">
        <v>2</v>
      </c>
      <c r="BD16" s="307">
        <v>3</v>
      </c>
      <c r="BE16" s="307">
        <v>1</v>
      </c>
      <c r="BF16" s="307">
        <v>2</v>
      </c>
      <c r="BG16" s="307">
        <v>0</v>
      </c>
      <c r="BH16" s="307">
        <v>1</v>
      </c>
      <c r="BI16" s="307" t="s">
        <v>787</v>
      </c>
      <c r="BJ16" s="307">
        <v>6</v>
      </c>
      <c r="BK16" s="307">
        <v>12</v>
      </c>
      <c r="BL16" s="307">
        <v>1</v>
      </c>
      <c r="BM16" s="307">
        <v>3</v>
      </c>
      <c r="BN16" s="307">
        <v>2</v>
      </c>
      <c r="BO16" s="307">
        <v>3</v>
      </c>
      <c r="BP16" s="307">
        <v>2</v>
      </c>
      <c r="BQ16" s="307">
        <v>20</v>
      </c>
      <c r="BR16" s="307" t="s">
        <v>787</v>
      </c>
      <c r="BS16" s="307">
        <v>9</v>
      </c>
      <c r="BT16" s="307" t="s">
        <v>787</v>
      </c>
      <c r="BU16" s="307">
        <v>2</v>
      </c>
      <c r="BV16" s="307">
        <v>1</v>
      </c>
      <c r="BW16" s="307">
        <v>7</v>
      </c>
      <c r="BX16" s="307" t="s">
        <v>787</v>
      </c>
      <c r="BY16" s="307" t="s">
        <v>787</v>
      </c>
      <c r="BZ16" s="307" t="s">
        <v>787</v>
      </c>
      <c r="CA16" s="307">
        <v>6</v>
      </c>
      <c r="CB16" s="307" t="s">
        <v>787</v>
      </c>
      <c r="CC16" s="307">
        <v>0</v>
      </c>
      <c r="CD16" s="307" t="s">
        <v>787</v>
      </c>
      <c r="CE16" s="307" t="s">
        <v>787</v>
      </c>
      <c r="CF16" s="307" t="s">
        <v>787</v>
      </c>
      <c r="CG16" s="307" t="s">
        <v>787</v>
      </c>
      <c r="CH16" s="307" t="s">
        <v>787</v>
      </c>
      <c r="CI16" s="307" t="s">
        <v>787</v>
      </c>
      <c r="CJ16" s="307" t="s">
        <v>787</v>
      </c>
      <c r="CK16" s="307" t="s">
        <v>787</v>
      </c>
      <c r="CL16" s="307" t="s">
        <v>787</v>
      </c>
      <c r="CM16" s="307" t="s">
        <v>787</v>
      </c>
      <c r="CN16" s="307" t="s">
        <v>787</v>
      </c>
      <c r="CO16" s="307" t="s">
        <v>787</v>
      </c>
      <c r="CP16" s="307" t="s">
        <v>787</v>
      </c>
      <c r="CQ16" s="307" t="s">
        <v>787</v>
      </c>
      <c r="CR16" s="307" t="s">
        <v>787</v>
      </c>
      <c r="CS16" s="307" t="s">
        <v>787</v>
      </c>
      <c r="CT16" s="307">
        <v>6</v>
      </c>
      <c r="CU16" s="307" t="s">
        <v>787</v>
      </c>
      <c r="CV16" s="307">
        <v>0</v>
      </c>
      <c r="CW16" s="307" t="s">
        <v>787</v>
      </c>
      <c r="CX16" s="307">
        <v>3</v>
      </c>
      <c r="CY16" s="307">
        <v>3</v>
      </c>
      <c r="CZ16" s="307" t="s">
        <v>787</v>
      </c>
      <c r="DA16" s="307">
        <v>178</v>
      </c>
      <c r="DB16" s="307" t="s">
        <v>787</v>
      </c>
      <c r="DC16" s="307" t="s">
        <v>787</v>
      </c>
      <c r="DD16" s="307" t="s">
        <v>787</v>
      </c>
      <c r="DE16" s="307">
        <v>7</v>
      </c>
      <c r="DF16" s="307">
        <v>1</v>
      </c>
      <c r="DG16" s="307">
        <v>0</v>
      </c>
      <c r="DH16" s="307">
        <v>24</v>
      </c>
      <c r="DI16" s="307">
        <v>21</v>
      </c>
      <c r="DJ16" s="307" t="s">
        <v>787</v>
      </c>
      <c r="DK16" s="307" t="s">
        <v>787</v>
      </c>
      <c r="DL16" s="307" t="s">
        <v>787</v>
      </c>
      <c r="DM16" s="307">
        <v>1</v>
      </c>
      <c r="DN16" s="307" t="s">
        <v>787</v>
      </c>
      <c r="DO16" s="307" t="s">
        <v>787</v>
      </c>
      <c r="DP16" s="307">
        <v>1</v>
      </c>
      <c r="DQ16" s="307" t="s">
        <v>787</v>
      </c>
      <c r="DR16" s="307" t="s">
        <v>787</v>
      </c>
      <c r="DS16" s="307" t="s">
        <v>787</v>
      </c>
      <c r="DT16" s="307" t="s">
        <v>787</v>
      </c>
      <c r="DU16" s="307" t="s">
        <v>787</v>
      </c>
      <c r="DV16" s="307" t="s">
        <v>787</v>
      </c>
      <c r="DW16" s="307" t="s">
        <v>787</v>
      </c>
      <c r="DX16" s="307" t="s">
        <v>787</v>
      </c>
      <c r="DY16" s="307" t="s">
        <v>787</v>
      </c>
      <c r="DZ16" s="307" t="s">
        <v>787</v>
      </c>
      <c r="EA16" s="307" t="s">
        <v>787</v>
      </c>
      <c r="EB16" s="307">
        <v>3</v>
      </c>
      <c r="EC16" s="307">
        <v>0</v>
      </c>
      <c r="ED16" s="307">
        <v>0</v>
      </c>
      <c r="EE16" s="307">
        <v>0</v>
      </c>
      <c r="EF16" s="307">
        <v>0</v>
      </c>
      <c r="EG16" s="307">
        <v>0</v>
      </c>
      <c r="EH16" s="307">
        <v>0</v>
      </c>
      <c r="EI16" s="307">
        <v>0</v>
      </c>
      <c r="EJ16" s="307">
        <v>0</v>
      </c>
      <c r="EK16" s="307">
        <v>0</v>
      </c>
      <c r="EL16" s="307">
        <v>0</v>
      </c>
      <c r="EM16" s="307">
        <v>0</v>
      </c>
      <c r="EN16" s="307">
        <v>2</v>
      </c>
      <c r="EO16" s="307">
        <v>0</v>
      </c>
      <c r="EP16" s="307">
        <v>0</v>
      </c>
      <c r="EQ16" s="307">
        <v>0</v>
      </c>
      <c r="ER16" s="307">
        <v>1</v>
      </c>
      <c r="ES16" s="307">
        <v>2</v>
      </c>
      <c r="ET16" s="307">
        <v>0</v>
      </c>
      <c r="EU16" s="307">
        <v>1</v>
      </c>
      <c r="EV16" s="307">
        <v>0</v>
      </c>
      <c r="EW16" s="307">
        <v>1</v>
      </c>
      <c r="EX16" s="307">
        <v>1</v>
      </c>
      <c r="EY16" s="307">
        <v>0</v>
      </c>
      <c r="EZ16" s="307">
        <v>0</v>
      </c>
      <c r="FA16" s="307">
        <v>1</v>
      </c>
      <c r="FB16" s="307">
        <v>0</v>
      </c>
      <c r="FC16" s="307">
        <v>0</v>
      </c>
      <c r="FD16" s="307">
        <v>1</v>
      </c>
      <c r="FE16" s="307">
        <v>0</v>
      </c>
      <c r="FF16" s="307">
        <v>1</v>
      </c>
      <c r="FG16" s="307">
        <v>1</v>
      </c>
      <c r="FH16" s="307">
        <v>0</v>
      </c>
      <c r="FI16" s="307">
        <v>0</v>
      </c>
      <c r="FJ16" s="307">
        <v>0</v>
      </c>
      <c r="FK16" s="307">
        <v>0</v>
      </c>
      <c r="FL16" s="307">
        <v>2</v>
      </c>
      <c r="FM16" s="307">
        <v>0</v>
      </c>
      <c r="FN16" s="307">
        <v>0</v>
      </c>
      <c r="FO16" s="307">
        <v>1</v>
      </c>
      <c r="FP16" s="307">
        <v>0</v>
      </c>
      <c r="FQ16" s="307">
        <v>1</v>
      </c>
      <c r="FR16" s="307">
        <v>2</v>
      </c>
      <c r="FS16" s="307">
        <v>1</v>
      </c>
      <c r="FT16" s="307">
        <v>0</v>
      </c>
      <c r="FU16" s="307">
        <v>0</v>
      </c>
      <c r="FV16" s="307">
        <v>1</v>
      </c>
      <c r="FW16" s="307">
        <v>1</v>
      </c>
      <c r="FX16" s="307">
        <v>0</v>
      </c>
      <c r="FY16" s="307">
        <v>0</v>
      </c>
      <c r="FZ16" s="307">
        <v>0</v>
      </c>
      <c r="GA16" s="307">
        <v>0</v>
      </c>
      <c r="GB16" s="307">
        <v>1</v>
      </c>
      <c r="GC16" s="307">
        <v>2</v>
      </c>
      <c r="GD16" s="307">
        <v>1</v>
      </c>
      <c r="GE16" s="307">
        <v>0</v>
      </c>
      <c r="GF16" s="307">
        <v>0</v>
      </c>
      <c r="GG16" s="307">
        <v>0</v>
      </c>
      <c r="GH16" s="307">
        <v>1</v>
      </c>
      <c r="GI16" s="307">
        <v>0</v>
      </c>
      <c r="GJ16" s="307">
        <v>1</v>
      </c>
      <c r="GK16" s="307">
        <v>1</v>
      </c>
      <c r="GL16" s="307">
        <v>0</v>
      </c>
      <c r="GM16" s="307">
        <v>1</v>
      </c>
      <c r="GN16" s="307">
        <v>1</v>
      </c>
      <c r="GO16" s="307">
        <v>1</v>
      </c>
      <c r="GP16" s="307">
        <v>1</v>
      </c>
      <c r="GQ16" s="307">
        <v>0</v>
      </c>
      <c r="GR16" s="307">
        <v>2</v>
      </c>
      <c r="GS16" s="307">
        <v>0</v>
      </c>
      <c r="GT16" s="307">
        <v>1</v>
      </c>
      <c r="GU16" s="307">
        <v>0</v>
      </c>
      <c r="GV16" s="307">
        <v>1</v>
      </c>
      <c r="GW16" s="307">
        <v>0</v>
      </c>
      <c r="GX16" s="307">
        <v>0</v>
      </c>
      <c r="GY16" s="307">
        <v>2</v>
      </c>
      <c r="GZ16" s="307">
        <v>1</v>
      </c>
      <c r="HA16" s="307">
        <v>0</v>
      </c>
      <c r="HB16" s="307">
        <v>0</v>
      </c>
      <c r="HC16" s="307">
        <v>1</v>
      </c>
      <c r="HD16" s="307">
        <v>0</v>
      </c>
      <c r="HE16" s="307">
        <v>0</v>
      </c>
      <c r="HF16" s="307">
        <v>0</v>
      </c>
      <c r="HG16" s="307">
        <v>0</v>
      </c>
      <c r="HH16" s="307">
        <v>1</v>
      </c>
      <c r="HI16" s="307">
        <v>0</v>
      </c>
      <c r="HJ16" s="307">
        <v>1</v>
      </c>
      <c r="HK16" s="307">
        <v>0</v>
      </c>
      <c r="HL16" s="307">
        <v>1</v>
      </c>
      <c r="HM16" s="307">
        <v>2</v>
      </c>
      <c r="HN16" s="307">
        <v>0</v>
      </c>
      <c r="HO16" s="307">
        <v>1</v>
      </c>
      <c r="HP16" s="307">
        <v>1</v>
      </c>
      <c r="HQ16" s="307">
        <v>0</v>
      </c>
      <c r="HR16" s="307">
        <v>0</v>
      </c>
      <c r="HS16" s="307">
        <v>1</v>
      </c>
      <c r="HT16" s="307">
        <v>1</v>
      </c>
      <c r="HU16" s="307">
        <v>0</v>
      </c>
      <c r="HV16" s="307">
        <v>0</v>
      </c>
      <c r="HW16" s="307">
        <v>0</v>
      </c>
      <c r="HX16" s="307">
        <v>0</v>
      </c>
      <c r="HY16" s="307">
        <v>0</v>
      </c>
      <c r="HZ16" s="307">
        <v>1</v>
      </c>
      <c r="IA16" s="307">
        <v>0</v>
      </c>
      <c r="IB16" s="307">
        <v>2</v>
      </c>
      <c r="IC16" s="307">
        <v>0</v>
      </c>
      <c r="ID16" s="307">
        <v>0</v>
      </c>
      <c r="IE16" s="307">
        <v>0</v>
      </c>
      <c r="IF16" s="307">
        <v>21</v>
      </c>
      <c r="IG16" s="307">
        <v>8</v>
      </c>
      <c r="IH16" s="307">
        <v>1</v>
      </c>
      <c r="II16" s="307">
        <v>1</v>
      </c>
      <c r="IJ16" s="307">
        <v>2</v>
      </c>
      <c r="IK16" s="307">
        <v>0</v>
      </c>
      <c r="IL16" s="307">
        <v>0</v>
      </c>
      <c r="IM16" s="307">
        <v>0</v>
      </c>
      <c r="IN16" s="307">
        <v>0</v>
      </c>
      <c r="IO16" s="307">
        <v>1</v>
      </c>
      <c r="IP16" s="307">
        <v>2</v>
      </c>
      <c r="IQ16" s="307">
        <v>0</v>
      </c>
      <c r="IR16" s="307" t="s">
        <v>262</v>
      </c>
      <c r="IS16" s="307" t="s">
        <v>262</v>
      </c>
      <c r="IT16" s="307">
        <v>0</v>
      </c>
      <c r="IU16" s="307">
        <v>0</v>
      </c>
      <c r="IV16" s="307">
        <v>0</v>
      </c>
      <c r="IW16" s="307">
        <v>0</v>
      </c>
      <c r="IX16" s="307">
        <v>0</v>
      </c>
      <c r="IY16" s="307">
        <v>0</v>
      </c>
      <c r="IZ16" s="307">
        <v>0</v>
      </c>
      <c r="JA16" s="307">
        <v>3</v>
      </c>
      <c r="JB16" s="307">
        <v>1</v>
      </c>
      <c r="JC16" s="307">
        <v>0</v>
      </c>
      <c r="JD16" s="307">
        <v>0</v>
      </c>
      <c r="JE16" s="307">
        <v>0</v>
      </c>
      <c r="JF16" s="307">
        <v>0</v>
      </c>
      <c r="JG16" s="307">
        <v>0</v>
      </c>
      <c r="JH16" s="307">
        <v>1</v>
      </c>
      <c r="JI16" s="307">
        <v>1</v>
      </c>
      <c r="JJ16" s="307">
        <v>6</v>
      </c>
      <c r="JK16" s="307">
        <v>1</v>
      </c>
      <c r="JL16" s="307">
        <v>0</v>
      </c>
      <c r="JM16" s="307">
        <v>1</v>
      </c>
      <c r="JN16" s="307">
        <v>1</v>
      </c>
      <c r="JO16" s="307">
        <v>2</v>
      </c>
      <c r="JP16" s="307">
        <v>0</v>
      </c>
      <c r="JQ16" s="307">
        <v>0</v>
      </c>
      <c r="JR16" s="307">
        <v>0</v>
      </c>
      <c r="JS16" s="307">
        <v>0</v>
      </c>
      <c r="JT16" s="307">
        <v>0</v>
      </c>
      <c r="JU16" s="307">
        <v>2</v>
      </c>
      <c r="JV16" s="307" t="s">
        <v>787</v>
      </c>
    </row>
    <row r="17" spans="1:282" ht="23.25" customHeight="1">
      <c r="A17" s="183"/>
      <c r="B17" s="847" t="s">
        <v>15</v>
      </c>
      <c r="C17" s="503">
        <v>10048</v>
      </c>
      <c r="D17" s="503">
        <v>5364</v>
      </c>
      <c r="E17" s="503">
        <v>2004</v>
      </c>
      <c r="F17" s="503">
        <v>1083</v>
      </c>
      <c r="G17" s="503">
        <v>1589</v>
      </c>
      <c r="H17" s="503">
        <v>6</v>
      </c>
      <c r="I17" s="301"/>
      <c r="J17" s="503">
        <v>774</v>
      </c>
      <c r="K17" s="503" t="s">
        <v>787</v>
      </c>
      <c r="L17" s="503" t="s">
        <v>787</v>
      </c>
      <c r="M17" s="503">
        <v>68</v>
      </c>
      <c r="N17" s="503">
        <v>56</v>
      </c>
      <c r="O17" s="503" t="s">
        <v>787</v>
      </c>
      <c r="P17" s="503">
        <v>87</v>
      </c>
      <c r="Q17" s="503">
        <v>96</v>
      </c>
      <c r="R17" s="503">
        <v>42</v>
      </c>
      <c r="S17" s="503">
        <v>31</v>
      </c>
      <c r="T17" s="503">
        <v>42</v>
      </c>
      <c r="U17" s="503">
        <v>28</v>
      </c>
      <c r="V17" s="503">
        <v>35</v>
      </c>
      <c r="W17" s="503">
        <v>117</v>
      </c>
      <c r="X17" s="503">
        <v>80</v>
      </c>
      <c r="Y17" s="503">
        <v>31</v>
      </c>
      <c r="Z17" s="503">
        <v>29</v>
      </c>
      <c r="AA17" s="503">
        <v>53</v>
      </c>
      <c r="AB17" s="503">
        <v>24</v>
      </c>
      <c r="AC17" s="503">
        <v>25</v>
      </c>
      <c r="AD17" s="503">
        <v>25</v>
      </c>
      <c r="AE17" s="503">
        <v>27</v>
      </c>
      <c r="AF17" s="503">
        <v>45</v>
      </c>
      <c r="AG17" s="503" t="s">
        <v>787</v>
      </c>
      <c r="AH17" s="503">
        <v>36</v>
      </c>
      <c r="AI17" s="503">
        <v>16</v>
      </c>
      <c r="AJ17" s="503">
        <v>85</v>
      </c>
      <c r="AK17" s="503">
        <v>88</v>
      </c>
      <c r="AL17" s="503">
        <v>68</v>
      </c>
      <c r="AM17" s="503">
        <v>64</v>
      </c>
      <c r="AN17" s="503">
        <v>42</v>
      </c>
      <c r="AO17" s="503">
        <v>21</v>
      </c>
      <c r="AP17" s="503" t="s">
        <v>787</v>
      </c>
      <c r="AQ17" s="503" t="s">
        <v>787</v>
      </c>
      <c r="AR17" s="503">
        <v>364</v>
      </c>
      <c r="AS17" s="503">
        <v>97</v>
      </c>
      <c r="AT17" s="503">
        <v>68</v>
      </c>
      <c r="AU17" s="503" t="s">
        <v>787</v>
      </c>
      <c r="AV17" s="503">
        <v>52</v>
      </c>
      <c r="AW17" s="503">
        <v>66</v>
      </c>
      <c r="AX17" s="503">
        <v>70</v>
      </c>
      <c r="AY17" s="503">
        <v>44</v>
      </c>
      <c r="AZ17" s="503">
        <v>70</v>
      </c>
      <c r="BA17" s="503">
        <v>16</v>
      </c>
      <c r="BB17" s="503">
        <v>11</v>
      </c>
      <c r="BC17" s="503">
        <v>128</v>
      </c>
      <c r="BD17" s="503">
        <v>89</v>
      </c>
      <c r="BE17" s="503">
        <v>56</v>
      </c>
      <c r="BF17" s="503">
        <v>61</v>
      </c>
      <c r="BG17" s="503">
        <v>27</v>
      </c>
      <c r="BH17" s="503">
        <v>52</v>
      </c>
      <c r="BI17" s="503" t="s">
        <v>787</v>
      </c>
      <c r="BJ17" s="503">
        <v>199</v>
      </c>
      <c r="BK17" s="503">
        <v>221</v>
      </c>
      <c r="BL17" s="503">
        <v>83</v>
      </c>
      <c r="BM17" s="503">
        <v>117</v>
      </c>
      <c r="BN17" s="503">
        <v>74</v>
      </c>
      <c r="BO17" s="503">
        <v>65</v>
      </c>
      <c r="BP17" s="503">
        <v>31</v>
      </c>
      <c r="BQ17" s="503">
        <v>142</v>
      </c>
      <c r="BR17" s="503" t="s">
        <v>787</v>
      </c>
      <c r="BS17" s="503">
        <v>96</v>
      </c>
      <c r="BT17" s="503" t="s">
        <v>787</v>
      </c>
      <c r="BU17" s="503">
        <v>65</v>
      </c>
      <c r="BV17" s="503">
        <v>29</v>
      </c>
      <c r="BW17" s="503">
        <v>57</v>
      </c>
      <c r="BX17" s="503" t="s">
        <v>787</v>
      </c>
      <c r="BY17" s="503" t="s">
        <v>787</v>
      </c>
      <c r="BZ17" s="503" t="s">
        <v>787</v>
      </c>
      <c r="CA17" s="503">
        <v>35</v>
      </c>
      <c r="CB17" s="503" t="s">
        <v>787</v>
      </c>
      <c r="CC17" s="503">
        <v>29</v>
      </c>
      <c r="CD17" s="503" t="s">
        <v>787</v>
      </c>
      <c r="CE17" s="503" t="s">
        <v>787</v>
      </c>
      <c r="CF17" s="503" t="s">
        <v>787</v>
      </c>
      <c r="CG17" s="503" t="s">
        <v>787</v>
      </c>
      <c r="CH17" s="503" t="s">
        <v>787</v>
      </c>
      <c r="CI17" s="503" t="s">
        <v>787</v>
      </c>
      <c r="CJ17" s="503" t="s">
        <v>787</v>
      </c>
      <c r="CK17" s="503" t="s">
        <v>787</v>
      </c>
      <c r="CL17" s="503" t="s">
        <v>787</v>
      </c>
      <c r="CM17" s="503" t="s">
        <v>787</v>
      </c>
      <c r="CN17" s="503" t="s">
        <v>787</v>
      </c>
      <c r="CO17" s="503" t="s">
        <v>787</v>
      </c>
      <c r="CP17" s="503" t="s">
        <v>787</v>
      </c>
      <c r="CQ17" s="503" t="s">
        <v>787</v>
      </c>
      <c r="CR17" s="503" t="s">
        <v>787</v>
      </c>
      <c r="CS17" s="503" t="s">
        <v>787</v>
      </c>
      <c r="CT17" s="503">
        <v>27</v>
      </c>
      <c r="CU17" s="503" t="s">
        <v>787</v>
      </c>
      <c r="CV17" s="503">
        <v>17</v>
      </c>
      <c r="CW17" s="503" t="s">
        <v>787</v>
      </c>
      <c r="CX17" s="503">
        <v>19</v>
      </c>
      <c r="CY17" s="503">
        <v>15</v>
      </c>
      <c r="CZ17" s="503" t="s">
        <v>787</v>
      </c>
      <c r="DA17" s="503">
        <v>529</v>
      </c>
      <c r="DB17" s="503" t="s">
        <v>787</v>
      </c>
      <c r="DC17" s="503" t="s">
        <v>787</v>
      </c>
      <c r="DD17" s="503" t="s">
        <v>787</v>
      </c>
      <c r="DE17" s="503">
        <v>55</v>
      </c>
      <c r="DF17" s="503">
        <v>64</v>
      </c>
      <c r="DG17" s="503">
        <v>16</v>
      </c>
      <c r="DH17" s="503">
        <v>191</v>
      </c>
      <c r="DI17" s="503">
        <v>95</v>
      </c>
      <c r="DJ17" s="503" t="s">
        <v>787</v>
      </c>
      <c r="DK17" s="503" t="s">
        <v>787</v>
      </c>
      <c r="DL17" s="503" t="s">
        <v>787</v>
      </c>
      <c r="DM17" s="503">
        <v>84</v>
      </c>
      <c r="DN17" s="503" t="s">
        <v>787</v>
      </c>
      <c r="DO17" s="503" t="s">
        <v>787</v>
      </c>
      <c r="DP17" s="503">
        <v>65</v>
      </c>
      <c r="DQ17" s="503" t="s">
        <v>787</v>
      </c>
      <c r="DR17" s="503" t="s">
        <v>787</v>
      </c>
      <c r="DS17" s="503" t="s">
        <v>787</v>
      </c>
      <c r="DT17" s="503" t="s">
        <v>787</v>
      </c>
      <c r="DU17" s="503" t="s">
        <v>787</v>
      </c>
      <c r="DV17" s="503" t="s">
        <v>787</v>
      </c>
      <c r="DW17" s="503" t="s">
        <v>787</v>
      </c>
      <c r="DX17" s="503" t="s">
        <v>787</v>
      </c>
      <c r="DY17" s="503" t="s">
        <v>787</v>
      </c>
      <c r="DZ17" s="503" t="s">
        <v>787</v>
      </c>
      <c r="EA17" s="503" t="s">
        <v>787</v>
      </c>
      <c r="EB17" s="503">
        <v>19</v>
      </c>
      <c r="EC17" s="503">
        <v>6</v>
      </c>
      <c r="ED17" s="503">
        <v>5</v>
      </c>
      <c r="EE17" s="503">
        <v>4</v>
      </c>
      <c r="EF17" s="503">
        <v>6</v>
      </c>
      <c r="EG17" s="503">
        <v>6</v>
      </c>
      <c r="EH17" s="503">
        <v>12</v>
      </c>
      <c r="EI17" s="503">
        <v>7</v>
      </c>
      <c r="EJ17" s="503">
        <v>7</v>
      </c>
      <c r="EK17" s="503">
        <v>6</v>
      </c>
      <c r="EL17" s="503">
        <v>7</v>
      </c>
      <c r="EM17" s="503">
        <v>9</v>
      </c>
      <c r="EN17" s="503">
        <v>18</v>
      </c>
      <c r="EO17" s="503">
        <v>4</v>
      </c>
      <c r="EP17" s="503">
        <v>5</v>
      </c>
      <c r="EQ17" s="503">
        <v>5</v>
      </c>
      <c r="ER17" s="503">
        <v>8</v>
      </c>
      <c r="ES17" s="503">
        <v>11</v>
      </c>
      <c r="ET17" s="503">
        <v>12</v>
      </c>
      <c r="EU17" s="503">
        <v>16</v>
      </c>
      <c r="EV17" s="503">
        <v>14</v>
      </c>
      <c r="EW17" s="503">
        <v>15</v>
      </c>
      <c r="EX17" s="503">
        <v>9</v>
      </c>
      <c r="EY17" s="503">
        <v>5</v>
      </c>
      <c r="EZ17" s="503">
        <v>7</v>
      </c>
      <c r="FA17" s="503">
        <v>14</v>
      </c>
      <c r="FB17" s="503">
        <v>3</v>
      </c>
      <c r="FC17" s="503">
        <v>8</v>
      </c>
      <c r="FD17" s="503">
        <v>28</v>
      </c>
      <c r="FE17" s="503">
        <v>3</v>
      </c>
      <c r="FF17" s="503">
        <v>11</v>
      </c>
      <c r="FG17" s="503">
        <v>9</v>
      </c>
      <c r="FH17" s="503">
        <v>7</v>
      </c>
      <c r="FI17" s="503">
        <v>3</v>
      </c>
      <c r="FJ17" s="503">
        <v>2</v>
      </c>
      <c r="FK17" s="503">
        <v>3</v>
      </c>
      <c r="FL17" s="503">
        <v>16</v>
      </c>
      <c r="FM17" s="503">
        <v>10</v>
      </c>
      <c r="FN17" s="503">
        <v>5</v>
      </c>
      <c r="FO17" s="503">
        <v>17</v>
      </c>
      <c r="FP17" s="503">
        <v>27</v>
      </c>
      <c r="FQ17" s="503">
        <v>55</v>
      </c>
      <c r="FR17" s="503">
        <v>25</v>
      </c>
      <c r="FS17" s="503">
        <v>11</v>
      </c>
      <c r="FT17" s="503">
        <v>4</v>
      </c>
      <c r="FU17" s="503">
        <v>5</v>
      </c>
      <c r="FV17" s="503">
        <v>13</v>
      </c>
      <c r="FW17" s="503">
        <v>9</v>
      </c>
      <c r="FX17" s="503">
        <v>5</v>
      </c>
      <c r="FY17" s="503">
        <v>3</v>
      </c>
      <c r="FZ17" s="503">
        <v>3</v>
      </c>
      <c r="GA17" s="503">
        <v>4</v>
      </c>
      <c r="GB17" s="503">
        <v>10</v>
      </c>
      <c r="GC17" s="503">
        <v>17</v>
      </c>
      <c r="GD17" s="503">
        <v>15</v>
      </c>
      <c r="GE17" s="503">
        <v>7</v>
      </c>
      <c r="GF17" s="503">
        <v>5</v>
      </c>
      <c r="GG17" s="503">
        <v>5</v>
      </c>
      <c r="GH17" s="503">
        <v>4</v>
      </c>
      <c r="GI17" s="503">
        <v>2</v>
      </c>
      <c r="GJ17" s="503">
        <v>6</v>
      </c>
      <c r="GK17" s="503">
        <v>11</v>
      </c>
      <c r="GL17" s="503">
        <v>6</v>
      </c>
      <c r="GM17" s="503">
        <v>13</v>
      </c>
      <c r="GN17" s="503">
        <v>13</v>
      </c>
      <c r="GO17" s="503">
        <v>12</v>
      </c>
      <c r="GP17" s="503">
        <v>7</v>
      </c>
      <c r="GQ17" s="503">
        <v>6</v>
      </c>
      <c r="GR17" s="503">
        <v>11</v>
      </c>
      <c r="GS17" s="503">
        <v>4</v>
      </c>
      <c r="GT17" s="503">
        <v>11</v>
      </c>
      <c r="GU17" s="503">
        <v>3</v>
      </c>
      <c r="GV17" s="503">
        <v>10</v>
      </c>
      <c r="GW17" s="503">
        <v>4</v>
      </c>
      <c r="GX17" s="503">
        <v>4</v>
      </c>
      <c r="GY17" s="503">
        <v>19</v>
      </c>
      <c r="GZ17" s="503">
        <v>40</v>
      </c>
      <c r="HA17" s="503">
        <v>5</v>
      </c>
      <c r="HB17" s="503">
        <v>6</v>
      </c>
      <c r="HC17" s="503">
        <v>8</v>
      </c>
      <c r="HD17" s="503">
        <v>8</v>
      </c>
      <c r="HE17" s="503">
        <v>3</v>
      </c>
      <c r="HF17" s="503">
        <v>6</v>
      </c>
      <c r="HG17" s="503">
        <v>8</v>
      </c>
      <c r="HH17" s="503">
        <v>8</v>
      </c>
      <c r="HI17" s="503">
        <v>5</v>
      </c>
      <c r="HJ17" s="503">
        <v>9</v>
      </c>
      <c r="HK17" s="503">
        <v>4</v>
      </c>
      <c r="HL17" s="503">
        <v>37</v>
      </c>
      <c r="HM17" s="503">
        <v>25</v>
      </c>
      <c r="HN17" s="503">
        <v>10</v>
      </c>
      <c r="HO17" s="503">
        <v>8</v>
      </c>
      <c r="HP17" s="503">
        <v>10</v>
      </c>
      <c r="HQ17" s="503">
        <v>14</v>
      </c>
      <c r="HR17" s="503">
        <v>37</v>
      </c>
      <c r="HS17" s="503">
        <v>7</v>
      </c>
      <c r="HT17" s="503">
        <v>8</v>
      </c>
      <c r="HU17" s="503">
        <v>5</v>
      </c>
      <c r="HV17" s="503">
        <v>6</v>
      </c>
      <c r="HW17" s="503">
        <v>3</v>
      </c>
      <c r="HX17" s="503">
        <v>5</v>
      </c>
      <c r="HY17" s="503">
        <v>4</v>
      </c>
      <c r="HZ17" s="503">
        <v>13</v>
      </c>
      <c r="IA17" s="503">
        <v>7</v>
      </c>
      <c r="IB17" s="503">
        <v>22</v>
      </c>
      <c r="IC17" s="503">
        <v>5</v>
      </c>
      <c r="ID17" s="503">
        <v>4</v>
      </c>
      <c r="IE17" s="503">
        <v>6</v>
      </c>
      <c r="IF17" s="503">
        <v>58</v>
      </c>
      <c r="IG17" s="503">
        <v>43</v>
      </c>
      <c r="IH17" s="503">
        <v>20</v>
      </c>
      <c r="II17" s="503">
        <v>9</v>
      </c>
      <c r="IJ17" s="503">
        <v>11</v>
      </c>
      <c r="IK17" s="503">
        <v>5</v>
      </c>
      <c r="IL17" s="503">
        <v>3</v>
      </c>
      <c r="IM17" s="503">
        <v>3</v>
      </c>
      <c r="IN17" s="503">
        <v>6</v>
      </c>
      <c r="IO17" s="503">
        <v>6</v>
      </c>
      <c r="IP17" s="503">
        <v>11</v>
      </c>
      <c r="IQ17" s="503">
        <v>4</v>
      </c>
      <c r="IR17" s="503">
        <v>2</v>
      </c>
      <c r="IS17" s="503">
        <v>1</v>
      </c>
      <c r="IT17" s="503">
        <v>5</v>
      </c>
      <c r="IU17" s="503">
        <v>6</v>
      </c>
      <c r="IV17" s="503">
        <v>6</v>
      </c>
      <c r="IW17" s="503">
        <v>3</v>
      </c>
      <c r="IX17" s="503">
        <v>3</v>
      </c>
      <c r="IY17" s="503">
        <v>5</v>
      </c>
      <c r="IZ17" s="503">
        <v>5</v>
      </c>
      <c r="JA17" s="503">
        <v>51</v>
      </c>
      <c r="JB17" s="503">
        <v>19</v>
      </c>
      <c r="JC17" s="503">
        <v>8</v>
      </c>
      <c r="JD17" s="503">
        <v>4</v>
      </c>
      <c r="JE17" s="503">
        <v>12</v>
      </c>
      <c r="JF17" s="503">
        <v>6</v>
      </c>
      <c r="JG17" s="503">
        <v>6</v>
      </c>
      <c r="JH17" s="503">
        <v>10</v>
      </c>
      <c r="JI17" s="503">
        <v>11</v>
      </c>
      <c r="JJ17" s="503">
        <v>27</v>
      </c>
      <c r="JK17" s="503">
        <v>5</v>
      </c>
      <c r="JL17" s="503">
        <v>4</v>
      </c>
      <c r="JM17" s="503">
        <v>8</v>
      </c>
      <c r="JN17" s="503">
        <v>9</v>
      </c>
      <c r="JO17" s="503">
        <v>14</v>
      </c>
      <c r="JP17" s="503">
        <v>9</v>
      </c>
      <c r="JQ17" s="503">
        <v>4</v>
      </c>
      <c r="JR17" s="503">
        <v>4</v>
      </c>
      <c r="JS17" s="503">
        <v>6</v>
      </c>
      <c r="JT17" s="503">
        <v>5</v>
      </c>
      <c r="JU17" s="503">
        <v>9</v>
      </c>
      <c r="JV17" s="503" t="s">
        <v>787</v>
      </c>
    </row>
    <row r="18" spans="1:282" ht="23.25" customHeight="1">
      <c r="A18" s="183"/>
      <c r="B18" s="847" t="s">
        <v>19</v>
      </c>
      <c r="C18" s="503">
        <v>23583</v>
      </c>
      <c r="D18" s="503">
        <v>10468</v>
      </c>
      <c r="E18" s="503">
        <v>4471</v>
      </c>
      <c r="F18" s="503">
        <v>3920</v>
      </c>
      <c r="G18" s="503">
        <v>4626</v>
      </c>
      <c r="H18" s="503">
        <v>96</v>
      </c>
      <c r="I18" s="301"/>
      <c r="J18" s="503">
        <v>938</v>
      </c>
      <c r="K18" s="503">
        <v>352</v>
      </c>
      <c r="L18" s="503">
        <v>557</v>
      </c>
      <c r="M18" s="503">
        <v>234</v>
      </c>
      <c r="N18" s="503">
        <v>228</v>
      </c>
      <c r="O18" s="503">
        <v>231</v>
      </c>
      <c r="P18" s="503">
        <v>159</v>
      </c>
      <c r="Q18" s="503">
        <v>184</v>
      </c>
      <c r="R18" s="503">
        <v>109</v>
      </c>
      <c r="S18" s="503">
        <v>103</v>
      </c>
      <c r="T18" s="503">
        <v>114</v>
      </c>
      <c r="U18" s="503">
        <v>81</v>
      </c>
      <c r="V18" s="503">
        <v>105</v>
      </c>
      <c r="W18" s="503">
        <v>118</v>
      </c>
      <c r="X18" s="503">
        <v>48</v>
      </c>
      <c r="Y18" s="503">
        <v>97</v>
      </c>
      <c r="Z18" s="503">
        <v>59</v>
      </c>
      <c r="AA18" s="503">
        <v>87</v>
      </c>
      <c r="AB18" s="503">
        <v>77</v>
      </c>
      <c r="AC18" s="503">
        <v>52</v>
      </c>
      <c r="AD18" s="503">
        <v>46</v>
      </c>
      <c r="AE18" s="503">
        <v>33</v>
      </c>
      <c r="AF18" s="503">
        <v>161</v>
      </c>
      <c r="AG18" s="503">
        <v>167</v>
      </c>
      <c r="AH18" s="503">
        <v>88</v>
      </c>
      <c r="AI18" s="503">
        <v>53</v>
      </c>
      <c r="AJ18" s="503">
        <v>130</v>
      </c>
      <c r="AK18" s="503">
        <v>230</v>
      </c>
      <c r="AL18" s="503">
        <v>159</v>
      </c>
      <c r="AM18" s="503">
        <v>87</v>
      </c>
      <c r="AN18" s="503">
        <v>134</v>
      </c>
      <c r="AO18" s="503">
        <v>72</v>
      </c>
      <c r="AP18" s="503">
        <v>87</v>
      </c>
      <c r="AQ18" s="503">
        <v>1234</v>
      </c>
      <c r="AR18" s="503">
        <v>475</v>
      </c>
      <c r="AS18" s="503">
        <v>212</v>
      </c>
      <c r="AT18" s="503">
        <v>198</v>
      </c>
      <c r="AU18" s="503">
        <v>225</v>
      </c>
      <c r="AV18" s="503">
        <v>151</v>
      </c>
      <c r="AW18" s="503">
        <v>124</v>
      </c>
      <c r="AX18" s="503">
        <v>47</v>
      </c>
      <c r="AY18" s="503">
        <v>48</v>
      </c>
      <c r="AZ18" s="503">
        <v>78</v>
      </c>
      <c r="BA18" s="503">
        <v>96</v>
      </c>
      <c r="BB18" s="503">
        <v>69</v>
      </c>
      <c r="BC18" s="503">
        <v>225</v>
      </c>
      <c r="BD18" s="503">
        <v>99</v>
      </c>
      <c r="BE18" s="503">
        <v>87</v>
      </c>
      <c r="BF18" s="503">
        <v>85</v>
      </c>
      <c r="BG18" s="503">
        <v>50</v>
      </c>
      <c r="BH18" s="503">
        <v>59</v>
      </c>
      <c r="BI18" s="503">
        <v>464</v>
      </c>
      <c r="BJ18" s="503">
        <v>337</v>
      </c>
      <c r="BK18" s="503">
        <v>181</v>
      </c>
      <c r="BL18" s="503">
        <v>85</v>
      </c>
      <c r="BM18" s="503">
        <v>130</v>
      </c>
      <c r="BN18" s="503">
        <v>102</v>
      </c>
      <c r="BO18" s="503">
        <v>136</v>
      </c>
      <c r="BP18" s="503">
        <v>59</v>
      </c>
      <c r="BQ18" s="503">
        <v>44</v>
      </c>
      <c r="BR18" s="503">
        <v>432</v>
      </c>
      <c r="BS18" s="503">
        <v>197</v>
      </c>
      <c r="BT18" s="503">
        <v>157</v>
      </c>
      <c r="BU18" s="503">
        <v>111</v>
      </c>
      <c r="BV18" s="503">
        <v>121</v>
      </c>
      <c r="BW18" s="503">
        <v>103</v>
      </c>
      <c r="BX18" s="503">
        <v>92</v>
      </c>
      <c r="BY18" s="503">
        <v>84</v>
      </c>
      <c r="BZ18" s="503">
        <v>85</v>
      </c>
      <c r="CA18" s="503">
        <v>59</v>
      </c>
      <c r="CB18" s="503">
        <v>54</v>
      </c>
      <c r="CC18" s="503">
        <v>47</v>
      </c>
      <c r="CD18" s="503">
        <v>42</v>
      </c>
      <c r="CE18" s="503">
        <v>87</v>
      </c>
      <c r="CF18" s="503">
        <v>49</v>
      </c>
      <c r="CG18" s="503">
        <v>40</v>
      </c>
      <c r="CH18" s="503">
        <v>41</v>
      </c>
      <c r="CI18" s="503">
        <v>23</v>
      </c>
      <c r="CJ18" s="503">
        <v>24</v>
      </c>
      <c r="CK18" s="503">
        <v>27</v>
      </c>
      <c r="CL18" s="503">
        <v>22</v>
      </c>
      <c r="CM18" s="503">
        <v>18</v>
      </c>
      <c r="CN18" s="503">
        <v>21</v>
      </c>
      <c r="CO18" s="503">
        <v>10</v>
      </c>
      <c r="CP18" s="503">
        <v>11</v>
      </c>
      <c r="CQ18" s="503">
        <v>5</v>
      </c>
      <c r="CR18" s="503">
        <v>7</v>
      </c>
      <c r="CS18" s="503">
        <v>234</v>
      </c>
      <c r="CT18" s="503">
        <v>43</v>
      </c>
      <c r="CU18" s="503">
        <v>257</v>
      </c>
      <c r="CV18" s="503">
        <v>110</v>
      </c>
      <c r="CW18" s="503">
        <v>17</v>
      </c>
      <c r="CX18" s="503">
        <v>39</v>
      </c>
      <c r="CY18" s="503">
        <v>31</v>
      </c>
      <c r="CZ18" s="503">
        <v>63</v>
      </c>
      <c r="DA18" s="503">
        <v>394</v>
      </c>
      <c r="DB18" s="503">
        <v>297</v>
      </c>
      <c r="DC18" s="503">
        <v>151</v>
      </c>
      <c r="DD18" s="503">
        <v>111</v>
      </c>
      <c r="DE18" s="503">
        <v>163</v>
      </c>
      <c r="DF18" s="503">
        <v>97</v>
      </c>
      <c r="DG18" s="503">
        <v>41</v>
      </c>
      <c r="DH18" s="503">
        <v>214</v>
      </c>
      <c r="DI18" s="503">
        <v>174</v>
      </c>
      <c r="DJ18" s="503">
        <v>436</v>
      </c>
      <c r="DK18" s="503">
        <v>415</v>
      </c>
      <c r="DL18" s="503">
        <v>425</v>
      </c>
      <c r="DM18" s="503">
        <v>158</v>
      </c>
      <c r="DN18" s="503">
        <v>303</v>
      </c>
      <c r="DO18" s="503">
        <v>234</v>
      </c>
      <c r="DP18" s="503">
        <v>233</v>
      </c>
      <c r="DQ18" s="503">
        <v>180</v>
      </c>
      <c r="DR18" s="503">
        <v>112</v>
      </c>
      <c r="DS18" s="503">
        <v>170</v>
      </c>
      <c r="DT18" s="503">
        <v>71</v>
      </c>
      <c r="DU18" s="503">
        <v>109</v>
      </c>
      <c r="DV18" s="503">
        <v>80</v>
      </c>
      <c r="DW18" s="503">
        <v>75</v>
      </c>
      <c r="DX18" s="503">
        <v>277</v>
      </c>
      <c r="DY18" s="503">
        <v>282</v>
      </c>
      <c r="DZ18" s="503">
        <v>276</v>
      </c>
      <c r="EA18" s="503">
        <v>75</v>
      </c>
      <c r="EB18" s="503">
        <v>76</v>
      </c>
      <c r="EC18" s="503">
        <v>24</v>
      </c>
      <c r="ED18" s="503">
        <v>18</v>
      </c>
      <c r="EE18" s="503">
        <v>18</v>
      </c>
      <c r="EF18" s="503">
        <v>18</v>
      </c>
      <c r="EG18" s="503">
        <v>22</v>
      </c>
      <c r="EH18" s="503">
        <v>63</v>
      </c>
      <c r="EI18" s="503">
        <v>41</v>
      </c>
      <c r="EJ18" s="503">
        <v>28</v>
      </c>
      <c r="EK18" s="503">
        <v>23</v>
      </c>
      <c r="EL18" s="503">
        <v>29</v>
      </c>
      <c r="EM18" s="503">
        <v>28</v>
      </c>
      <c r="EN18" s="503">
        <v>87</v>
      </c>
      <c r="EO18" s="503">
        <v>15</v>
      </c>
      <c r="EP18" s="503">
        <v>25</v>
      </c>
      <c r="EQ18" s="503">
        <v>15</v>
      </c>
      <c r="ER18" s="503">
        <v>25</v>
      </c>
      <c r="ES18" s="503">
        <v>41</v>
      </c>
      <c r="ET18" s="503">
        <v>52</v>
      </c>
      <c r="EU18" s="503">
        <v>55</v>
      </c>
      <c r="EV18" s="503">
        <v>79</v>
      </c>
      <c r="EW18" s="503">
        <v>48</v>
      </c>
      <c r="EX18" s="503">
        <v>23</v>
      </c>
      <c r="EY18" s="503">
        <v>22</v>
      </c>
      <c r="EZ18" s="503">
        <v>23</v>
      </c>
      <c r="FA18" s="503">
        <v>46</v>
      </c>
      <c r="FB18" s="503">
        <v>8</v>
      </c>
      <c r="FC18" s="503">
        <v>25</v>
      </c>
      <c r="FD18" s="503">
        <v>4</v>
      </c>
      <c r="FE18" s="503">
        <v>18</v>
      </c>
      <c r="FF18" s="503">
        <v>52</v>
      </c>
      <c r="FG18" s="503">
        <v>26</v>
      </c>
      <c r="FH18" s="503">
        <v>33</v>
      </c>
      <c r="FI18" s="503">
        <v>20</v>
      </c>
      <c r="FJ18" s="503">
        <v>13</v>
      </c>
      <c r="FK18" s="503">
        <v>10</v>
      </c>
      <c r="FL18" s="503">
        <v>68</v>
      </c>
      <c r="FM18" s="503">
        <v>28</v>
      </c>
      <c r="FN18" s="503">
        <v>26</v>
      </c>
      <c r="FO18" s="503">
        <v>64</v>
      </c>
      <c r="FP18" s="503">
        <v>67</v>
      </c>
      <c r="FQ18" s="503">
        <v>18</v>
      </c>
      <c r="FR18" s="503">
        <v>105</v>
      </c>
      <c r="FS18" s="503">
        <v>38</v>
      </c>
      <c r="FT18" s="503">
        <v>13</v>
      </c>
      <c r="FU18" s="503">
        <v>21</v>
      </c>
      <c r="FV18" s="503">
        <v>32</v>
      </c>
      <c r="FW18" s="503">
        <v>29</v>
      </c>
      <c r="FX18" s="503">
        <v>23</v>
      </c>
      <c r="FY18" s="503">
        <v>10</v>
      </c>
      <c r="FZ18" s="503">
        <v>10</v>
      </c>
      <c r="GA18" s="503">
        <v>16</v>
      </c>
      <c r="GB18" s="503">
        <v>31</v>
      </c>
      <c r="GC18" s="503">
        <v>64</v>
      </c>
      <c r="GD18" s="503">
        <v>7</v>
      </c>
      <c r="GE18" s="503">
        <v>18</v>
      </c>
      <c r="GF18" s="503">
        <v>18</v>
      </c>
      <c r="GG18" s="503">
        <v>19</v>
      </c>
      <c r="GH18" s="503">
        <v>13</v>
      </c>
      <c r="GI18" s="503">
        <v>9</v>
      </c>
      <c r="GJ18" s="503">
        <v>16</v>
      </c>
      <c r="GK18" s="503">
        <v>32</v>
      </c>
      <c r="GL18" s="503">
        <v>14</v>
      </c>
      <c r="GM18" s="503">
        <v>45</v>
      </c>
      <c r="GN18" s="503">
        <v>35</v>
      </c>
      <c r="GO18" s="503">
        <v>22</v>
      </c>
      <c r="GP18" s="503">
        <v>22</v>
      </c>
      <c r="GQ18" s="503">
        <v>19</v>
      </c>
      <c r="GR18" s="503">
        <v>36</v>
      </c>
      <c r="GS18" s="503">
        <v>14</v>
      </c>
      <c r="GT18" s="503">
        <v>27</v>
      </c>
      <c r="GU18" s="503">
        <v>10</v>
      </c>
      <c r="GV18" s="503">
        <v>39</v>
      </c>
      <c r="GW18" s="503">
        <v>19</v>
      </c>
      <c r="GX18" s="503">
        <v>14</v>
      </c>
      <c r="GY18" s="503">
        <v>88</v>
      </c>
      <c r="GZ18" s="503">
        <v>37</v>
      </c>
      <c r="HA18" s="503">
        <v>19</v>
      </c>
      <c r="HB18" s="503">
        <v>13</v>
      </c>
      <c r="HC18" s="503">
        <v>12</v>
      </c>
      <c r="HD18" s="503">
        <v>32</v>
      </c>
      <c r="HE18" s="503">
        <v>20</v>
      </c>
      <c r="HF18" s="503">
        <v>17</v>
      </c>
      <c r="HG18" s="503">
        <v>12</v>
      </c>
      <c r="HH18" s="503">
        <v>22</v>
      </c>
      <c r="HI18" s="503">
        <v>33</v>
      </c>
      <c r="HJ18" s="503">
        <v>28</v>
      </c>
      <c r="HK18" s="503">
        <v>11</v>
      </c>
      <c r="HL18" s="503">
        <v>34</v>
      </c>
      <c r="HM18" s="503">
        <v>45</v>
      </c>
      <c r="HN18" s="503">
        <v>38</v>
      </c>
      <c r="HO18" s="503">
        <v>20</v>
      </c>
      <c r="HP18" s="503">
        <v>47</v>
      </c>
      <c r="HQ18" s="503">
        <v>60</v>
      </c>
      <c r="HR18" s="503">
        <v>0</v>
      </c>
      <c r="HS18" s="503">
        <v>29</v>
      </c>
      <c r="HT18" s="503">
        <v>10</v>
      </c>
      <c r="HU18" s="503">
        <v>21</v>
      </c>
      <c r="HV18" s="503">
        <v>15</v>
      </c>
      <c r="HW18" s="503">
        <v>21</v>
      </c>
      <c r="HX18" s="503">
        <v>11</v>
      </c>
      <c r="HY18" s="503">
        <v>15</v>
      </c>
      <c r="HZ18" s="503">
        <v>18</v>
      </c>
      <c r="IA18" s="503">
        <v>17</v>
      </c>
      <c r="IB18" s="503">
        <v>35</v>
      </c>
      <c r="IC18" s="503">
        <v>22</v>
      </c>
      <c r="ID18" s="503">
        <v>18</v>
      </c>
      <c r="IE18" s="503">
        <v>20</v>
      </c>
      <c r="IF18" s="503">
        <v>189</v>
      </c>
      <c r="IG18" s="503">
        <v>122</v>
      </c>
      <c r="IH18" s="503">
        <v>72</v>
      </c>
      <c r="II18" s="503">
        <v>27</v>
      </c>
      <c r="IJ18" s="503">
        <v>32</v>
      </c>
      <c r="IK18" s="503">
        <v>31</v>
      </c>
      <c r="IL18" s="503">
        <v>31</v>
      </c>
      <c r="IM18" s="503">
        <v>23</v>
      </c>
      <c r="IN18" s="503">
        <v>22</v>
      </c>
      <c r="IO18" s="503">
        <v>22</v>
      </c>
      <c r="IP18" s="503">
        <v>46</v>
      </c>
      <c r="IQ18" s="503">
        <v>9</v>
      </c>
      <c r="IR18" s="503">
        <v>14</v>
      </c>
      <c r="IS18" s="503">
        <v>9</v>
      </c>
      <c r="IT18" s="503">
        <v>18</v>
      </c>
      <c r="IU18" s="503">
        <v>16</v>
      </c>
      <c r="IV18" s="503">
        <v>11</v>
      </c>
      <c r="IW18" s="503">
        <v>9</v>
      </c>
      <c r="IX18" s="503">
        <v>8</v>
      </c>
      <c r="IY18" s="503">
        <v>15</v>
      </c>
      <c r="IZ18" s="503">
        <v>21</v>
      </c>
      <c r="JA18" s="503">
        <v>135</v>
      </c>
      <c r="JB18" s="503">
        <v>48</v>
      </c>
      <c r="JC18" s="503">
        <v>34</v>
      </c>
      <c r="JD18" s="503">
        <v>14</v>
      </c>
      <c r="JE18" s="503">
        <v>32</v>
      </c>
      <c r="JF18" s="503">
        <v>17</v>
      </c>
      <c r="JG18" s="503">
        <v>15</v>
      </c>
      <c r="JH18" s="503">
        <v>28</v>
      </c>
      <c r="JI18" s="503">
        <v>44</v>
      </c>
      <c r="JJ18" s="503">
        <v>100</v>
      </c>
      <c r="JK18" s="503">
        <v>14</v>
      </c>
      <c r="JL18" s="503">
        <v>20</v>
      </c>
      <c r="JM18" s="503">
        <v>29</v>
      </c>
      <c r="JN18" s="503">
        <v>25</v>
      </c>
      <c r="JO18" s="503">
        <v>47</v>
      </c>
      <c r="JP18" s="503">
        <v>19</v>
      </c>
      <c r="JQ18" s="503">
        <v>9</v>
      </c>
      <c r="JR18" s="503">
        <v>12</v>
      </c>
      <c r="JS18" s="503">
        <v>18</v>
      </c>
      <c r="JT18" s="503">
        <v>17</v>
      </c>
      <c r="JU18" s="503">
        <v>24</v>
      </c>
      <c r="JV18" s="503">
        <v>96</v>
      </c>
    </row>
    <row r="19" spans="1:282" ht="23.25" customHeight="1">
      <c r="A19" s="183"/>
      <c r="B19" s="847" t="s">
        <v>10</v>
      </c>
      <c r="C19" s="503">
        <v>4737</v>
      </c>
      <c r="D19" s="503">
        <v>1461</v>
      </c>
      <c r="E19" s="503">
        <v>810</v>
      </c>
      <c r="F19" s="503">
        <v>1153</v>
      </c>
      <c r="G19" s="503">
        <v>1311</v>
      </c>
      <c r="H19" s="503" t="s">
        <v>262</v>
      </c>
      <c r="I19" s="301"/>
      <c r="J19" s="503">
        <v>131</v>
      </c>
      <c r="K19" s="503">
        <v>79</v>
      </c>
      <c r="L19" s="503">
        <v>72</v>
      </c>
      <c r="M19" s="503">
        <v>12</v>
      </c>
      <c r="N19" s="503">
        <v>8</v>
      </c>
      <c r="O19" s="503">
        <v>42</v>
      </c>
      <c r="P19" s="503">
        <v>13</v>
      </c>
      <c r="Q19" s="503">
        <v>8</v>
      </c>
      <c r="R19" s="503">
        <v>8</v>
      </c>
      <c r="S19" s="503">
        <v>12</v>
      </c>
      <c r="T19" s="503">
        <v>12</v>
      </c>
      <c r="U19" s="503">
        <v>27</v>
      </c>
      <c r="V19" s="503">
        <v>24</v>
      </c>
      <c r="W19" s="503">
        <v>17</v>
      </c>
      <c r="X19" s="503">
        <v>13</v>
      </c>
      <c r="Y19" s="503">
        <v>26</v>
      </c>
      <c r="Z19" s="503">
        <v>5</v>
      </c>
      <c r="AA19" s="503">
        <v>11</v>
      </c>
      <c r="AB19" s="503">
        <v>9</v>
      </c>
      <c r="AC19" s="503">
        <v>21</v>
      </c>
      <c r="AD19" s="503">
        <v>14</v>
      </c>
      <c r="AE19" s="503">
        <v>16</v>
      </c>
      <c r="AF19" s="503">
        <v>15</v>
      </c>
      <c r="AG19" s="503">
        <v>12</v>
      </c>
      <c r="AH19" s="503">
        <v>9</v>
      </c>
      <c r="AI19" s="503">
        <v>7</v>
      </c>
      <c r="AJ19" s="503">
        <v>12</v>
      </c>
      <c r="AK19" s="503">
        <v>18</v>
      </c>
      <c r="AL19" s="503">
        <v>23</v>
      </c>
      <c r="AM19" s="503">
        <v>19</v>
      </c>
      <c r="AN19" s="503">
        <v>25</v>
      </c>
      <c r="AO19" s="503">
        <v>13</v>
      </c>
      <c r="AP19" s="503">
        <v>16</v>
      </c>
      <c r="AQ19" s="503">
        <v>96</v>
      </c>
      <c r="AR19" s="503">
        <v>73</v>
      </c>
      <c r="AS19" s="503">
        <v>12</v>
      </c>
      <c r="AT19" s="503">
        <v>23</v>
      </c>
      <c r="AU19" s="503">
        <v>33</v>
      </c>
      <c r="AV19" s="503">
        <v>16</v>
      </c>
      <c r="AW19" s="503">
        <v>25</v>
      </c>
      <c r="AX19" s="503">
        <v>8</v>
      </c>
      <c r="AY19" s="503">
        <v>3</v>
      </c>
      <c r="AZ19" s="503">
        <v>8</v>
      </c>
      <c r="BA19" s="503">
        <v>16</v>
      </c>
      <c r="BB19" s="503">
        <v>12</v>
      </c>
      <c r="BC19" s="503">
        <v>20</v>
      </c>
      <c r="BD19" s="503">
        <v>48</v>
      </c>
      <c r="BE19" s="503">
        <v>11</v>
      </c>
      <c r="BF19" s="503">
        <v>32</v>
      </c>
      <c r="BG19" s="503">
        <v>24</v>
      </c>
      <c r="BH19" s="503">
        <v>7</v>
      </c>
      <c r="BI19" s="503">
        <v>76</v>
      </c>
      <c r="BJ19" s="503">
        <v>36</v>
      </c>
      <c r="BK19" s="503">
        <v>33</v>
      </c>
      <c r="BL19" s="503">
        <v>10</v>
      </c>
      <c r="BM19" s="503">
        <v>22</v>
      </c>
      <c r="BN19" s="503">
        <v>6</v>
      </c>
      <c r="BO19" s="503">
        <v>17</v>
      </c>
      <c r="BP19" s="503">
        <v>19</v>
      </c>
      <c r="BQ19" s="503">
        <v>25</v>
      </c>
      <c r="BR19" s="503">
        <v>60</v>
      </c>
      <c r="BS19" s="503">
        <v>47</v>
      </c>
      <c r="BT19" s="503">
        <v>37</v>
      </c>
      <c r="BU19" s="503">
        <v>9</v>
      </c>
      <c r="BV19" s="503">
        <v>8</v>
      </c>
      <c r="BW19" s="503">
        <v>18</v>
      </c>
      <c r="BX19" s="503">
        <v>27</v>
      </c>
      <c r="BY19" s="503">
        <v>8</v>
      </c>
      <c r="BZ19" s="503">
        <v>25</v>
      </c>
      <c r="CA19" s="503">
        <v>11</v>
      </c>
      <c r="CB19" s="503">
        <v>15</v>
      </c>
      <c r="CC19" s="503">
        <v>8</v>
      </c>
      <c r="CD19" s="503">
        <v>5</v>
      </c>
      <c r="CE19" s="503" t="s">
        <v>262</v>
      </c>
      <c r="CF19" s="503" t="s">
        <v>262</v>
      </c>
      <c r="CG19" s="503" t="s">
        <v>262</v>
      </c>
      <c r="CH19" s="503" t="s">
        <v>262</v>
      </c>
      <c r="CI19" s="503" t="s">
        <v>262</v>
      </c>
      <c r="CJ19" s="503" t="s">
        <v>262</v>
      </c>
      <c r="CK19" s="503" t="s">
        <v>262</v>
      </c>
      <c r="CL19" s="503" t="s">
        <v>262</v>
      </c>
      <c r="CM19" s="503" t="s">
        <v>262</v>
      </c>
      <c r="CN19" s="503" t="s">
        <v>262</v>
      </c>
      <c r="CO19" s="503" t="s">
        <v>262</v>
      </c>
      <c r="CP19" s="503" t="s">
        <v>262</v>
      </c>
      <c r="CQ19" s="503" t="s">
        <v>262</v>
      </c>
      <c r="CR19" s="503" t="s">
        <v>262</v>
      </c>
      <c r="CS19" s="503">
        <v>31</v>
      </c>
      <c r="CT19" s="503">
        <v>7</v>
      </c>
      <c r="CU19" s="503">
        <v>29</v>
      </c>
      <c r="CV19" s="503">
        <v>19</v>
      </c>
      <c r="CW19" s="503" t="s">
        <v>262</v>
      </c>
      <c r="CX19" s="503">
        <v>9</v>
      </c>
      <c r="CY19" s="503">
        <v>6</v>
      </c>
      <c r="CZ19" s="503">
        <v>8</v>
      </c>
      <c r="DA19" s="503">
        <v>190</v>
      </c>
      <c r="DB19" s="503">
        <v>55</v>
      </c>
      <c r="DC19" s="503">
        <v>35</v>
      </c>
      <c r="DD19" s="503">
        <v>17</v>
      </c>
      <c r="DE19" s="503">
        <v>23</v>
      </c>
      <c r="DF19" s="503">
        <v>23</v>
      </c>
      <c r="DG19" s="503">
        <v>2</v>
      </c>
      <c r="DH19" s="503">
        <v>27</v>
      </c>
      <c r="DI19" s="503">
        <v>10</v>
      </c>
      <c r="DJ19" s="503">
        <v>111</v>
      </c>
      <c r="DK19" s="503">
        <v>94</v>
      </c>
      <c r="DL19" s="503">
        <v>136</v>
      </c>
      <c r="DM19" s="503">
        <v>129</v>
      </c>
      <c r="DN19" s="503">
        <v>97</v>
      </c>
      <c r="DO19" s="503">
        <v>77</v>
      </c>
      <c r="DP19" s="503">
        <v>80</v>
      </c>
      <c r="DQ19" s="503">
        <v>79</v>
      </c>
      <c r="DR19" s="503">
        <v>27</v>
      </c>
      <c r="DS19" s="503">
        <v>41</v>
      </c>
      <c r="DT19" s="503">
        <v>45</v>
      </c>
      <c r="DU19" s="503">
        <v>18</v>
      </c>
      <c r="DV19" s="503">
        <v>11</v>
      </c>
      <c r="DW19" s="503">
        <v>16</v>
      </c>
      <c r="DX19" s="503">
        <v>62</v>
      </c>
      <c r="DY19" s="503">
        <v>53</v>
      </c>
      <c r="DZ19" s="503">
        <v>47</v>
      </c>
      <c r="EA19" s="503">
        <v>22</v>
      </c>
      <c r="EB19" s="503">
        <v>18</v>
      </c>
      <c r="EC19" s="503">
        <v>5</v>
      </c>
      <c r="ED19" s="503">
        <v>4</v>
      </c>
      <c r="EE19" s="503">
        <v>4</v>
      </c>
      <c r="EF19" s="503">
        <v>4</v>
      </c>
      <c r="EG19" s="503">
        <v>5</v>
      </c>
      <c r="EH19" s="503">
        <v>18</v>
      </c>
      <c r="EI19" s="503">
        <v>11</v>
      </c>
      <c r="EJ19" s="503">
        <v>8</v>
      </c>
      <c r="EK19" s="503">
        <v>6</v>
      </c>
      <c r="EL19" s="503">
        <v>9</v>
      </c>
      <c r="EM19" s="503">
        <v>11</v>
      </c>
      <c r="EN19" s="503">
        <v>28</v>
      </c>
      <c r="EO19" s="503">
        <v>5</v>
      </c>
      <c r="EP19" s="503">
        <v>7</v>
      </c>
      <c r="EQ19" s="503">
        <v>5</v>
      </c>
      <c r="ER19" s="503">
        <v>9</v>
      </c>
      <c r="ES19" s="503">
        <v>10</v>
      </c>
      <c r="ET19" s="503">
        <v>18</v>
      </c>
      <c r="EU19" s="503">
        <v>18</v>
      </c>
      <c r="EV19" s="503">
        <v>24</v>
      </c>
      <c r="EW19" s="503">
        <v>14</v>
      </c>
      <c r="EX19" s="503">
        <v>2</v>
      </c>
      <c r="EY19" s="503">
        <v>2</v>
      </c>
      <c r="EZ19" s="503">
        <v>4</v>
      </c>
      <c r="FA19" s="503">
        <v>13</v>
      </c>
      <c r="FB19" s="503">
        <v>2</v>
      </c>
      <c r="FC19" s="503">
        <v>4</v>
      </c>
      <c r="FD19" s="503">
        <v>5</v>
      </c>
      <c r="FE19" s="503">
        <v>3</v>
      </c>
      <c r="FF19" s="503">
        <v>11</v>
      </c>
      <c r="FG19" s="503">
        <v>5</v>
      </c>
      <c r="FH19" s="503">
        <v>5</v>
      </c>
      <c r="FI19" s="503">
        <v>5</v>
      </c>
      <c r="FJ19" s="503">
        <v>2</v>
      </c>
      <c r="FK19" s="503">
        <v>3</v>
      </c>
      <c r="FL19" s="503">
        <v>17</v>
      </c>
      <c r="FM19" s="503">
        <v>5</v>
      </c>
      <c r="FN19" s="503">
        <v>4</v>
      </c>
      <c r="FO19" s="503">
        <v>7</v>
      </c>
      <c r="FP19" s="503">
        <v>7</v>
      </c>
      <c r="FQ19" s="503">
        <v>7</v>
      </c>
      <c r="FR19" s="503">
        <v>32</v>
      </c>
      <c r="FS19" s="503">
        <v>9</v>
      </c>
      <c r="FT19" s="503">
        <v>3</v>
      </c>
      <c r="FU19" s="503">
        <v>8</v>
      </c>
      <c r="FV19" s="503">
        <v>7</v>
      </c>
      <c r="FW19" s="503">
        <v>7</v>
      </c>
      <c r="FX19" s="503">
        <v>7</v>
      </c>
      <c r="FY19" s="503">
        <v>2</v>
      </c>
      <c r="FZ19" s="503">
        <v>3</v>
      </c>
      <c r="GA19" s="503">
        <v>1</v>
      </c>
      <c r="GB19" s="503">
        <v>7</v>
      </c>
      <c r="GC19" s="503">
        <v>18</v>
      </c>
      <c r="GD19" s="503">
        <v>2</v>
      </c>
      <c r="GE19" s="503">
        <v>2</v>
      </c>
      <c r="GF19" s="503">
        <v>5</v>
      </c>
      <c r="GG19" s="503">
        <v>5</v>
      </c>
      <c r="GH19" s="503">
        <v>4</v>
      </c>
      <c r="GI19" s="503">
        <v>2</v>
      </c>
      <c r="GJ19" s="503">
        <v>5</v>
      </c>
      <c r="GK19" s="503">
        <v>9</v>
      </c>
      <c r="GL19" s="503">
        <v>2</v>
      </c>
      <c r="GM19" s="503">
        <v>10</v>
      </c>
      <c r="GN19" s="503">
        <v>3</v>
      </c>
      <c r="GO19" s="503">
        <v>2</v>
      </c>
      <c r="GP19" s="503">
        <v>6</v>
      </c>
      <c r="GQ19" s="503">
        <v>6</v>
      </c>
      <c r="GR19" s="503">
        <v>8</v>
      </c>
      <c r="GS19" s="503">
        <v>4</v>
      </c>
      <c r="GT19" s="503">
        <v>2</v>
      </c>
      <c r="GU19" s="503">
        <v>2</v>
      </c>
      <c r="GV19" s="503">
        <v>6</v>
      </c>
      <c r="GW19" s="503">
        <v>5</v>
      </c>
      <c r="GX19" s="503">
        <v>1</v>
      </c>
      <c r="GY19" s="503">
        <v>24</v>
      </c>
      <c r="GZ19" s="503">
        <v>15</v>
      </c>
      <c r="HA19" s="503">
        <v>7</v>
      </c>
      <c r="HB19" s="503">
        <v>6</v>
      </c>
      <c r="HC19" s="503">
        <v>3</v>
      </c>
      <c r="HD19" s="503">
        <v>12</v>
      </c>
      <c r="HE19" s="503">
        <v>6</v>
      </c>
      <c r="HF19" s="503">
        <v>7</v>
      </c>
      <c r="HG19" s="503">
        <v>5</v>
      </c>
      <c r="HH19" s="503">
        <v>10</v>
      </c>
      <c r="HI19" s="503">
        <v>10</v>
      </c>
      <c r="HJ19" s="503">
        <v>9</v>
      </c>
      <c r="HK19" s="503">
        <v>1</v>
      </c>
      <c r="HL19" s="503">
        <v>12</v>
      </c>
      <c r="HM19" s="503">
        <v>5</v>
      </c>
      <c r="HN19" s="503">
        <v>3</v>
      </c>
      <c r="HO19" s="503">
        <v>5</v>
      </c>
      <c r="HP19" s="503">
        <v>16</v>
      </c>
      <c r="HQ19" s="503">
        <v>7</v>
      </c>
      <c r="HR19" s="503">
        <v>4</v>
      </c>
      <c r="HS19" s="503">
        <v>9</v>
      </c>
      <c r="HT19" s="503">
        <v>2</v>
      </c>
      <c r="HU19" s="503">
        <v>6</v>
      </c>
      <c r="HV19" s="503">
        <v>4</v>
      </c>
      <c r="HW19" s="503">
        <v>5</v>
      </c>
      <c r="HX19" s="503">
        <v>4</v>
      </c>
      <c r="HY19" s="503">
        <v>2</v>
      </c>
      <c r="HZ19" s="503">
        <v>4</v>
      </c>
      <c r="IA19" s="503">
        <v>9</v>
      </c>
      <c r="IB19" s="503">
        <v>11</v>
      </c>
      <c r="IC19" s="503">
        <v>4</v>
      </c>
      <c r="ID19" s="503">
        <v>5</v>
      </c>
      <c r="IE19" s="503">
        <v>3</v>
      </c>
      <c r="IF19" s="503">
        <v>31</v>
      </c>
      <c r="IG19" s="503">
        <v>32</v>
      </c>
      <c r="IH19" s="503">
        <v>14</v>
      </c>
      <c r="II19" s="503">
        <v>7</v>
      </c>
      <c r="IJ19" s="503">
        <v>9</v>
      </c>
      <c r="IK19" s="503">
        <v>5</v>
      </c>
      <c r="IL19" s="503">
        <v>5</v>
      </c>
      <c r="IM19" s="503">
        <v>5</v>
      </c>
      <c r="IN19" s="503">
        <v>8</v>
      </c>
      <c r="IO19" s="503">
        <v>9</v>
      </c>
      <c r="IP19" s="503">
        <v>19</v>
      </c>
      <c r="IQ19" s="503">
        <v>2</v>
      </c>
      <c r="IR19" s="503">
        <v>5</v>
      </c>
      <c r="IS19" s="503">
        <v>3</v>
      </c>
      <c r="IT19" s="503">
        <v>6</v>
      </c>
      <c r="IU19" s="503">
        <v>6</v>
      </c>
      <c r="IV19" s="503">
        <v>4</v>
      </c>
      <c r="IW19" s="503">
        <v>3</v>
      </c>
      <c r="IX19" s="503">
        <v>2</v>
      </c>
      <c r="IY19" s="503">
        <v>5</v>
      </c>
      <c r="IZ19" s="503">
        <v>7</v>
      </c>
      <c r="JA19" s="503">
        <v>51</v>
      </c>
      <c r="JB19" s="503">
        <v>21</v>
      </c>
      <c r="JC19" s="503">
        <v>11</v>
      </c>
      <c r="JD19" s="503">
        <v>7</v>
      </c>
      <c r="JE19" s="503">
        <v>6</v>
      </c>
      <c r="JF19" s="503">
        <v>6</v>
      </c>
      <c r="JG19" s="503">
        <v>6</v>
      </c>
      <c r="JH19" s="503">
        <v>12</v>
      </c>
      <c r="JI19" s="503">
        <v>16</v>
      </c>
      <c r="JJ19" s="503">
        <v>38</v>
      </c>
      <c r="JK19" s="503">
        <v>7</v>
      </c>
      <c r="JL19" s="503">
        <v>9</v>
      </c>
      <c r="JM19" s="503">
        <v>14</v>
      </c>
      <c r="JN19" s="503">
        <v>9</v>
      </c>
      <c r="JO19" s="503">
        <v>19</v>
      </c>
      <c r="JP19" s="503">
        <v>6</v>
      </c>
      <c r="JQ19" s="503">
        <v>3</v>
      </c>
      <c r="JR19" s="503">
        <v>5</v>
      </c>
      <c r="JS19" s="503">
        <v>7</v>
      </c>
      <c r="JT19" s="503">
        <v>5</v>
      </c>
      <c r="JU19" s="503">
        <v>7</v>
      </c>
      <c r="JV19" s="503" t="s">
        <v>262</v>
      </c>
    </row>
    <row r="20" spans="1:282" ht="23.25" customHeight="1">
      <c r="A20" s="183"/>
      <c r="B20" s="848" t="s">
        <v>16</v>
      </c>
      <c r="C20" s="503">
        <v>18846</v>
      </c>
      <c r="D20" s="503">
        <v>9006</v>
      </c>
      <c r="E20" s="503">
        <v>3660</v>
      </c>
      <c r="F20" s="503">
        <v>2767</v>
      </c>
      <c r="G20" s="503">
        <v>3314</v>
      </c>
      <c r="H20" s="503">
        <v>96</v>
      </c>
      <c r="I20" s="301"/>
      <c r="J20" s="503">
        <v>807</v>
      </c>
      <c r="K20" s="503">
        <v>272</v>
      </c>
      <c r="L20" s="503">
        <v>485</v>
      </c>
      <c r="M20" s="503">
        <v>222</v>
      </c>
      <c r="N20" s="503">
        <v>220</v>
      </c>
      <c r="O20" s="503">
        <v>189</v>
      </c>
      <c r="P20" s="503">
        <v>145</v>
      </c>
      <c r="Q20" s="503">
        <v>176</v>
      </c>
      <c r="R20" s="503">
        <v>100</v>
      </c>
      <c r="S20" s="503">
        <v>91</v>
      </c>
      <c r="T20" s="503">
        <v>102</v>
      </c>
      <c r="U20" s="503">
        <v>54</v>
      </c>
      <c r="V20" s="503">
        <v>80</v>
      </c>
      <c r="W20" s="503">
        <v>101</v>
      </c>
      <c r="X20" s="503">
        <v>35</v>
      </c>
      <c r="Y20" s="503">
        <v>71</v>
      </c>
      <c r="Z20" s="503">
        <v>53</v>
      </c>
      <c r="AA20" s="503">
        <v>75</v>
      </c>
      <c r="AB20" s="503">
        <v>68</v>
      </c>
      <c r="AC20" s="503">
        <v>31</v>
      </c>
      <c r="AD20" s="503">
        <v>31</v>
      </c>
      <c r="AE20" s="503">
        <v>17</v>
      </c>
      <c r="AF20" s="503">
        <v>146</v>
      </c>
      <c r="AG20" s="503">
        <v>155</v>
      </c>
      <c r="AH20" s="503">
        <v>79</v>
      </c>
      <c r="AI20" s="503">
        <v>46</v>
      </c>
      <c r="AJ20" s="503">
        <v>117</v>
      </c>
      <c r="AK20" s="503">
        <v>211</v>
      </c>
      <c r="AL20" s="503">
        <v>135</v>
      </c>
      <c r="AM20" s="503">
        <v>67</v>
      </c>
      <c r="AN20" s="503">
        <v>109</v>
      </c>
      <c r="AO20" s="503">
        <v>59</v>
      </c>
      <c r="AP20" s="503">
        <v>71</v>
      </c>
      <c r="AQ20" s="503">
        <v>1138</v>
      </c>
      <c r="AR20" s="503">
        <v>402</v>
      </c>
      <c r="AS20" s="503">
        <v>199</v>
      </c>
      <c r="AT20" s="503">
        <v>175</v>
      </c>
      <c r="AU20" s="503">
        <v>192</v>
      </c>
      <c r="AV20" s="503">
        <v>135</v>
      </c>
      <c r="AW20" s="503">
        <v>98</v>
      </c>
      <c r="AX20" s="503">
        <v>38</v>
      </c>
      <c r="AY20" s="503">
        <v>45</v>
      </c>
      <c r="AZ20" s="503">
        <v>69</v>
      </c>
      <c r="BA20" s="503">
        <v>79</v>
      </c>
      <c r="BB20" s="503">
        <v>56</v>
      </c>
      <c r="BC20" s="503">
        <v>204</v>
      </c>
      <c r="BD20" s="503">
        <v>50</v>
      </c>
      <c r="BE20" s="503">
        <v>75</v>
      </c>
      <c r="BF20" s="503">
        <v>52</v>
      </c>
      <c r="BG20" s="503">
        <v>25</v>
      </c>
      <c r="BH20" s="503">
        <v>52</v>
      </c>
      <c r="BI20" s="503">
        <v>387</v>
      </c>
      <c r="BJ20" s="503">
        <v>300</v>
      </c>
      <c r="BK20" s="503">
        <v>148</v>
      </c>
      <c r="BL20" s="503">
        <v>74</v>
      </c>
      <c r="BM20" s="503">
        <v>108</v>
      </c>
      <c r="BN20" s="503">
        <v>96</v>
      </c>
      <c r="BO20" s="503">
        <v>118</v>
      </c>
      <c r="BP20" s="503">
        <v>39</v>
      </c>
      <c r="BQ20" s="503">
        <v>19</v>
      </c>
      <c r="BR20" s="503">
        <v>371</v>
      </c>
      <c r="BS20" s="503">
        <v>150</v>
      </c>
      <c r="BT20" s="503">
        <v>120</v>
      </c>
      <c r="BU20" s="503">
        <v>101</v>
      </c>
      <c r="BV20" s="503">
        <v>112</v>
      </c>
      <c r="BW20" s="503">
        <v>85</v>
      </c>
      <c r="BX20" s="503">
        <v>64</v>
      </c>
      <c r="BY20" s="503">
        <v>75</v>
      </c>
      <c r="BZ20" s="503">
        <v>59</v>
      </c>
      <c r="CA20" s="503">
        <v>47</v>
      </c>
      <c r="CB20" s="503">
        <v>39</v>
      </c>
      <c r="CC20" s="503">
        <v>38</v>
      </c>
      <c r="CD20" s="503">
        <v>36</v>
      </c>
      <c r="CE20" s="503">
        <v>87</v>
      </c>
      <c r="CF20" s="503">
        <v>49</v>
      </c>
      <c r="CG20" s="503">
        <v>40</v>
      </c>
      <c r="CH20" s="503">
        <v>41</v>
      </c>
      <c r="CI20" s="503">
        <v>23</v>
      </c>
      <c r="CJ20" s="503">
        <v>24</v>
      </c>
      <c r="CK20" s="503">
        <v>27</v>
      </c>
      <c r="CL20" s="503">
        <v>22</v>
      </c>
      <c r="CM20" s="503">
        <v>18</v>
      </c>
      <c r="CN20" s="503">
        <v>21</v>
      </c>
      <c r="CO20" s="503">
        <v>10</v>
      </c>
      <c r="CP20" s="503">
        <v>11</v>
      </c>
      <c r="CQ20" s="503">
        <v>5</v>
      </c>
      <c r="CR20" s="503">
        <v>7</v>
      </c>
      <c r="CS20" s="503">
        <v>203</v>
      </c>
      <c r="CT20" s="503">
        <v>35</v>
      </c>
      <c r="CU20" s="503">
        <v>228</v>
      </c>
      <c r="CV20" s="503">
        <v>91</v>
      </c>
      <c r="CW20" s="503">
        <v>17</v>
      </c>
      <c r="CX20" s="503">
        <v>29</v>
      </c>
      <c r="CY20" s="503">
        <v>24</v>
      </c>
      <c r="CZ20" s="503">
        <v>54</v>
      </c>
      <c r="DA20" s="503">
        <v>204</v>
      </c>
      <c r="DB20" s="503">
        <v>241</v>
      </c>
      <c r="DC20" s="503">
        <v>116</v>
      </c>
      <c r="DD20" s="503">
        <v>94</v>
      </c>
      <c r="DE20" s="503">
        <v>140</v>
      </c>
      <c r="DF20" s="503">
        <v>74</v>
      </c>
      <c r="DG20" s="503">
        <v>39</v>
      </c>
      <c r="DH20" s="503">
        <v>186</v>
      </c>
      <c r="DI20" s="503">
        <v>164</v>
      </c>
      <c r="DJ20" s="503">
        <v>324</v>
      </c>
      <c r="DK20" s="503">
        <v>321</v>
      </c>
      <c r="DL20" s="503">
        <v>289</v>
      </c>
      <c r="DM20" s="503">
        <v>28</v>
      </c>
      <c r="DN20" s="503">
        <v>205</v>
      </c>
      <c r="DO20" s="503">
        <v>157</v>
      </c>
      <c r="DP20" s="503">
        <v>153</v>
      </c>
      <c r="DQ20" s="503">
        <v>101</v>
      </c>
      <c r="DR20" s="503">
        <v>84</v>
      </c>
      <c r="DS20" s="503">
        <v>129</v>
      </c>
      <c r="DT20" s="503">
        <v>26</v>
      </c>
      <c r="DU20" s="503">
        <v>91</v>
      </c>
      <c r="DV20" s="503">
        <v>68</v>
      </c>
      <c r="DW20" s="503">
        <v>58</v>
      </c>
      <c r="DX20" s="503">
        <v>215</v>
      </c>
      <c r="DY20" s="503">
        <v>228</v>
      </c>
      <c r="DZ20" s="503">
        <v>228</v>
      </c>
      <c r="EA20" s="503">
        <v>53</v>
      </c>
      <c r="EB20" s="503">
        <v>58</v>
      </c>
      <c r="EC20" s="503">
        <v>18</v>
      </c>
      <c r="ED20" s="503">
        <v>14</v>
      </c>
      <c r="EE20" s="503">
        <v>13</v>
      </c>
      <c r="EF20" s="503">
        <v>13</v>
      </c>
      <c r="EG20" s="503">
        <v>16</v>
      </c>
      <c r="EH20" s="503">
        <v>44</v>
      </c>
      <c r="EI20" s="503">
        <v>29</v>
      </c>
      <c r="EJ20" s="503">
        <v>20</v>
      </c>
      <c r="EK20" s="503">
        <v>16</v>
      </c>
      <c r="EL20" s="503">
        <v>19</v>
      </c>
      <c r="EM20" s="503">
        <v>16</v>
      </c>
      <c r="EN20" s="503">
        <v>59</v>
      </c>
      <c r="EO20" s="503">
        <v>10</v>
      </c>
      <c r="EP20" s="503">
        <v>17</v>
      </c>
      <c r="EQ20" s="503">
        <v>10</v>
      </c>
      <c r="ER20" s="503">
        <v>16</v>
      </c>
      <c r="ES20" s="503">
        <v>30</v>
      </c>
      <c r="ET20" s="503">
        <v>33</v>
      </c>
      <c r="EU20" s="503">
        <v>37</v>
      </c>
      <c r="EV20" s="503">
        <v>55</v>
      </c>
      <c r="EW20" s="503">
        <v>33</v>
      </c>
      <c r="EX20" s="503">
        <v>20</v>
      </c>
      <c r="EY20" s="503">
        <v>19</v>
      </c>
      <c r="EZ20" s="503">
        <v>18</v>
      </c>
      <c r="FA20" s="503">
        <v>33</v>
      </c>
      <c r="FB20" s="503">
        <v>6</v>
      </c>
      <c r="FC20" s="503">
        <v>21</v>
      </c>
      <c r="FD20" s="503">
        <v>-1</v>
      </c>
      <c r="FE20" s="503">
        <v>14</v>
      </c>
      <c r="FF20" s="503">
        <v>40</v>
      </c>
      <c r="FG20" s="503">
        <v>21</v>
      </c>
      <c r="FH20" s="503">
        <v>27</v>
      </c>
      <c r="FI20" s="503">
        <v>15</v>
      </c>
      <c r="FJ20" s="503">
        <v>10</v>
      </c>
      <c r="FK20" s="503">
        <v>7</v>
      </c>
      <c r="FL20" s="503">
        <v>50</v>
      </c>
      <c r="FM20" s="503">
        <v>22</v>
      </c>
      <c r="FN20" s="503">
        <v>21</v>
      </c>
      <c r="FO20" s="503">
        <v>56</v>
      </c>
      <c r="FP20" s="503">
        <v>60</v>
      </c>
      <c r="FQ20" s="503">
        <v>11</v>
      </c>
      <c r="FR20" s="503">
        <v>72</v>
      </c>
      <c r="FS20" s="503">
        <v>28</v>
      </c>
      <c r="FT20" s="503">
        <v>10</v>
      </c>
      <c r="FU20" s="503">
        <v>13</v>
      </c>
      <c r="FV20" s="503">
        <v>24</v>
      </c>
      <c r="FW20" s="503">
        <v>21</v>
      </c>
      <c r="FX20" s="503">
        <v>16</v>
      </c>
      <c r="FY20" s="503">
        <v>8</v>
      </c>
      <c r="FZ20" s="503">
        <v>7</v>
      </c>
      <c r="GA20" s="503">
        <v>14</v>
      </c>
      <c r="GB20" s="503">
        <v>24</v>
      </c>
      <c r="GC20" s="503">
        <v>46</v>
      </c>
      <c r="GD20" s="503">
        <v>5</v>
      </c>
      <c r="GE20" s="503">
        <v>16</v>
      </c>
      <c r="GF20" s="503">
        <v>13</v>
      </c>
      <c r="GG20" s="503">
        <v>14</v>
      </c>
      <c r="GH20" s="503">
        <v>8</v>
      </c>
      <c r="GI20" s="503">
        <v>6</v>
      </c>
      <c r="GJ20" s="503">
        <v>11</v>
      </c>
      <c r="GK20" s="503">
        <v>22</v>
      </c>
      <c r="GL20" s="503">
        <v>12</v>
      </c>
      <c r="GM20" s="503">
        <v>34</v>
      </c>
      <c r="GN20" s="503">
        <v>31</v>
      </c>
      <c r="GO20" s="503">
        <v>20</v>
      </c>
      <c r="GP20" s="503">
        <v>15</v>
      </c>
      <c r="GQ20" s="503">
        <v>12</v>
      </c>
      <c r="GR20" s="503">
        <v>28</v>
      </c>
      <c r="GS20" s="503">
        <v>10</v>
      </c>
      <c r="GT20" s="503">
        <v>24</v>
      </c>
      <c r="GU20" s="503">
        <v>7</v>
      </c>
      <c r="GV20" s="503">
        <v>32</v>
      </c>
      <c r="GW20" s="503">
        <v>14</v>
      </c>
      <c r="GX20" s="503">
        <v>13</v>
      </c>
      <c r="GY20" s="503">
        <v>64</v>
      </c>
      <c r="GZ20" s="503">
        <v>22</v>
      </c>
      <c r="HA20" s="503">
        <v>12</v>
      </c>
      <c r="HB20" s="503">
        <v>7</v>
      </c>
      <c r="HC20" s="503">
        <v>8</v>
      </c>
      <c r="HD20" s="503">
        <v>20</v>
      </c>
      <c r="HE20" s="503">
        <v>14</v>
      </c>
      <c r="HF20" s="503">
        <v>10</v>
      </c>
      <c r="HG20" s="503">
        <v>6</v>
      </c>
      <c r="HH20" s="503">
        <v>12</v>
      </c>
      <c r="HI20" s="503">
        <v>22</v>
      </c>
      <c r="HJ20" s="503">
        <v>19</v>
      </c>
      <c r="HK20" s="503">
        <v>9</v>
      </c>
      <c r="HL20" s="503">
        <v>21</v>
      </c>
      <c r="HM20" s="503">
        <v>40</v>
      </c>
      <c r="HN20" s="503">
        <v>35</v>
      </c>
      <c r="HO20" s="503">
        <v>15</v>
      </c>
      <c r="HP20" s="503">
        <v>31</v>
      </c>
      <c r="HQ20" s="503">
        <v>52</v>
      </c>
      <c r="HR20" s="503">
        <v>-4</v>
      </c>
      <c r="HS20" s="503">
        <v>20</v>
      </c>
      <c r="HT20" s="503">
        <v>8</v>
      </c>
      <c r="HU20" s="503">
        <v>15</v>
      </c>
      <c r="HV20" s="503">
        <v>10</v>
      </c>
      <c r="HW20" s="503">
        <v>16</v>
      </c>
      <c r="HX20" s="503">
        <v>6</v>
      </c>
      <c r="HY20" s="503">
        <v>12</v>
      </c>
      <c r="HZ20" s="503">
        <v>13</v>
      </c>
      <c r="IA20" s="503">
        <v>8</v>
      </c>
      <c r="IB20" s="503">
        <v>23</v>
      </c>
      <c r="IC20" s="503">
        <v>18</v>
      </c>
      <c r="ID20" s="503">
        <v>13</v>
      </c>
      <c r="IE20" s="503">
        <v>17</v>
      </c>
      <c r="IF20" s="503">
        <v>158</v>
      </c>
      <c r="IG20" s="503">
        <v>90</v>
      </c>
      <c r="IH20" s="503">
        <v>57</v>
      </c>
      <c r="II20" s="503">
        <v>19</v>
      </c>
      <c r="IJ20" s="503">
        <v>22</v>
      </c>
      <c r="IK20" s="503">
        <v>26</v>
      </c>
      <c r="IL20" s="503">
        <v>25</v>
      </c>
      <c r="IM20" s="503">
        <v>17</v>
      </c>
      <c r="IN20" s="503">
        <v>14</v>
      </c>
      <c r="IO20" s="503">
        <v>12</v>
      </c>
      <c r="IP20" s="503">
        <v>26</v>
      </c>
      <c r="IQ20" s="503">
        <v>7</v>
      </c>
      <c r="IR20" s="503">
        <v>9</v>
      </c>
      <c r="IS20" s="503">
        <v>6</v>
      </c>
      <c r="IT20" s="503">
        <v>11</v>
      </c>
      <c r="IU20" s="503">
        <v>9</v>
      </c>
      <c r="IV20" s="503">
        <v>7</v>
      </c>
      <c r="IW20" s="503">
        <v>6</v>
      </c>
      <c r="IX20" s="503">
        <v>5</v>
      </c>
      <c r="IY20" s="503">
        <v>9</v>
      </c>
      <c r="IZ20" s="503">
        <v>14</v>
      </c>
      <c r="JA20" s="503">
        <v>83</v>
      </c>
      <c r="JB20" s="503">
        <v>26</v>
      </c>
      <c r="JC20" s="503">
        <v>22</v>
      </c>
      <c r="JD20" s="503">
        <v>7</v>
      </c>
      <c r="JE20" s="503">
        <v>26</v>
      </c>
      <c r="JF20" s="503">
        <v>10</v>
      </c>
      <c r="JG20" s="503">
        <v>8</v>
      </c>
      <c r="JH20" s="503">
        <v>15</v>
      </c>
      <c r="JI20" s="503">
        <v>27</v>
      </c>
      <c r="JJ20" s="503">
        <v>61</v>
      </c>
      <c r="JK20" s="503">
        <v>7</v>
      </c>
      <c r="JL20" s="503">
        <v>11</v>
      </c>
      <c r="JM20" s="503">
        <v>15</v>
      </c>
      <c r="JN20" s="503">
        <v>15</v>
      </c>
      <c r="JO20" s="503">
        <v>28</v>
      </c>
      <c r="JP20" s="503">
        <v>13</v>
      </c>
      <c r="JQ20" s="503">
        <v>5</v>
      </c>
      <c r="JR20" s="503">
        <v>6</v>
      </c>
      <c r="JS20" s="503">
        <v>11</v>
      </c>
      <c r="JT20" s="503">
        <v>11</v>
      </c>
      <c r="JU20" s="503">
        <v>16</v>
      </c>
      <c r="JV20" s="503">
        <v>96</v>
      </c>
    </row>
    <row r="21" spans="1:282" ht="18.600000000000001" customHeight="1">
      <c r="A21" s="18"/>
      <c r="B21" s="182"/>
      <c r="C21" s="849"/>
      <c r="D21" s="849"/>
      <c r="E21" s="849"/>
      <c r="F21" s="849"/>
      <c r="G21" s="849"/>
      <c r="H21" s="849"/>
      <c r="I21" s="308"/>
      <c r="J21" s="849"/>
      <c r="K21" s="850"/>
      <c r="L21" s="850"/>
      <c r="M21" s="850"/>
      <c r="N21" s="850"/>
      <c r="O21" s="850"/>
      <c r="P21" s="850"/>
      <c r="Q21" s="850"/>
      <c r="R21" s="850"/>
      <c r="S21" s="850"/>
      <c r="T21" s="850"/>
      <c r="U21" s="850"/>
      <c r="V21" s="850"/>
      <c r="W21" s="850"/>
      <c r="X21" s="850"/>
      <c r="Y21" s="850"/>
      <c r="Z21" s="850"/>
      <c r="AA21" s="850"/>
      <c r="AB21" s="850"/>
      <c r="AC21" s="850"/>
      <c r="AD21" s="850"/>
      <c r="AE21" s="850"/>
      <c r="AF21" s="850"/>
      <c r="AG21" s="850"/>
      <c r="AH21" s="850"/>
      <c r="AI21" s="850"/>
      <c r="AJ21" s="850"/>
      <c r="AK21" s="850"/>
      <c r="AL21" s="850"/>
      <c r="AM21" s="850"/>
      <c r="AN21" s="850"/>
      <c r="AO21" s="850"/>
      <c r="AP21" s="850"/>
      <c r="AQ21" s="850"/>
      <c r="AR21" s="850"/>
      <c r="AS21" s="850"/>
      <c r="AT21" s="850"/>
      <c r="AU21" s="850"/>
      <c r="AV21" s="850"/>
      <c r="AW21" s="850"/>
      <c r="AX21" s="850"/>
      <c r="AY21" s="850"/>
      <c r="AZ21" s="850"/>
      <c r="BA21" s="850"/>
      <c r="BB21" s="850"/>
      <c r="BC21" s="850"/>
      <c r="BD21" s="850"/>
      <c r="BE21" s="850"/>
      <c r="BF21" s="850"/>
      <c r="BG21" s="850"/>
      <c r="BH21" s="850"/>
      <c r="BI21" s="850"/>
      <c r="BJ21" s="850"/>
      <c r="BK21" s="850"/>
      <c r="BL21" s="850"/>
      <c r="BM21" s="850"/>
      <c r="BN21" s="850"/>
      <c r="BO21" s="850"/>
      <c r="BP21" s="850"/>
      <c r="BQ21" s="850"/>
      <c r="BR21" s="850"/>
      <c r="BS21" s="850"/>
      <c r="BT21" s="850"/>
      <c r="BU21" s="850"/>
      <c r="BV21" s="850"/>
      <c r="BW21" s="850"/>
      <c r="BX21" s="850"/>
      <c r="BY21" s="850"/>
      <c r="BZ21" s="850"/>
      <c r="CA21" s="850"/>
      <c r="CB21" s="850"/>
      <c r="CC21" s="850"/>
      <c r="CD21" s="850"/>
      <c r="CE21" s="850"/>
      <c r="CF21" s="850"/>
      <c r="CG21" s="850"/>
      <c r="CH21" s="850"/>
      <c r="CI21" s="850"/>
      <c r="CJ21" s="850"/>
      <c r="CK21" s="850"/>
      <c r="CL21" s="850"/>
      <c r="CM21" s="850"/>
      <c r="CN21" s="850"/>
      <c r="CO21" s="850"/>
      <c r="CP21" s="850"/>
      <c r="CQ21" s="850"/>
      <c r="CR21" s="850"/>
      <c r="CS21" s="850"/>
      <c r="CT21" s="850"/>
      <c r="CU21" s="850"/>
      <c r="CV21" s="850"/>
      <c r="CW21" s="850"/>
      <c r="CX21" s="850"/>
      <c r="CY21" s="850"/>
      <c r="CZ21" s="850"/>
      <c r="DA21" s="850"/>
      <c r="DB21" s="850"/>
      <c r="DC21" s="850"/>
      <c r="DD21" s="850"/>
      <c r="DE21" s="850"/>
      <c r="DF21" s="850"/>
      <c r="DG21" s="850"/>
      <c r="DH21" s="850"/>
      <c r="DI21" s="850"/>
      <c r="DJ21" s="850"/>
      <c r="DK21" s="850"/>
      <c r="DL21" s="850"/>
      <c r="DM21" s="850"/>
      <c r="DN21" s="850"/>
      <c r="DO21" s="850"/>
      <c r="DP21" s="850"/>
      <c r="DQ21" s="850"/>
      <c r="DR21" s="850"/>
      <c r="DS21" s="850"/>
      <c r="DT21" s="850"/>
      <c r="DU21" s="850"/>
      <c r="DV21" s="850"/>
      <c r="DW21" s="850"/>
      <c r="DX21" s="850"/>
      <c r="DY21" s="850"/>
      <c r="DZ21" s="850"/>
      <c r="EA21" s="850"/>
      <c r="EB21" s="850"/>
      <c r="EC21" s="850"/>
      <c r="ED21" s="850"/>
      <c r="EE21" s="850"/>
      <c r="EF21" s="850"/>
      <c r="EG21" s="850"/>
      <c r="EH21" s="850"/>
      <c r="EI21" s="850"/>
      <c r="EJ21" s="850"/>
      <c r="EK21" s="850"/>
      <c r="EL21" s="850"/>
      <c r="EM21" s="850"/>
      <c r="EN21" s="850"/>
      <c r="EO21" s="850"/>
      <c r="EP21" s="850"/>
      <c r="EQ21" s="850"/>
      <c r="ER21" s="850"/>
      <c r="ES21" s="850"/>
      <c r="ET21" s="850"/>
      <c r="EU21" s="850"/>
      <c r="EV21" s="850"/>
      <c r="EW21" s="850"/>
      <c r="EX21" s="850"/>
      <c r="EY21" s="850"/>
      <c r="EZ21" s="850"/>
      <c r="FA21" s="850"/>
      <c r="FB21" s="850"/>
      <c r="FC21" s="850"/>
      <c r="FD21" s="850"/>
      <c r="FE21" s="850"/>
      <c r="FF21" s="850"/>
      <c r="FG21" s="850"/>
      <c r="FH21" s="850"/>
      <c r="FI21" s="850"/>
      <c r="FJ21" s="850"/>
      <c r="FK21" s="850"/>
      <c r="FL21" s="850"/>
      <c r="FM21" s="850"/>
      <c r="FN21" s="850"/>
      <c r="FO21" s="850"/>
      <c r="FP21" s="850"/>
      <c r="FQ21" s="850"/>
      <c r="FR21" s="850"/>
      <c r="FS21" s="850"/>
      <c r="FT21" s="850"/>
      <c r="FU21" s="850"/>
      <c r="FV21" s="850"/>
      <c r="FW21" s="850"/>
      <c r="FX21" s="850"/>
      <c r="FY21" s="850"/>
      <c r="FZ21" s="850"/>
      <c r="GA21" s="850"/>
      <c r="GB21" s="850"/>
      <c r="GC21" s="850"/>
      <c r="GD21" s="850"/>
      <c r="GE21" s="850"/>
      <c r="GF21" s="850"/>
      <c r="GG21" s="850"/>
      <c r="GH21" s="850"/>
      <c r="GI21" s="850"/>
      <c r="GJ21" s="850"/>
      <c r="GK21" s="850"/>
      <c r="GL21" s="850"/>
      <c r="GM21" s="850"/>
      <c r="GN21" s="850"/>
      <c r="GO21" s="850"/>
      <c r="GP21" s="850"/>
      <c r="GQ21" s="850"/>
      <c r="GR21" s="850"/>
      <c r="GS21" s="850"/>
      <c r="GT21" s="850"/>
      <c r="GU21" s="850"/>
      <c r="GV21" s="850"/>
      <c r="GW21" s="850"/>
      <c r="GX21" s="850"/>
      <c r="GY21" s="850"/>
      <c r="GZ21" s="850"/>
      <c r="HA21" s="850"/>
      <c r="HB21" s="850"/>
      <c r="HC21" s="850"/>
      <c r="HD21" s="850"/>
      <c r="HE21" s="850"/>
      <c r="HF21" s="850"/>
      <c r="HG21" s="850"/>
      <c r="HH21" s="850"/>
      <c r="HI21" s="850"/>
      <c r="HJ21" s="850"/>
      <c r="HK21" s="850"/>
      <c r="HL21" s="850"/>
      <c r="HM21" s="850"/>
      <c r="HN21" s="850"/>
      <c r="HO21" s="850"/>
      <c r="HP21" s="850"/>
      <c r="HQ21" s="850"/>
      <c r="HR21" s="850"/>
      <c r="HS21" s="850"/>
      <c r="HT21" s="850"/>
      <c r="HU21" s="850"/>
      <c r="HV21" s="850"/>
      <c r="HW21" s="850"/>
      <c r="HX21" s="850"/>
      <c r="HY21" s="850"/>
      <c r="HZ21" s="850"/>
      <c r="IA21" s="850"/>
      <c r="IB21" s="850"/>
      <c r="IC21" s="850"/>
      <c r="ID21" s="850"/>
      <c r="IE21" s="850"/>
      <c r="IF21" s="850"/>
      <c r="IG21" s="850"/>
      <c r="IH21" s="850"/>
      <c r="II21" s="850"/>
      <c r="IJ21" s="850"/>
      <c r="IK21" s="850"/>
      <c r="IL21" s="850"/>
      <c r="IM21" s="850"/>
      <c r="IN21" s="850"/>
      <c r="IO21" s="850"/>
      <c r="IP21" s="850"/>
      <c r="IQ21" s="850"/>
      <c r="IR21" s="850"/>
      <c r="IS21" s="850"/>
      <c r="IT21" s="850"/>
      <c r="IU21" s="850"/>
      <c r="IV21" s="850"/>
      <c r="IW21" s="850"/>
      <c r="IX21" s="850"/>
      <c r="IY21" s="850"/>
      <c r="IZ21" s="850"/>
      <c r="JA21" s="850"/>
      <c r="JB21" s="850"/>
      <c r="JC21" s="850"/>
      <c r="JD21" s="850"/>
      <c r="JE21" s="850"/>
      <c r="JF21" s="850"/>
      <c r="JG21" s="850"/>
      <c r="JH21" s="850"/>
      <c r="JI21" s="850"/>
      <c r="JJ21" s="850"/>
      <c r="JK21" s="850"/>
      <c r="JL21" s="850"/>
      <c r="JM21" s="850"/>
      <c r="JN21" s="850"/>
      <c r="JO21" s="850"/>
      <c r="JP21" s="850"/>
      <c r="JQ21" s="850"/>
      <c r="JR21" s="850"/>
      <c r="JS21" s="850"/>
      <c r="JT21" s="850"/>
      <c r="JU21" s="850"/>
      <c r="JV21" s="850"/>
    </row>
    <row r="22" spans="1:282" ht="23.25" customHeight="1">
      <c r="A22" s="183"/>
      <c r="B22" s="851" t="s">
        <v>66</v>
      </c>
      <c r="C22" s="503">
        <v>1001250</v>
      </c>
      <c r="D22" s="503">
        <v>455390</v>
      </c>
      <c r="E22" s="503">
        <v>180734</v>
      </c>
      <c r="F22" s="503">
        <v>170430</v>
      </c>
      <c r="G22" s="503">
        <v>189546</v>
      </c>
      <c r="H22" s="503">
        <v>5150</v>
      </c>
      <c r="I22" s="312"/>
      <c r="J22" s="503">
        <v>49200</v>
      </c>
      <c r="K22" s="503">
        <v>21800</v>
      </c>
      <c r="L22" s="503">
        <v>27200</v>
      </c>
      <c r="M22" s="503">
        <v>11400</v>
      </c>
      <c r="N22" s="503">
        <v>10600</v>
      </c>
      <c r="O22" s="503">
        <v>11300</v>
      </c>
      <c r="P22" s="503">
        <v>7250</v>
      </c>
      <c r="Q22" s="503">
        <v>8120</v>
      </c>
      <c r="R22" s="503">
        <v>5760</v>
      </c>
      <c r="S22" s="503">
        <v>4190</v>
      </c>
      <c r="T22" s="503">
        <v>5050</v>
      </c>
      <c r="U22" s="503">
        <v>4640</v>
      </c>
      <c r="V22" s="503">
        <v>5540</v>
      </c>
      <c r="W22" s="503">
        <v>4920</v>
      </c>
      <c r="X22" s="503">
        <v>3510</v>
      </c>
      <c r="Y22" s="503">
        <v>4830</v>
      </c>
      <c r="Z22" s="503">
        <v>2660</v>
      </c>
      <c r="AA22" s="503">
        <v>4120</v>
      </c>
      <c r="AB22" s="503">
        <v>2900</v>
      </c>
      <c r="AC22" s="503">
        <v>3240</v>
      </c>
      <c r="AD22" s="503">
        <v>2570</v>
      </c>
      <c r="AE22" s="503">
        <v>1890</v>
      </c>
      <c r="AF22" s="503">
        <v>6640</v>
      </c>
      <c r="AG22" s="503">
        <v>5150</v>
      </c>
      <c r="AH22" s="503">
        <v>3420</v>
      </c>
      <c r="AI22" s="503">
        <v>1950</v>
      </c>
      <c r="AJ22" s="503">
        <v>4270</v>
      </c>
      <c r="AK22" s="503">
        <v>9270</v>
      </c>
      <c r="AL22" s="503">
        <v>6640</v>
      </c>
      <c r="AM22" s="503">
        <v>3000</v>
      </c>
      <c r="AN22" s="503">
        <v>6910</v>
      </c>
      <c r="AO22" s="503">
        <v>4430</v>
      </c>
      <c r="AP22" s="503">
        <v>4320</v>
      </c>
      <c r="AQ22" s="503">
        <v>45100</v>
      </c>
      <c r="AR22" s="503">
        <v>18500</v>
      </c>
      <c r="AS22" s="503">
        <v>11800</v>
      </c>
      <c r="AT22" s="503">
        <v>8700</v>
      </c>
      <c r="AU22" s="503">
        <v>8170</v>
      </c>
      <c r="AV22" s="503">
        <v>6200</v>
      </c>
      <c r="AW22" s="503">
        <v>5990</v>
      </c>
      <c r="AX22" s="503">
        <v>3760</v>
      </c>
      <c r="AY22" s="503">
        <v>1960</v>
      </c>
      <c r="AZ22" s="503">
        <v>1940</v>
      </c>
      <c r="BA22" s="503">
        <v>4680</v>
      </c>
      <c r="BB22" s="503">
        <v>3560</v>
      </c>
      <c r="BC22" s="503">
        <v>7230</v>
      </c>
      <c r="BD22" s="503">
        <v>4740</v>
      </c>
      <c r="BE22" s="503">
        <v>2480</v>
      </c>
      <c r="BF22" s="503">
        <v>2330</v>
      </c>
      <c r="BG22" s="503">
        <v>2310</v>
      </c>
      <c r="BH22" s="503">
        <v>2200</v>
      </c>
      <c r="BI22" s="503">
        <v>19100</v>
      </c>
      <c r="BJ22" s="503">
        <v>12100</v>
      </c>
      <c r="BK22" s="503">
        <v>6210</v>
      </c>
      <c r="BL22" s="503">
        <v>3640</v>
      </c>
      <c r="BM22" s="503">
        <v>4170</v>
      </c>
      <c r="BN22" s="503">
        <v>2620</v>
      </c>
      <c r="BO22" s="503">
        <v>4830</v>
      </c>
      <c r="BP22" s="503">
        <v>2380</v>
      </c>
      <c r="BQ22" s="503" t="s">
        <v>262</v>
      </c>
      <c r="BR22" s="503">
        <v>16500</v>
      </c>
      <c r="BS22" s="503">
        <v>11100</v>
      </c>
      <c r="BT22" s="503">
        <v>7980</v>
      </c>
      <c r="BU22" s="503">
        <v>4920</v>
      </c>
      <c r="BV22" s="503">
        <v>4460</v>
      </c>
      <c r="BW22" s="503">
        <v>4260</v>
      </c>
      <c r="BX22" s="503">
        <v>3810</v>
      </c>
      <c r="BY22" s="503">
        <v>3400</v>
      </c>
      <c r="BZ22" s="503">
        <v>3250</v>
      </c>
      <c r="CA22" s="503">
        <v>2660</v>
      </c>
      <c r="CB22" s="503">
        <v>2090</v>
      </c>
      <c r="CC22" s="503">
        <v>1930</v>
      </c>
      <c r="CD22" s="503">
        <v>1410</v>
      </c>
      <c r="CE22" s="503">
        <v>3190</v>
      </c>
      <c r="CF22" s="503">
        <v>1770</v>
      </c>
      <c r="CG22" s="503">
        <v>1400</v>
      </c>
      <c r="CH22" s="503">
        <v>1170</v>
      </c>
      <c r="CI22" s="503">
        <v>884</v>
      </c>
      <c r="CJ22" s="503">
        <v>882</v>
      </c>
      <c r="CK22" s="503">
        <v>884</v>
      </c>
      <c r="CL22" s="503">
        <v>922</v>
      </c>
      <c r="CM22" s="503">
        <v>690</v>
      </c>
      <c r="CN22" s="503">
        <v>513</v>
      </c>
      <c r="CO22" s="503">
        <v>385</v>
      </c>
      <c r="CP22" s="503">
        <v>379</v>
      </c>
      <c r="CQ22" s="503">
        <v>184</v>
      </c>
      <c r="CR22" s="503">
        <v>175</v>
      </c>
      <c r="CS22" s="503">
        <v>11100</v>
      </c>
      <c r="CT22" s="503">
        <v>2080</v>
      </c>
      <c r="CU22" s="503">
        <v>6900</v>
      </c>
      <c r="CV22" s="503">
        <v>2800</v>
      </c>
      <c r="CW22" s="503">
        <v>776</v>
      </c>
      <c r="CX22" s="503">
        <v>2110</v>
      </c>
      <c r="CY22" s="503">
        <v>1530</v>
      </c>
      <c r="CZ22" s="503">
        <v>5160</v>
      </c>
      <c r="DA22" s="503">
        <v>18200</v>
      </c>
      <c r="DB22" s="503">
        <v>10900</v>
      </c>
      <c r="DC22" s="503">
        <v>5510</v>
      </c>
      <c r="DD22" s="503">
        <v>3960</v>
      </c>
      <c r="DE22" s="503">
        <v>5650</v>
      </c>
      <c r="DF22" s="503">
        <v>2030</v>
      </c>
      <c r="DG22" s="503">
        <v>1190</v>
      </c>
      <c r="DH22" s="503">
        <v>8540</v>
      </c>
      <c r="DI22" s="503">
        <v>11100</v>
      </c>
      <c r="DJ22" s="503">
        <v>21500</v>
      </c>
      <c r="DK22" s="503">
        <v>19200</v>
      </c>
      <c r="DL22" s="503">
        <v>16500</v>
      </c>
      <c r="DM22" s="503">
        <v>11600</v>
      </c>
      <c r="DN22" s="503">
        <v>12300</v>
      </c>
      <c r="DO22" s="503">
        <v>11100</v>
      </c>
      <c r="DP22" s="503">
        <v>9650</v>
      </c>
      <c r="DQ22" s="503">
        <v>8730</v>
      </c>
      <c r="DR22" s="503" t="s">
        <v>262</v>
      </c>
      <c r="DS22" s="503">
        <v>5570</v>
      </c>
      <c r="DT22" s="503">
        <v>4380</v>
      </c>
      <c r="DU22" s="503">
        <v>4620</v>
      </c>
      <c r="DV22" s="503">
        <v>3500</v>
      </c>
      <c r="DW22" s="503">
        <v>3330</v>
      </c>
      <c r="DX22" s="503">
        <v>13000</v>
      </c>
      <c r="DY22" s="503">
        <v>11400</v>
      </c>
      <c r="DZ22" s="503">
        <v>10200</v>
      </c>
      <c r="EA22" s="503">
        <v>3850</v>
      </c>
      <c r="EB22" s="503">
        <v>3440</v>
      </c>
      <c r="EC22" s="503">
        <v>942</v>
      </c>
      <c r="ED22" s="503">
        <v>762</v>
      </c>
      <c r="EE22" s="503">
        <v>689</v>
      </c>
      <c r="EF22" s="503">
        <v>789</v>
      </c>
      <c r="EG22" s="503">
        <v>1010</v>
      </c>
      <c r="EH22" s="503">
        <v>2480</v>
      </c>
      <c r="EI22" s="503">
        <v>1730</v>
      </c>
      <c r="EJ22" s="503">
        <v>1200</v>
      </c>
      <c r="EK22" s="503">
        <v>931</v>
      </c>
      <c r="EL22" s="503">
        <v>1260</v>
      </c>
      <c r="EM22" s="503">
        <v>1240</v>
      </c>
      <c r="EN22" s="503">
        <v>3330</v>
      </c>
      <c r="EO22" s="503">
        <v>547</v>
      </c>
      <c r="EP22" s="503">
        <v>983</v>
      </c>
      <c r="EQ22" s="503">
        <v>605</v>
      </c>
      <c r="ER22" s="503">
        <v>952</v>
      </c>
      <c r="ES22" s="503">
        <v>1630</v>
      </c>
      <c r="ET22" s="503">
        <v>2130</v>
      </c>
      <c r="EU22" s="503">
        <v>2170</v>
      </c>
      <c r="EV22" s="503">
        <v>2670</v>
      </c>
      <c r="EW22" s="503">
        <v>1760</v>
      </c>
      <c r="EX22" s="503">
        <v>1140</v>
      </c>
      <c r="EY22" s="503">
        <v>904</v>
      </c>
      <c r="EZ22" s="503">
        <v>932</v>
      </c>
      <c r="FA22" s="503">
        <v>1950</v>
      </c>
      <c r="FB22" s="503">
        <v>321</v>
      </c>
      <c r="FC22" s="503">
        <v>1260</v>
      </c>
      <c r="FD22" s="503">
        <v>1080</v>
      </c>
      <c r="FE22" s="503">
        <v>648</v>
      </c>
      <c r="FF22" s="503">
        <v>2000</v>
      </c>
      <c r="FG22" s="503">
        <v>1280</v>
      </c>
      <c r="FH22" s="503">
        <v>1330</v>
      </c>
      <c r="FI22" s="503">
        <v>820</v>
      </c>
      <c r="FJ22" s="503">
        <v>485</v>
      </c>
      <c r="FK22" s="503">
        <v>441</v>
      </c>
      <c r="FL22" s="503">
        <v>3110</v>
      </c>
      <c r="FM22" s="503">
        <v>1440</v>
      </c>
      <c r="FN22" s="503">
        <v>1170</v>
      </c>
      <c r="FO22" s="503">
        <v>3030</v>
      </c>
      <c r="FP22" s="503">
        <v>2390</v>
      </c>
      <c r="FQ22" s="503">
        <v>2300</v>
      </c>
      <c r="FR22" s="503">
        <v>4520</v>
      </c>
      <c r="FS22" s="503">
        <v>1710</v>
      </c>
      <c r="FT22" s="503">
        <v>603</v>
      </c>
      <c r="FU22" s="503">
        <v>955</v>
      </c>
      <c r="FV22" s="503">
        <v>1400</v>
      </c>
      <c r="FW22" s="503">
        <v>1150</v>
      </c>
      <c r="FX22" s="503">
        <v>974</v>
      </c>
      <c r="FY22" s="503">
        <v>465</v>
      </c>
      <c r="FZ22" s="503">
        <v>448</v>
      </c>
      <c r="GA22" s="503">
        <v>637</v>
      </c>
      <c r="GB22" s="503">
        <v>1540</v>
      </c>
      <c r="GC22" s="503">
        <v>3040</v>
      </c>
      <c r="GD22" s="503">
        <v>629</v>
      </c>
      <c r="GE22" s="503">
        <v>752</v>
      </c>
      <c r="GF22" s="503">
        <v>771</v>
      </c>
      <c r="GG22" s="503">
        <v>754</v>
      </c>
      <c r="GH22" s="503">
        <v>573</v>
      </c>
      <c r="GI22" s="503">
        <v>357</v>
      </c>
      <c r="GJ22" s="503">
        <v>721</v>
      </c>
      <c r="GK22" s="503">
        <v>1490</v>
      </c>
      <c r="GL22" s="503">
        <v>522</v>
      </c>
      <c r="GM22" s="503">
        <v>1800</v>
      </c>
      <c r="GN22" s="503">
        <v>1100</v>
      </c>
      <c r="GO22" s="503">
        <v>725</v>
      </c>
      <c r="GP22" s="503">
        <v>834</v>
      </c>
      <c r="GQ22" s="503">
        <v>720</v>
      </c>
      <c r="GR22" s="503">
        <v>1770</v>
      </c>
      <c r="GS22" s="503">
        <v>547</v>
      </c>
      <c r="GT22" s="503">
        <v>1120</v>
      </c>
      <c r="GU22" s="503">
        <v>422</v>
      </c>
      <c r="GV22" s="503">
        <v>1870</v>
      </c>
      <c r="GW22" s="503">
        <v>770</v>
      </c>
      <c r="GX22" s="503">
        <v>452</v>
      </c>
      <c r="GY22" s="503">
        <v>4000</v>
      </c>
      <c r="GZ22" s="503">
        <v>2530</v>
      </c>
      <c r="HA22" s="503">
        <v>803</v>
      </c>
      <c r="HB22" s="503">
        <v>647</v>
      </c>
      <c r="HC22" s="503">
        <v>542</v>
      </c>
      <c r="HD22" s="503">
        <v>1200</v>
      </c>
      <c r="HE22" s="503">
        <v>708</v>
      </c>
      <c r="HF22" s="503">
        <v>758</v>
      </c>
      <c r="HG22" s="503">
        <v>603</v>
      </c>
      <c r="HH22" s="503">
        <v>883</v>
      </c>
      <c r="HI22" s="503">
        <v>1210</v>
      </c>
      <c r="HJ22" s="503">
        <v>1160</v>
      </c>
      <c r="HK22" s="503">
        <v>297</v>
      </c>
      <c r="HL22" s="503">
        <v>1990</v>
      </c>
      <c r="HM22" s="503">
        <v>2000</v>
      </c>
      <c r="HN22" s="503">
        <v>1340</v>
      </c>
      <c r="HO22" s="503">
        <v>853</v>
      </c>
      <c r="HP22" s="503">
        <v>1420</v>
      </c>
      <c r="HQ22" s="503">
        <v>2180</v>
      </c>
      <c r="HR22" s="503">
        <v>1060</v>
      </c>
      <c r="HS22" s="503">
        <v>1210</v>
      </c>
      <c r="HT22" s="503">
        <v>394</v>
      </c>
      <c r="HU22" s="503">
        <v>748</v>
      </c>
      <c r="HV22" s="503">
        <v>560</v>
      </c>
      <c r="HW22" s="503">
        <v>664</v>
      </c>
      <c r="HX22" s="503">
        <v>437</v>
      </c>
      <c r="HY22" s="503">
        <v>483</v>
      </c>
      <c r="HZ22" s="503">
        <v>776</v>
      </c>
      <c r="IA22" s="503">
        <v>703</v>
      </c>
      <c r="IB22" s="503">
        <v>1710</v>
      </c>
      <c r="IC22" s="503">
        <v>1000</v>
      </c>
      <c r="ID22" s="503">
        <v>783</v>
      </c>
      <c r="IE22" s="503">
        <v>1110</v>
      </c>
      <c r="IF22" s="503">
        <v>7310</v>
      </c>
      <c r="IG22" s="503">
        <v>5390</v>
      </c>
      <c r="IH22" s="503">
        <v>2900</v>
      </c>
      <c r="II22" s="503">
        <v>1330</v>
      </c>
      <c r="IJ22" s="503">
        <v>1380</v>
      </c>
      <c r="IK22" s="503">
        <v>1310</v>
      </c>
      <c r="IL22" s="503">
        <v>1190</v>
      </c>
      <c r="IM22" s="503">
        <v>878</v>
      </c>
      <c r="IN22" s="503">
        <v>711</v>
      </c>
      <c r="IO22" s="503">
        <v>686</v>
      </c>
      <c r="IP22" s="503">
        <v>1700</v>
      </c>
      <c r="IQ22" s="503">
        <v>282</v>
      </c>
      <c r="IR22" s="503">
        <v>529</v>
      </c>
      <c r="IS22" s="503">
        <v>349</v>
      </c>
      <c r="IT22" s="503">
        <v>597</v>
      </c>
      <c r="IU22" s="503">
        <v>504</v>
      </c>
      <c r="IV22" s="503">
        <v>431</v>
      </c>
      <c r="IW22" s="503">
        <v>274</v>
      </c>
      <c r="IX22" s="503">
        <v>240</v>
      </c>
      <c r="IY22" s="503">
        <v>471</v>
      </c>
      <c r="IZ22" s="503">
        <v>654</v>
      </c>
      <c r="JA22" s="503">
        <v>4650</v>
      </c>
      <c r="JB22" s="503">
        <v>1860</v>
      </c>
      <c r="JC22" s="503">
        <v>1070</v>
      </c>
      <c r="JD22" s="503">
        <v>441</v>
      </c>
      <c r="JE22" s="503">
        <v>926</v>
      </c>
      <c r="JF22" s="503">
        <v>737</v>
      </c>
      <c r="JG22" s="503">
        <v>604</v>
      </c>
      <c r="JH22" s="503">
        <v>1110</v>
      </c>
      <c r="JI22" s="503">
        <v>1670</v>
      </c>
      <c r="JJ22" s="503">
        <v>4120</v>
      </c>
      <c r="JK22" s="503">
        <v>663</v>
      </c>
      <c r="JL22" s="503">
        <v>845</v>
      </c>
      <c r="JM22" s="503">
        <v>1180</v>
      </c>
      <c r="JN22" s="503">
        <v>1080</v>
      </c>
      <c r="JO22" s="503">
        <v>1830</v>
      </c>
      <c r="JP22" s="503">
        <v>614</v>
      </c>
      <c r="JQ22" s="503">
        <v>282</v>
      </c>
      <c r="JR22" s="503">
        <v>342</v>
      </c>
      <c r="JS22" s="503">
        <v>527</v>
      </c>
      <c r="JT22" s="503">
        <v>565</v>
      </c>
      <c r="JU22" s="503">
        <v>1130</v>
      </c>
      <c r="JV22" s="503">
        <v>5150</v>
      </c>
    </row>
    <row r="23" spans="1:282" ht="23.25" customHeight="1">
      <c r="A23" s="183"/>
      <c r="B23" s="852" t="s">
        <v>11</v>
      </c>
      <c r="C23" s="503">
        <v>914834</v>
      </c>
      <c r="D23" s="503">
        <v>430278</v>
      </c>
      <c r="E23" s="503">
        <v>160611</v>
      </c>
      <c r="F23" s="503">
        <v>139282</v>
      </c>
      <c r="G23" s="503">
        <v>179525.12299999999</v>
      </c>
      <c r="H23" s="503">
        <v>5136.4219999999996</v>
      </c>
      <c r="I23" s="312"/>
      <c r="J23" s="503">
        <v>45861</v>
      </c>
      <c r="K23" s="503">
        <v>20455</v>
      </c>
      <c r="L23" s="503">
        <v>26537</v>
      </c>
      <c r="M23" s="503">
        <v>10146</v>
      </c>
      <c r="N23" s="503">
        <v>10440</v>
      </c>
      <c r="O23" s="503">
        <v>10925</v>
      </c>
      <c r="P23" s="503">
        <v>7062</v>
      </c>
      <c r="Q23" s="503">
        <v>8144</v>
      </c>
      <c r="R23" s="503">
        <v>5314</v>
      </c>
      <c r="S23" s="503">
        <v>4059</v>
      </c>
      <c r="T23" s="503">
        <v>4691</v>
      </c>
      <c r="U23" s="503">
        <v>4203</v>
      </c>
      <c r="V23" s="503">
        <v>4898</v>
      </c>
      <c r="W23" s="503">
        <v>4613</v>
      </c>
      <c r="X23" s="503">
        <v>3555</v>
      </c>
      <c r="Y23" s="503">
        <v>4126</v>
      </c>
      <c r="Z23" s="503">
        <v>2458</v>
      </c>
      <c r="AA23" s="503">
        <v>4195</v>
      </c>
      <c r="AB23" s="503">
        <v>2812</v>
      </c>
      <c r="AC23" s="503">
        <v>2794</v>
      </c>
      <c r="AD23" s="503">
        <v>2147</v>
      </c>
      <c r="AE23" s="503">
        <v>1629</v>
      </c>
      <c r="AF23" s="503">
        <v>6488</v>
      </c>
      <c r="AG23" s="503">
        <v>4857</v>
      </c>
      <c r="AH23" s="503">
        <v>3359</v>
      </c>
      <c r="AI23" s="503">
        <v>1849</v>
      </c>
      <c r="AJ23" s="503">
        <v>3839</v>
      </c>
      <c r="AK23" s="503">
        <v>7903</v>
      </c>
      <c r="AL23" s="503">
        <v>5671</v>
      </c>
      <c r="AM23" s="503">
        <v>2818</v>
      </c>
      <c r="AN23" s="503">
        <v>6229</v>
      </c>
      <c r="AO23" s="503">
        <v>3985</v>
      </c>
      <c r="AP23" s="503">
        <v>3909</v>
      </c>
      <c r="AQ23" s="503">
        <v>44194</v>
      </c>
      <c r="AR23" s="503">
        <v>18087</v>
      </c>
      <c r="AS23" s="503">
        <v>10450</v>
      </c>
      <c r="AT23" s="503">
        <v>8304</v>
      </c>
      <c r="AU23" s="503">
        <v>8105</v>
      </c>
      <c r="AV23" s="503">
        <v>6035</v>
      </c>
      <c r="AW23" s="503">
        <v>5719</v>
      </c>
      <c r="AX23" s="503">
        <v>3713</v>
      </c>
      <c r="AY23" s="503">
        <v>1871</v>
      </c>
      <c r="AZ23" s="503">
        <v>1838</v>
      </c>
      <c r="BA23" s="503">
        <v>4479</v>
      </c>
      <c r="BB23" s="503">
        <v>3447</v>
      </c>
      <c r="BC23" s="503">
        <v>6318</v>
      </c>
      <c r="BD23" s="503">
        <v>3934</v>
      </c>
      <c r="BE23" s="503">
        <v>2156</v>
      </c>
      <c r="BF23" s="503">
        <v>2573</v>
      </c>
      <c r="BG23" s="503">
        <v>2132</v>
      </c>
      <c r="BH23" s="503">
        <v>2341</v>
      </c>
      <c r="BI23" s="503">
        <v>18160</v>
      </c>
      <c r="BJ23" s="503">
        <v>11989</v>
      </c>
      <c r="BK23" s="503">
        <v>6373</v>
      </c>
      <c r="BL23" s="503">
        <v>3465</v>
      </c>
      <c r="BM23" s="503">
        <v>3999</v>
      </c>
      <c r="BN23" s="503">
        <v>2268</v>
      </c>
      <c r="BO23" s="503">
        <v>4179</v>
      </c>
      <c r="BP23" s="503">
        <v>2153</v>
      </c>
      <c r="BQ23" s="503" t="s">
        <v>262</v>
      </c>
      <c r="BR23" s="503">
        <v>13859</v>
      </c>
      <c r="BS23" s="503">
        <v>10554</v>
      </c>
      <c r="BT23" s="503">
        <v>6779</v>
      </c>
      <c r="BU23" s="503">
        <v>4313</v>
      </c>
      <c r="BV23" s="503">
        <v>4061</v>
      </c>
      <c r="BW23" s="503">
        <v>3769</v>
      </c>
      <c r="BX23" s="503">
        <v>2846</v>
      </c>
      <c r="BY23" s="503">
        <v>2591</v>
      </c>
      <c r="BZ23" s="503">
        <v>2383</v>
      </c>
      <c r="CA23" s="503">
        <v>2434</v>
      </c>
      <c r="CB23" s="503">
        <v>1570</v>
      </c>
      <c r="CC23" s="503">
        <v>1624</v>
      </c>
      <c r="CD23" s="503">
        <v>977</v>
      </c>
      <c r="CE23" s="503">
        <v>2764</v>
      </c>
      <c r="CF23" s="503">
        <v>1776</v>
      </c>
      <c r="CG23" s="503">
        <v>1251</v>
      </c>
      <c r="CH23" s="503">
        <v>959</v>
      </c>
      <c r="CI23" s="503">
        <v>859</v>
      </c>
      <c r="CJ23" s="503">
        <v>808</v>
      </c>
      <c r="CK23" s="503">
        <v>808</v>
      </c>
      <c r="CL23" s="503">
        <v>779</v>
      </c>
      <c r="CM23" s="503">
        <v>606</v>
      </c>
      <c r="CN23" s="503">
        <v>455</v>
      </c>
      <c r="CO23" s="503">
        <v>375</v>
      </c>
      <c r="CP23" s="503">
        <v>355</v>
      </c>
      <c r="CQ23" s="503">
        <v>204</v>
      </c>
      <c r="CR23" s="503">
        <v>163</v>
      </c>
      <c r="CS23" s="503">
        <v>10377</v>
      </c>
      <c r="CT23" s="503">
        <v>2084</v>
      </c>
      <c r="CU23" s="503">
        <v>6832</v>
      </c>
      <c r="CV23" s="503">
        <v>2666</v>
      </c>
      <c r="CW23" s="503">
        <v>747</v>
      </c>
      <c r="CX23" s="503">
        <v>2077</v>
      </c>
      <c r="CY23" s="503">
        <v>1513</v>
      </c>
      <c r="CZ23" s="503">
        <v>5151</v>
      </c>
      <c r="DA23" s="503">
        <v>15473</v>
      </c>
      <c r="DB23" s="503">
        <v>8552</v>
      </c>
      <c r="DC23" s="503">
        <v>4122</v>
      </c>
      <c r="DD23" s="503">
        <v>3258</v>
      </c>
      <c r="DE23" s="503">
        <v>4558</v>
      </c>
      <c r="DF23" s="503">
        <v>1447</v>
      </c>
      <c r="DG23" s="503">
        <v>1057</v>
      </c>
      <c r="DH23" s="503">
        <v>8595</v>
      </c>
      <c r="DI23" s="503">
        <v>12159</v>
      </c>
      <c r="DJ23" s="503">
        <v>16504</v>
      </c>
      <c r="DK23" s="503">
        <v>14996</v>
      </c>
      <c r="DL23" s="503">
        <v>12580</v>
      </c>
      <c r="DM23" s="503">
        <v>10722</v>
      </c>
      <c r="DN23" s="503">
        <v>10199</v>
      </c>
      <c r="DO23" s="503">
        <v>8120</v>
      </c>
      <c r="DP23" s="503">
        <v>7650</v>
      </c>
      <c r="DQ23" s="503">
        <v>6665</v>
      </c>
      <c r="DR23" s="503" t="s">
        <v>262</v>
      </c>
      <c r="DS23" s="503">
        <v>4334</v>
      </c>
      <c r="DT23" s="503">
        <v>3566</v>
      </c>
      <c r="DU23" s="503">
        <v>3668</v>
      </c>
      <c r="DV23" s="503">
        <v>2802</v>
      </c>
      <c r="DW23" s="503">
        <v>2589</v>
      </c>
      <c r="DX23" s="503">
        <v>10628</v>
      </c>
      <c r="DY23" s="503">
        <v>10828</v>
      </c>
      <c r="DZ23" s="503">
        <v>9991</v>
      </c>
      <c r="EA23" s="503">
        <v>3430</v>
      </c>
      <c r="EB23" s="503">
        <v>3316</v>
      </c>
      <c r="EC23" s="503">
        <v>980</v>
      </c>
      <c r="ED23" s="503">
        <v>698</v>
      </c>
      <c r="EE23" s="503">
        <v>731</v>
      </c>
      <c r="EF23" s="503">
        <v>723</v>
      </c>
      <c r="EG23" s="503">
        <v>914</v>
      </c>
      <c r="EH23" s="503">
        <v>2194</v>
      </c>
      <c r="EI23" s="503">
        <v>1538</v>
      </c>
      <c r="EJ23" s="503">
        <v>1072</v>
      </c>
      <c r="EK23" s="503">
        <v>917</v>
      </c>
      <c r="EL23" s="503">
        <v>1147</v>
      </c>
      <c r="EM23" s="503">
        <v>1110</v>
      </c>
      <c r="EN23" s="503">
        <v>3194</v>
      </c>
      <c r="EO23" s="503">
        <v>597</v>
      </c>
      <c r="EP23" s="503">
        <v>892</v>
      </c>
      <c r="EQ23" s="503">
        <v>629</v>
      </c>
      <c r="ER23" s="503">
        <v>987</v>
      </c>
      <c r="ES23" s="503">
        <v>1420</v>
      </c>
      <c r="ET23" s="503">
        <v>1836</v>
      </c>
      <c r="EU23" s="503">
        <v>2004</v>
      </c>
      <c r="EV23" s="503">
        <v>2603</v>
      </c>
      <c r="EW23" s="503">
        <v>1581</v>
      </c>
      <c r="EX23" s="503">
        <v>1102</v>
      </c>
      <c r="EY23" s="503">
        <v>932</v>
      </c>
      <c r="EZ23" s="503">
        <v>954</v>
      </c>
      <c r="FA23" s="503">
        <v>1771</v>
      </c>
      <c r="FB23" s="503">
        <v>349</v>
      </c>
      <c r="FC23" s="503">
        <v>1128</v>
      </c>
      <c r="FD23" s="503">
        <v>1073</v>
      </c>
      <c r="FE23" s="503">
        <v>666</v>
      </c>
      <c r="FF23" s="503">
        <v>1992</v>
      </c>
      <c r="FG23" s="503">
        <v>1246</v>
      </c>
      <c r="FH23" s="503">
        <v>1396</v>
      </c>
      <c r="FI23" s="503">
        <v>762</v>
      </c>
      <c r="FJ23" s="503">
        <v>468</v>
      </c>
      <c r="FK23" s="503">
        <v>399</v>
      </c>
      <c r="FL23" s="503">
        <v>2893</v>
      </c>
      <c r="FM23" s="503">
        <v>1288</v>
      </c>
      <c r="FN23" s="503">
        <v>1063</v>
      </c>
      <c r="FO23" s="503">
        <v>2834</v>
      </c>
      <c r="FP23" s="503">
        <v>2578</v>
      </c>
      <c r="FQ23" s="503">
        <v>2082</v>
      </c>
      <c r="FR23" s="503">
        <v>4082</v>
      </c>
      <c r="FS23" s="503">
        <v>1515</v>
      </c>
      <c r="FT23" s="503">
        <v>541</v>
      </c>
      <c r="FU23" s="503">
        <v>832</v>
      </c>
      <c r="FV23" s="503">
        <v>1471</v>
      </c>
      <c r="FW23" s="503">
        <v>1071</v>
      </c>
      <c r="FX23" s="503">
        <v>868</v>
      </c>
      <c r="FY23" s="503">
        <v>429</v>
      </c>
      <c r="FZ23" s="503">
        <v>405</v>
      </c>
      <c r="GA23" s="503">
        <v>595</v>
      </c>
      <c r="GB23" s="503">
        <v>1409</v>
      </c>
      <c r="GC23" s="503">
        <v>2817</v>
      </c>
      <c r="GD23" s="503">
        <v>720</v>
      </c>
      <c r="GE23" s="503">
        <v>722</v>
      </c>
      <c r="GF23" s="503">
        <v>705</v>
      </c>
      <c r="GG23" s="503">
        <v>644</v>
      </c>
      <c r="GH23" s="503">
        <v>531</v>
      </c>
      <c r="GI23" s="503">
        <v>327</v>
      </c>
      <c r="GJ23" s="503">
        <v>724</v>
      </c>
      <c r="GK23" s="503">
        <v>1351</v>
      </c>
      <c r="GL23" s="503">
        <v>490</v>
      </c>
      <c r="GM23" s="503">
        <v>1834</v>
      </c>
      <c r="GN23" s="503">
        <v>1042</v>
      </c>
      <c r="GO23" s="503">
        <v>945</v>
      </c>
      <c r="GP23" s="503">
        <v>874</v>
      </c>
      <c r="GQ23" s="503">
        <v>744</v>
      </c>
      <c r="GR23" s="503">
        <v>1686</v>
      </c>
      <c r="GS23" s="503">
        <v>479</v>
      </c>
      <c r="GT23" s="503">
        <v>1049</v>
      </c>
      <c r="GU23" s="503">
        <v>403</v>
      </c>
      <c r="GV23" s="503">
        <v>1763</v>
      </c>
      <c r="GW23" s="503">
        <v>712</v>
      </c>
      <c r="GX23" s="503">
        <v>434</v>
      </c>
      <c r="GY23" s="503">
        <v>3692</v>
      </c>
      <c r="GZ23" s="503">
        <v>2354</v>
      </c>
      <c r="HA23" s="503">
        <v>746</v>
      </c>
      <c r="HB23" s="503">
        <v>608</v>
      </c>
      <c r="HC23" s="503">
        <v>529</v>
      </c>
      <c r="HD23" s="503">
        <v>1233</v>
      </c>
      <c r="HE23" s="503">
        <v>733</v>
      </c>
      <c r="HF23" s="503">
        <v>690</v>
      </c>
      <c r="HG23" s="503">
        <v>614</v>
      </c>
      <c r="HH23" s="503">
        <v>941</v>
      </c>
      <c r="HI23" s="503">
        <v>1094</v>
      </c>
      <c r="HJ23" s="503">
        <v>1037</v>
      </c>
      <c r="HK23" s="503">
        <v>388</v>
      </c>
      <c r="HL23" s="503">
        <v>1874</v>
      </c>
      <c r="HM23" s="503">
        <v>1907</v>
      </c>
      <c r="HN23" s="503">
        <v>1275</v>
      </c>
      <c r="HO23" s="503">
        <v>770</v>
      </c>
      <c r="HP23" s="503">
        <v>1442</v>
      </c>
      <c r="HQ23" s="503">
        <v>1932</v>
      </c>
      <c r="HR23" s="503">
        <v>947</v>
      </c>
      <c r="HS23" s="503">
        <v>984</v>
      </c>
      <c r="HT23" s="503">
        <v>493</v>
      </c>
      <c r="HU23" s="503">
        <v>777</v>
      </c>
      <c r="HV23" s="503">
        <v>615</v>
      </c>
      <c r="HW23" s="503">
        <v>704</v>
      </c>
      <c r="HX23" s="503">
        <v>473</v>
      </c>
      <c r="HY23" s="503">
        <v>456</v>
      </c>
      <c r="HZ23" s="503">
        <v>738</v>
      </c>
      <c r="IA23" s="503">
        <v>727</v>
      </c>
      <c r="IB23" s="503">
        <v>1531</v>
      </c>
      <c r="IC23" s="503">
        <v>942</v>
      </c>
      <c r="ID23" s="503">
        <v>739</v>
      </c>
      <c r="IE23" s="503">
        <v>1128</v>
      </c>
      <c r="IF23" s="503">
        <v>7061</v>
      </c>
      <c r="IG23" s="503">
        <v>5211</v>
      </c>
      <c r="IH23" s="503">
        <v>2826</v>
      </c>
      <c r="II23" s="503">
        <v>1304</v>
      </c>
      <c r="IJ23" s="503">
        <v>1285</v>
      </c>
      <c r="IK23" s="503">
        <v>1394</v>
      </c>
      <c r="IL23" s="503">
        <v>1154</v>
      </c>
      <c r="IM23" s="503">
        <v>820</v>
      </c>
      <c r="IN23" s="503">
        <v>612</v>
      </c>
      <c r="IO23" s="503">
        <v>687</v>
      </c>
      <c r="IP23" s="503">
        <v>1526</v>
      </c>
      <c r="IQ23" s="503">
        <v>261</v>
      </c>
      <c r="IR23" s="503">
        <v>477</v>
      </c>
      <c r="IS23" s="503">
        <v>319</v>
      </c>
      <c r="IT23" s="503">
        <v>516</v>
      </c>
      <c r="IU23" s="503">
        <v>443</v>
      </c>
      <c r="IV23" s="503">
        <v>373</v>
      </c>
      <c r="IW23" s="503">
        <v>233</v>
      </c>
      <c r="IX23" s="503">
        <v>215</v>
      </c>
      <c r="IY23" s="503">
        <v>411</v>
      </c>
      <c r="IZ23" s="503">
        <v>581</v>
      </c>
      <c r="JA23" s="503">
        <v>4238</v>
      </c>
      <c r="JB23" s="503">
        <v>1628</v>
      </c>
      <c r="JC23" s="503">
        <v>1085</v>
      </c>
      <c r="JD23" s="503">
        <v>440</v>
      </c>
      <c r="JE23" s="503">
        <v>947</v>
      </c>
      <c r="JF23" s="503">
        <v>690</v>
      </c>
      <c r="JG23" s="503">
        <v>522</v>
      </c>
      <c r="JH23" s="503">
        <v>959</v>
      </c>
      <c r="JI23" s="503">
        <v>1511</v>
      </c>
      <c r="JJ23" s="503">
        <v>3593</v>
      </c>
      <c r="JK23" s="503">
        <v>626</v>
      </c>
      <c r="JL23" s="503">
        <v>761</v>
      </c>
      <c r="JM23" s="503">
        <v>1123</v>
      </c>
      <c r="JN23" s="503">
        <v>974</v>
      </c>
      <c r="JO23" s="503">
        <v>1723</v>
      </c>
      <c r="JP23" s="503">
        <v>559</v>
      </c>
      <c r="JQ23" s="503">
        <v>252</v>
      </c>
      <c r="JR23" s="503">
        <v>374</v>
      </c>
      <c r="JS23" s="503">
        <v>587</v>
      </c>
      <c r="JT23" s="503">
        <v>577</v>
      </c>
      <c r="JU23" s="503">
        <v>1182</v>
      </c>
      <c r="JV23" s="503">
        <v>5136</v>
      </c>
    </row>
    <row r="24" spans="1:282" ht="23.25" customHeight="1">
      <c r="A24" s="183"/>
      <c r="B24" s="853" t="s">
        <v>2</v>
      </c>
      <c r="C24" s="503">
        <v>922568</v>
      </c>
      <c r="D24" s="503">
        <v>428110</v>
      </c>
      <c r="E24" s="503">
        <v>159783</v>
      </c>
      <c r="F24" s="503">
        <v>145730</v>
      </c>
      <c r="G24" s="503">
        <v>184045</v>
      </c>
      <c r="H24" s="503">
        <v>4900</v>
      </c>
      <c r="I24" s="312"/>
      <c r="J24" s="503">
        <v>43900</v>
      </c>
      <c r="K24" s="503">
        <v>20500</v>
      </c>
      <c r="L24" s="503">
        <v>26700</v>
      </c>
      <c r="M24" s="503">
        <v>10000</v>
      </c>
      <c r="N24" s="503">
        <v>10400</v>
      </c>
      <c r="O24" s="503">
        <v>11100</v>
      </c>
      <c r="P24" s="503">
        <v>7040</v>
      </c>
      <c r="Q24" s="503">
        <v>8140</v>
      </c>
      <c r="R24" s="503">
        <v>5310</v>
      </c>
      <c r="S24" s="503">
        <v>4050</v>
      </c>
      <c r="T24" s="503">
        <v>4690</v>
      </c>
      <c r="U24" s="503">
        <v>4320</v>
      </c>
      <c r="V24" s="503">
        <v>5010</v>
      </c>
      <c r="W24" s="503">
        <v>4430</v>
      </c>
      <c r="X24" s="503">
        <v>3570</v>
      </c>
      <c r="Y24" s="503">
        <v>4240</v>
      </c>
      <c r="Z24" s="503">
        <v>2480</v>
      </c>
      <c r="AA24" s="503">
        <v>4160</v>
      </c>
      <c r="AB24" s="503">
        <v>2830</v>
      </c>
      <c r="AC24" s="503">
        <v>2880</v>
      </c>
      <c r="AD24" s="503">
        <v>2210</v>
      </c>
      <c r="AE24" s="503">
        <v>1690</v>
      </c>
      <c r="AF24" s="503">
        <v>6470</v>
      </c>
      <c r="AG24" s="503">
        <v>4890</v>
      </c>
      <c r="AH24" s="503">
        <v>3390</v>
      </c>
      <c r="AI24" s="503">
        <v>1780</v>
      </c>
      <c r="AJ24" s="503">
        <v>3850</v>
      </c>
      <c r="AK24" s="503">
        <v>7830</v>
      </c>
      <c r="AL24" s="503">
        <v>5460</v>
      </c>
      <c r="AM24" s="503">
        <v>2620</v>
      </c>
      <c r="AN24" s="503">
        <v>6210</v>
      </c>
      <c r="AO24" s="503">
        <v>3970</v>
      </c>
      <c r="AP24" s="503">
        <v>3900</v>
      </c>
      <c r="AQ24" s="503">
        <v>44100</v>
      </c>
      <c r="AR24" s="503">
        <v>18200</v>
      </c>
      <c r="AS24" s="503">
        <v>10400</v>
      </c>
      <c r="AT24" s="503">
        <v>8330</v>
      </c>
      <c r="AU24" s="503">
        <v>8180</v>
      </c>
      <c r="AV24" s="503">
        <v>6070</v>
      </c>
      <c r="AW24" s="503">
        <v>5710</v>
      </c>
      <c r="AX24" s="503">
        <v>3620</v>
      </c>
      <c r="AY24" s="503">
        <v>1850</v>
      </c>
      <c r="AZ24" s="503">
        <v>1850</v>
      </c>
      <c r="BA24" s="503">
        <v>4440</v>
      </c>
      <c r="BB24" s="503">
        <v>3410</v>
      </c>
      <c r="BC24" s="503">
        <v>6250</v>
      </c>
      <c r="BD24" s="503">
        <v>4140</v>
      </c>
      <c r="BE24" s="503">
        <v>2030</v>
      </c>
      <c r="BF24" s="503">
        <v>2320</v>
      </c>
      <c r="BG24" s="503">
        <v>2240</v>
      </c>
      <c r="BH24" s="503">
        <v>2280</v>
      </c>
      <c r="BI24" s="503">
        <v>18300</v>
      </c>
      <c r="BJ24" s="503">
        <v>12100</v>
      </c>
      <c r="BK24" s="503">
        <v>6100</v>
      </c>
      <c r="BL24" s="503">
        <v>3450</v>
      </c>
      <c r="BM24" s="503">
        <v>4000</v>
      </c>
      <c r="BN24" s="503">
        <v>2280</v>
      </c>
      <c r="BO24" s="503">
        <v>4210</v>
      </c>
      <c r="BP24" s="503">
        <v>2230</v>
      </c>
      <c r="BQ24" s="503" t="s">
        <v>262</v>
      </c>
      <c r="BR24" s="503">
        <v>13640</v>
      </c>
      <c r="BS24" s="503">
        <v>10407</v>
      </c>
      <c r="BT24" s="503">
        <v>6080</v>
      </c>
      <c r="BU24" s="503">
        <v>4260</v>
      </c>
      <c r="BV24" s="503">
        <v>3990</v>
      </c>
      <c r="BW24" s="503">
        <v>3440</v>
      </c>
      <c r="BX24" s="503">
        <v>3080</v>
      </c>
      <c r="BY24" s="503">
        <v>2730</v>
      </c>
      <c r="BZ24" s="503">
        <v>2600</v>
      </c>
      <c r="CA24" s="503">
        <v>2490</v>
      </c>
      <c r="CB24" s="503">
        <v>1700</v>
      </c>
      <c r="CC24" s="503">
        <v>1560</v>
      </c>
      <c r="CD24" s="503">
        <v>1000</v>
      </c>
      <c r="CE24" s="503">
        <v>2740</v>
      </c>
      <c r="CF24" s="503">
        <v>1760</v>
      </c>
      <c r="CG24" s="503">
        <v>1240</v>
      </c>
      <c r="CH24" s="503">
        <v>950</v>
      </c>
      <c r="CI24" s="503">
        <v>850</v>
      </c>
      <c r="CJ24" s="503">
        <v>800</v>
      </c>
      <c r="CK24" s="503">
        <v>800</v>
      </c>
      <c r="CL24" s="503">
        <v>770</v>
      </c>
      <c r="CM24" s="503">
        <v>600</v>
      </c>
      <c r="CN24" s="503">
        <v>450</v>
      </c>
      <c r="CO24" s="503">
        <v>370</v>
      </c>
      <c r="CP24" s="503">
        <v>350</v>
      </c>
      <c r="CQ24" s="503">
        <v>200</v>
      </c>
      <c r="CR24" s="503">
        <v>160</v>
      </c>
      <c r="CS24" s="503">
        <v>10410</v>
      </c>
      <c r="CT24" s="503">
        <v>2080</v>
      </c>
      <c r="CU24" s="503">
        <v>6840</v>
      </c>
      <c r="CV24" s="503">
        <v>2720</v>
      </c>
      <c r="CW24" s="503">
        <v>700</v>
      </c>
      <c r="CX24" s="503">
        <v>2060</v>
      </c>
      <c r="CY24" s="503">
        <v>1500</v>
      </c>
      <c r="CZ24" s="503">
        <v>5100</v>
      </c>
      <c r="DA24" s="503">
        <v>15500</v>
      </c>
      <c r="DB24" s="503">
        <v>8930</v>
      </c>
      <c r="DC24" s="503">
        <v>4406</v>
      </c>
      <c r="DD24" s="503">
        <v>3020</v>
      </c>
      <c r="DE24" s="503">
        <v>4700</v>
      </c>
      <c r="DF24" s="503">
        <v>1640</v>
      </c>
      <c r="DG24" s="503">
        <v>1060</v>
      </c>
      <c r="DH24" s="503">
        <v>8500</v>
      </c>
      <c r="DI24" s="503">
        <v>11600</v>
      </c>
      <c r="DJ24" s="503">
        <v>17400</v>
      </c>
      <c r="DK24" s="503">
        <v>15710</v>
      </c>
      <c r="DL24" s="503">
        <v>13700</v>
      </c>
      <c r="DM24" s="503">
        <v>11410</v>
      </c>
      <c r="DN24" s="503">
        <v>10600</v>
      </c>
      <c r="DO24" s="503">
        <v>8700</v>
      </c>
      <c r="DP24" s="503">
        <v>8250</v>
      </c>
      <c r="DQ24" s="503">
        <v>7340</v>
      </c>
      <c r="DR24" s="503" t="s">
        <v>262</v>
      </c>
      <c r="DS24" s="503">
        <v>4590</v>
      </c>
      <c r="DT24" s="503">
        <v>3810</v>
      </c>
      <c r="DU24" s="503">
        <v>3750</v>
      </c>
      <c r="DV24" s="503">
        <v>2830</v>
      </c>
      <c r="DW24" s="503">
        <v>2690</v>
      </c>
      <c r="DX24" s="503">
        <v>10790</v>
      </c>
      <c r="DY24" s="503">
        <v>10800</v>
      </c>
      <c r="DZ24" s="503">
        <v>9900</v>
      </c>
      <c r="EA24" s="503">
        <v>3460</v>
      </c>
      <c r="EB24" s="503">
        <v>3400</v>
      </c>
      <c r="EC24" s="503">
        <v>989</v>
      </c>
      <c r="ED24" s="503">
        <v>713</v>
      </c>
      <c r="EE24" s="503">
        <v>750</v>
      </c>
      <c r="EF24" s="503">
        <v>746</v>
      </c>
      <c r="EG24" s="503">
        <v>939</v>
      </c>
      <c r="EH24" s="503">
        <v>2280</v>
      </c>
      <c r="EI24" s="503">
        <v>1590</v>
      </c>
      <c r="EJ24" s="503">
        <v>1110</v>
      </c>
      <c r="EK24" s="503">
        <v>947</v>
      </c>
      <c r="EL24" s="503">
        <v>1190</v>
      </c>
      <c r="EM24" s="503">
        <v>1160</v>
      </c>
      <c r="EN24" s="503">
        <v>3320</v>
      </c>
      <c r="EO24" s="503">
        <v>623</v>
      </c>
      <c r="EP24" s="503">
        <v>928</v>
      </c>
      <c r="EQ24" s="503">
        <v>652</v>
      </c>
      <c r="ER24" s="503">
        <v>1030</v>
      </c>
      <c r="ES24" s="503">
        <v>1470</v>
      </c>
      <c r="ET24" s="503">
        <v>1920</v>
      </c>
      <c r="EU24" s="503">
        <v>2090</v>
      </c>
      <c r="EV24" s="503">
        <v>2710</v>
      </c>
      <c r="EW24" s="503">
        <v>1650</v>
      </c>
      <c r="EX24" s="503">
        <v>1100</v>
      </c>
      <c r="EY24" s="503">
        <v>938</v>
      </c>
      <c r="EZ24" s="503">
        <v>972</v>
      </c>
      <c r="FA24" s="503">
        <v>1830</v>
      </c>
      <c r="FB24" s="503">
        <v>359</v>
      </c>
      <c r="FC24" s="503">
        <v>1140</v>
      </c>
      <c r="FD24" s="503">
        <v>1090</v>
      </c>
      <c r="FE24" s="503">
        <v>679</v>
      </c>
      <c r="FF24" s="503">
        <v>2040</v>
      </c>
      <c r="FG24" s="503">
        <v>1260</v>
      </c>
      <c r="FH24" s="503">
        <v>1410</v>
      </c>
      <c r="FI24" s="503">
        <v>775</v>
      </c>
      <c r="FJ24" s="503">
        <v>474</v>
      </c>
      <c r="FK24" s="503">
        <v>414</v>
      </c>
      <c r="FL24" s="503">
        <v>2970</v>
      </c>
      <c r="FM24" s="503">
        <v>1310</v>
      </c>
      <c r="FN24" s="503">
        <v>1080</v>
      </c>
      <c r="FO24" s="503">
        <v>2850</v>
      </c>
      <c r="FP24" s="503">
        <v>2570</v>
      </c>
      <c r="FQ24" s="503">
        <v>2100</v>
      </c>
      <c r="FR24" s="503">
        <v>4220</v>
      </c>
      <c r="FS24" s="503">
        <v>1550</v>
      </c>
      <c r="FT24" s="503">
        <v>557</v>
      </c>
      <c r="FU24" s="503">
        <v>866</v>
      </c>
      <c r="FV24" s="503">
        <v>1490</v>
      </c>
      <c r="FW24" s="503">
        <v>1090</v>
      </c>
      <c r="FX24" s="503">
        <v>885</v>
      </c>
      <c r="FY24" s="503">
        <v>430</v>
      </c>
      <c r="FZ24" s="503">
        <v>421</v>
      </c>
      <c r="GA24" s="503">
        <v>594</v>
      </c>
      <c r="GB24" s="503">
        <v>1430</v>
      </c>
      <c r="GC24" s="503">
        <v>2900</v>
      </c>
      <c r="GD24" s="503">
        <v>718</v>
      </c>
      <c r="GE24" s="503">
        <v>717</v>
      </c>
      <c r="GF24" s="503">
        <v>724</v>
      </c>
      <c r="GG24" s="503">
        <v>667</v>
      </c>
      <c r="GH24" s="503">
        <v>549</v>
      </c>
      <c r="GI24" s="503">
        <v>338</v>
      </c>
      <c r="GJ24" s="503">
        <v>746</v>
      </c>
      <c r="GK24" s="503">
        <v>1390</v>
      </c>
      <c r="GL24" s="503">
        <v>494</v>
      </c>
      <c r="GM24" s="503">
        <v>1860</v>
      </c>
      <c r="GN24" s="503">
        <v>1040</v>
      </c>
      <c r="GO24" s="503">
        <v>951</v>
      </c>
      <c r="GP24" s="503">
        <v>905</v>
      </c>
      <c r="GQ24" s="503">
        <v>774</v>
      </c>
      <c r="GR24" s="503">
        <v>1720</v>
      </c>
      <c r="GS24" s="503">
        <v>498</v>
      </c>
      <c r="GT24" s="503">
        <v>1060</v>
      </c>
      <c r="GU24" s="503">
        <v>414</v>
      </c>
      <c r="GV24" s="503">
        <v>1790</v>
      </c>
      <c r="GW24" s="503">
        <v>730</v>
      </c>
      <c r="GX24" s="503">
        <v>437</v>
      </c>
      <c r="GY24" s="503">
        <v>3800</v>
      </c>
      <c r="GZ24" s="503">
        <v>2420</v>
      </c>
      <c r="HA24" s="503">
        <v>779</v>
      </c>
      <c r="HB24" s="503">
        <v>632</v>
      </c>
      <c r="HC24" s="503">
        <v>528</v>
      </c>
      <c r="HD24" s="503">
        <v>1290</v>
      </c>
      <c r="HE24" s="503">
        <v>758</v>
      </c>
      <c r="HF24" s="503">
        <v>722</v>
      </c>
      <c r="HG24" s="503">
        <v>640</v>
      </c>
      <c r="HH24" s="503">
        <v>981</v>
      </c>
      <c r="HI24" s="503">
        <v>1140</v>
      </c>
      <c r="HJ24" s="503">
        <v>1080</v>
      </c>
      <c r="HK24" s="503">
        <v>384</v>
      </c>
      <c r="HL24" s="503">
        <v>1910</v>
      </c>
      <c r="HM24" s="503">
        <v>1910</v>
      </c>
      <c r="HN24" s="503">
        <v>1280</v>
      </c>
      <c r="HO24" s="503">
        <v>791</v>
      </c>
      <c r="HP24" s="503">
        <v>1520</v>
      </c>
      <c r="HQ24" s="503">
        <v>1940</v>
      </c>
      <c r="HR24" s="503">
        <v>962</v>
      </c>
      <c r="HS24" s="503">
        <v>1020</v>
      </c>
      <c r="HT24" s="503">
        <v>493</v>
      </c>
      <c r="HU24" s="503">
        <v>804</v>
      </c>
      <c r="HV24" s="503">
        <v>633</v>
      </c>
      <c r="HW24" s="503">
        <v>730</v>
      </c>
      <c r="HX24" s="503">
        <v>488</v>
      </c>
      <c r="HY24" s="503">
        <v>469</v>
      </c>
      <c r="HZ24" s="503">
        <v>747</v>
      </c>
      <c r="IA24" s="503">
        <v>761</v>
      </c>
      <c r="IB24" s="503">
        <v>1580</v>
      </c>
      <c r="IC24" s="503">
        <v>920</v>
      </c>
      <c r="ID24" s="503">
        <v>720</v>
      </c>
      <c r="IE24" s="503">
        <v>1058</v>
      </c>
      <c r="IF24" s="503">
        <v>7140</v>
      </c>
      <c r="IG24" s="503">
        <v>5290</v>
      </c>
      <c r="IH24" s="503">
        <v>2850</v>
      </c>
      <c r="II24" s="503">
        <v>1320</v>
      </c>
      <c r="IJ24" s="503">
        <v>1310</v>
      </c>
      <c r="IK24" s="503">
        <v>1300</v>
      </c>
      <c r="IL24" s="503">
        <v>1110</v>
      </c>
      <c r="IM24" s="503">
        <v>785</v>
      </c>
      <c r="IN24" s="503">
        <v>652</v>
      </c>
      <c r="IO24" s="503">
        <v>735</v>
      </c>
      <c r="IP24" s="503">
        <v>1620</v>
      </c>
      <c r="IQ24" s="503">
        <v>274</v>
      </c>
      <c r="IR24" s="503">
        <v>502</v>
      </c>
      <c r="IS24" s="503">
        <v>334</v>
      </c>
      <c r="IT24" s="503">
        <v>547</v>
      </c>
      <c r="IU24" s="503">
        <v>475</v>
      </c>
      <c r="IV24" s="503">
        <v>394</v>
      </c>
      <c r="IW24" s="503">
        <v>249</v>
      </c>
      <c r="IX24" s="503">
        <v>229</v>
      </c>
      <c r="IY24" s="503">
        <v>437</v>
      </c>
      <c r="IZ24" s="503">
        <v>616</v>
      </c>
      <c r="JA24" s="503">
        <v>4480</v>
      </c>
      <c r="JB24" s="503">
        <v>1730</v>
      </c>
      <c r="JC24" s="503">
        <v>1140</v>
      </c>
      <c r="JD24" s="503">
        <v>466</v>
      </c>
      <c r="JE24" s="503">
        <v>949</v>
      </c>
      <c r="JF24" s="503">
        <v>712</v>
      </c>
      <c r="JG24" s="503">
        <v>553</v>
      </c>
      <c r="JH24" s="503">
        <v>1020</v>
      </c>
      <c r="JI24" s="503">
        <v>1590</v>
      </c>
      <c r="JJ24" s="503">
        <v>3770</v>
      </c>
      <c r="JK24" s="503">
        <v>652</v>
      </c>
      <c r="JL24" s="503">
        <v>794</v>
      </c>
      <c r="JM24" s="503">
        <v>1190</v>
      </c>
      <c r="JN24" s="503">
        <v>1020</v>
      </c>
      <c r="JO24" s="503">
        <v>1810</v>
      </c>
      <c r="JP24" s="503">
        <v>588</v>
      </c>
      <c r="JQ24" s="503">
        <v>265</v>
      </c>
      <c r="JR24" s="503">
        <v>398</v>
      </c>
      <c r="JS24" s="503">
        <v>622</v>
      </c>
      <c r="JT24" s="503">
        <v>604</v>
      </c>
      <c r="JU24" s="503">
        <v>1110</v>
      </c>
      <c r="JV24" s="503">
        <v>4900</v>
      </c>
    </row>
    <row r="25" spans="1:282" ht="17.100000000000001" customHeight="1">
      <c r="A25" s="313"/>
      <c r="B25" s="313" t="s">
        <v>1804</v>
      </c>
      <c r="C25" s="17"/>
      <c r="D25" s="17"/>
      <c r="E25" s="17"/>
      <c r="F25" s="17"/>
      <c r="G25" s="17"/>
      <c r="H25" s="314"/>
      <c r="I25" s="17"/>
      <c r="J25" s="17"/>
      <c r="K25" s="18"/>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504"/>
      <c r="BF25" s="504"/>
      <c r="BG25" s="504"/>
      <c r="BH25" s="504"/>
      <c r="BI25" s="18"/>
      <c r="BJ25" s="504"/>
      <c r="BK25" s="504"/>
      <c r="BL25" s="504"/>
      <c r="BM25" s="504"/>
      <c r="BN25" s="504"/>
      <c r="BO25" s="504"/>
      <c r="BP25" s="504"/>
      <c r="BQ25" s="504"/>
      <c r="BR25" s="504"/>
      <c r="BS25" s="504"/>
      <c r="BT25" s="504"/>
      <c r="BU25" s="504"/>
      <c r="BV25" s="504"/>
      <c r="BW25" s="504"/>
      <c r="BX25" s="504"/>
      <c r="BY25" s="504"/>
      <c r="BZ25" s="504"/>
      <c r="CA25" s="504"/>
      <c r="CB25" s="504"/>
      <c r="CC25" s="504"/>
      <c r="CD25" s="504"/>
      <c r="CE25" s="504"/>
      <c r="CF25" s="504"/>
      <c r="CG25" s="504"/>
      <c r="CH25" s="504"/>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4"/>
      <c r="DE25" s="504"/>
      <c r="DF25" s="504"/>
      <c r="DG25" s="504"/>
      <c r="DH25" s="504"/>
      <c r="DI25" s="504"/>
      <c r="DJ25" s="504"/>
      <c r="DK25" s="504"/>
      <c r="DL25" s="504"/>
      <c r="DM25" s="504"/>
      <c r="DN25" s="18"/>
      <c r="DO25" s="504"/>
      <c r="DP25" s="504"/>
      <c r="DQ25" s="504"/>
      <c r="DR25" s="504"/>
      <c r="DS25" s="504"/>
      <c r="DT25" s="504"/>
      <c r="DU25" s="504"/>
      <c r="DV25" s="504"/>
      <c r="DW25" s="504"/>
      <c r="DX25" s="504"/>
      <c r="DY25" s="504"/>
      <c r="DZ25" s="504"/>
      <c r="EA25" s="504"/>
      <c r="EB25" s="504"/>
      <c r="EC25" s="504"/>
      <c r="ED25" s="504"/>
      <c r="EE25" s="504"/>
      <c r="EF25" s="504"/>
      <c r="EG25" s="504"/>
      <c r="EH25" s="504"/>
      <c r="EI25" s="504"/>
      <c r="EJ25" s="504"/>
      <c r="EK25" s="504"/>
      <c r="EL25" s="504"/>
      <c r="EM25" s="504"/>
      <c r="EN25" s="504"/>
      <c r="EO25" s="504"/>
      <c r="EP25" s="504"/>
      <c r="EQ25" s="504"/>
      <c r="ER25" s="504"/>
      <c r="ES25" s="504"/>
      <c r="ET25" s="504"/>
      <c r="EU25" s="504"/>
      <c r="EV25" s="504"/>
      <c r="EW25" s="504"/>
      <c r="EX25" s="504"/>
      <c r="EY25" s="504"/>
      <c r="EZ25" s="504"/>
      <c r="FA25" s="504"/>
      <c r="FB25" s="504"/>
      <c r="FC25" s="504"/>
      <c r="FD25" s="504"/>
      <c r="FE25" s="504"/>
      <c r="FF25" s="504"/>
      <c r="FG25" s="504"/>
      <c r="FH25" s="504"/>
      <c r="FI25" s="504"/>
      <c r="FJ25" s="504"/>
      <c r="FK25" s="18"/>
      <c r="FL25" s="504"/>
      <c r="FM25" s="504"/>
      <c r="FN25" s="504"/>
      <c r="FO25" s="504"/>
      <c r="FP25" s="504"/>
      <c r="FQ25" s="504"/>
      <c r="FR25" s="504"/>
      <c r="FS25" s="504"/>
      <c r="FT25" s="504"/>
      <c r="FU25" s="504"/>
      <c r="FV25" s="504"/>
      <c r="FW25" s="504"/>
      <c r="FX25" s="504"/>
      <c r="FY25" s="504"/>
      <c r="FZ25" s="504"/>
      <c r="GA25" s="504"/>
      <c r="GB25" s="504"/>
      <c r="GC25" s="504"/>
      <c r="GD25" s="504"/>
      <c r="GE25" s="504"/>
      <c r="GF25" s="504"/>
      <c r="GG25" s="504"/>
      <c r="GH25" s="504"/>
      <c r="GI25" s="504"/>
      <c r="GJ25" s="504"/>
      <c r="GK25" s="504"/>
      <c r="GL25" s="504"/>
      <c r="GM25" s="504"/>
      <c r="GN25" s="504"/>
      <c r="GO25" s="504"/>
      <c r="GP25" s="504"/>
      <c r="GQ25" s="504"/>
      <c r="GR25" s="504"/>
      <c r="GS25" s="504"/>
      <c r="GT25" s="504"/>
      <c r="GU25" s="504"/>
      <c r="GV25" s="504"/>
      <c r="GW25" s="504"/>
      <c r="GX25" s="504"/>
      <c r="GY25" s="504"/>
      <c r="GZ25" s="504"/>
      <c r="HA25" s="504"/>
      <c r="HB25" s="504"/>
      <c r="HC25" s="504"/>
      <c r="HD25" s="504"/>
      <c r="HE25" s="504"/>
      <c r="HF25" s="504"/>
      <c r="HG25" s="504"/>
      <c r="HH25" s="504"/>
      <c r="HI25" s="504"/>
      <c r="HJ25" s="504"/>
      <c r="HK25" s="504"/>
      <c r="HL25" s="504"/>
      <c r="HM25" s="504"/>
      <c r="HN25" s="504"/>
      <c r="HO25" s="504"/>
      <c r="HP25" s="504"/>
      <c r="HQ25" s="504"/>
      <c r="HR25" s="504"/>
      <c r="HS25" s="504"/>
      <c r="HT25" s="504"/>
      <c r="HU25" s="504"/>
      <c r="HV25" s="504"/>
      <c r="HW25" s="504"/>
      <c r="HX25" s="504"/>
      <c r="HY25" s="504"/>
      <c r="HZ25" s="504"/>
      <c r="IA25" s="504"/>
      <c r="IB25" s="504"/>
      <c r="IC25" s="504"/>
      <c r="ID25" s="504"/>
      <c r="IE25" s="504"/>
      <c r="IF25" s="504"/>
      <c r="IG25" s="504"/>
      <c r="IH25" s="504"/>
      <c r="II25" s="504"/>
      <c r="IJ25" s="504"/>
      <c r="IK25" s="504"/>
      <c r="IL25" s="504"/>
      <c r="IM25" s="504"/>
      <c r="IN25" s="504"/>
      <c r="IO25" s="504"/>
      <c r="IP25" s="504"/>
      <c r="IQ25" s="504"/>
      <c r="IR25" s="504"/>
      <c r="IS25" s="504"/>
      <c r="IT25" s="504"/>
      <c r="IU25" s="504"/>
      <c r="IV25" s="504"/>
      <c r="IW25" s="504"/>
      <c r="IX25" s="504"/>
      <c r="IY25" s="504"/>
      <c r="IZ25" s="504"/>
    </row>
    <row r="26" spans="1:282" ht="15.6" customHeight="1">
      <c r="A26" s="313"/>
      <c r="B26" s="313" t="s">
        <v>1821</v>
      </c>
      <c r="C26" s="17"/>
      <c r="D26" s="17"/>
      <c r="E26" s="17"/>
      <c r="F26" s="17"/>
      <c r="G26" s="17"/>
      <c r="H26" s="17"/>
      <c r="I26" s="17"/>
      <c r="J26" s="18"/>
      <c r="K26" s="20"/>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18"/>
      <c r="BN26" s="20"/>
      <c r="BO26" s="504"/>
      <c r="BP26" s="504"/>
      <c r="BQ26" s="504"/>
      <c r="BR26" s="504"/>
      <c r="BS26" s="504"/>
      <c r="BT26" s="504"/>
      <c r="BU26" s="504"/>
      <c r="BV26" s="504"/>
      <c r="BW26" s="504"/>
      <c r="BX26" s="504"/>
      <c r="BY26" s="504"/>
      <c r="BZ26" s="504"/>
      <c r="CA26" s="504"/>
      <c r="CB26" s="504"/>
      <c r="CC26" s="504"/>
      <c r="CD26" s="504"/>
      <c r="CE26" s="504"/>
      <c r="CF26" s="504"/>
      <c r="CG26" s="504"/>
      <c r="CH26" s="504"/>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4"/>
      <c r="DE26" s="504"/>
      <c r="DF26" s="504"/>
      <c r="DG26" s="504"/>
      <c r="DH26" s="504"/>
      <c r="DI26" s="504"/>
      <c r="DJ26" s="504"/>
      <c r="DK26" s="504"/>
      <c r="DL26" s="504"/>
      <c r="DM26" s="504"/>
      <c r="DN26" s="504"/>
      <c r="DO26" s="504"/>
      <c r="DP26" s="504"/>
      <c r="DQ26" s="504"/>
      <c r="DR26" s="18"/>
      <c r="DS26" s="20"/>
      <c r="DT26" s="504"/>
      <c r="DU26" s="504"/>
      <c r="DV26" s="504"/>
      <c r="DW26" s="504"/>
      <c r="DX26" s="504"/>
      <c r="DY26" s="504"/>
      <c r="DZ26" s="504"/>
      <c r="EA26" s="504"/>
      <c r="EB26" s="504"/>
      <c r="EC26" s="504"/>
      <c r="ED26" s="504"/>
      <c r="EE26" s="504"/>
      <c r="EF26" s="504"/>
      <c r="EG26" s="504"/>
      <c r="EH26" s="504"/>
      <c r="EI26" s="504"/>
      <c r="EJ26" s="504"/>
      <c r="EK26" s="504"/>
      <c r="EL26" s="504"/>
      <c r="EM26" s="504"/>
      <c r="EN26" s="504"/>
      <c r="EO26" s="504"/>
      <c r="EP26" s="504"/>
      <c r="EQ26" s="504"/>
      <c r="ER26" s="504"/>
      <c r="ES26" s="504"/>
      <c r="ET26" s="504"/>
      <c r="EU26" s="504"/>
      <c r="EV26" s="504"/>
      <c r="EW26" s="504"/>
      <c r="EX26" s="504"/>
      <c r="EY26" s="504"/>
      <c r="EZ26" s="504"/>
      <c r="FA26" s="504"/>
      <c r="FB26" s="504"/>
      <c r="FC26" s="504"/>
      <c r="FD26" s="504"/>
      <c r="FE26" s="504"/>
      <c r="FF26" s="504"/>
      <c r="FG26" s="504"/>
      <c r="FH26" s="504"/>
      <c r="FI26" s="504"/>
      <c r="FJ26" s="504"/>
      <c r="FK26" s="504"/>
      <c r="FL26" s="504"/>
      <c r="FM26" s="504"/>
      <c r="FN26" s="504"/>
      <c r="FO26" s="504"/>
      <c r="FP26" s="18"/>
      <c r="FQ26" s="20"/>
      <c r="FR26" s="504"/>
      <c r="FS26" s="504"/>
      <c r="FT26" s="504"/>
      <c r="FU26" s="504"/>
      <c r="FV26" s="504"/>
      <c r="FW26" s="504"/>
      <c r="FX26" s="504"/>
      <c r="FY26" s="504"/>
      <c r="FZ26" s="504"/>
      <c r="GA26" s="504"/>
      <c r="GB26" s="504"/>
      <c r="GC26" s="504"/>
      <c r="GD26" s="504"/>
      <c r="GE26" s="504"/>
      <c r="GF26" s="504"/>
      <c r="GG26" s="504"/>
      <c r="GH26" s="504"/>
      <c r="GI26" s="504"/>
      <c r="GJ26" s="504"/>
      <c r="GK26" s="504"/>
      <c r="GL26" s="504"/>
      <c r="GM26" s="504"/>
      <c r="GN26" s="504"/>
      <c r="GO26" s="504"/>
      <c r="GP26" s="504"/>
      <c r="GQ26" s="504"/>
      <c r="GR26" s="504"/>
      <c r="GS26" s="504"/>
      <c r="GT26" s="504"/>
      <c r="GU26" s="504"/>
      <c r="GV26" s="504"/>
      <c r="GW26" s="504"/>
      <c r="GX26" s="504"/>
      <c r="GY26" s="504"/>
      <c r="GZ26" s="504"/>
      <c r="HA26" s="504"/>
      <c r="HB26" s="504"/>
      <c r="HC26" s="504"/>
      <c r="HD26" s="504"/>
      <c r="HE26" s="504"/>
      <c r="HF26" s="504"/>
      <c r="HG26" s="504"/>
      <c r="HH26" s="504"/>
      <c r="HI26" s="504"/>
      <c r="HJ26" s="504"/>
      <c r="HK26" s="504"/>
      <c r="HL26" s="504"/>
      <c r="HM26" s="504"/>
      <c r="HN26" s="504"/>
      <c r="HO26" s="504"/>
      <c r="HP26" s="504"/>
      <c r="HQ26" s="504"/>
      <c r="HR26" s="504"/>
      <c r="HS26" s="504"/>
      <c r="HT26" s="504"/>
      <c r="HU26" s="504"/>
      <c r="HV26" s="504"/>
      <c r="HW26" s="504"/>
      <c r="HX26" s="504"/>
      <c r="HY26" s="504"/>
      <c r="HZ26" s="504"/>
      <c r="IA26" s="504"/>
      <c r="IB26" s="504"/>
      <c r="IC26" s="504"/>
      <c r="ID26" s="504"/>
      <c r="IE26" s="504"/>
      <c r="IF26" s="504"/>
      <c r="IG26" s="504"/>
      <c r="IH26" s="504"/>
      <c r="II26" s="504"/>
      <c r="IJ26" s="504"/>
      <c r="IK26" s="504"/>
      <c r="IL26" s="504"/>
      <c r="IM26" s="504"/>
      <c r="IN26" s="504"/>
      <c r="IO26" s="504"/>
      <c r="IP26" s="504"/>
      <c r="IQ26" s="504"/>
      <c r="IR26" s="504"/>
      <c r="IS26" s="504"/>
      <c r="IT26" s="504"/>
      <c r="IU26" s="504"/>
      <c r="IV26" s="504"/>
      <c r="IW26" s="504"/>
      <c r="IX26" s="504"/>
      <c r="IY26" s="504"/>
      <c r="IZ26" s="504"/>
      <c r="JA26" s="504"/>
      <c r="JB26" s="504"/>
      <c r="JC26" s="504"/>
      <c r="JD26" s="504"/>
      <c r="JE26" s="504"/>
      <c r="JF26" s="504"/>
      <c r="JG26" s="504"/>
    </row>
    <row r="27" spans="1:282" ht="23.25" customHeight="1">
      <c r="J27" s="854"/>
      <c r="K27" s="854"/>
      <c r="L27" s="854"/>
      <c r="M27" s="854"/>
      <c r="N27" s="854"/>
      <c r="O27" s="854"/>
      <c r="P27" s="854"/>
      <c r="Q27" s="854"/>
      <c r="R27" s="854"/>
      <c r="S27" s="854"/>
      <c r="T27" s="854"/>
      <c r="U27" s="854"/>
      <c r="V27" s="854"/>
      <c r="W27" s="854"/>
      <c r="X27" s="854"/>
      <c r="Y27" s="854"/>
      <c r="Z27" s="854"/>
      <c r="AA27" s="854"/>
      <c r="AB27" s="854"/>
      <c r="AC27" s="854"/>
      <c r="AD27" s="854"/>
      <c r="AE27" s="854"/>
      <c r="AF27" s="854"/>
      <c r="AG27" s="854"/>
      <c r="AH27" s="854"/>
      <c r="AI27" s="854"/>
      <c r="AJ27" s="854"/>
      <c r="AK27" s="854"/>
      <c r="AL27" s="854"/>
      <c r="AM27" s="854"/>
      <c r="AN27" s="854"/>
      <c r="AO27" s="854"/>
      <c r="AP27" s="854"/>
      <c r="AQ27" s="854"/>
      <c r="AR27" s="854"/>
      <c r="AS27" s="854"/>
      <c r="AT27" s="854"/>
      <c r="AU27" s="854"/>
      <c r="AV27" s="854"/>
      <c r="AW27" s="854"/>
      <c r="AX27" s="854"/>
      <c r="AY27" s="854"/>
      <c r="AZ27" s="854"/>
      <c r="BA27" s="854"/>
      <c r="BB27" s="854"/>
      <c r="BC27" s="854"/>
      <c r="BD27" s="854"/>
      <c r="BE27" s="854"/>
      <c r="BF27" s="854"/>
      <c r="BG27" s="854"/>
      <c r="BH27" s="854"/>
      <c r="BI27" s="854"/>
      <c r="BJ27" s="854"/>
      <c r="BK27" s="854"/>
      <c r="BL27" s="854"/>
      <c r="BM27" s="854"/>
      <c r="BN27" s="854"/>
      <c r="BO27" s="854"/>
      <c r="BP27" s="854"/>
      <c r="BQ27" s="854"/>
      <c r="BR27" s="854"/>
      <c r="BS27" s="854"/>
      <c r="BT27" s="854"/>
      <c r="BU27" s="854"/>
      <c r="BV27" s="854"/>
      <c r="BW27" s="854"/>
      <c r="BX27" s="854"/>
      <c r="BY27" s="854"/>
      <c r="BZ27" s="854"/>
      <c r="CA27" s="854"/>
      <c r="CB27" s="854"/>
      <c r="CC27" s="854"/>
      <c r="CD27" s="854"/>
      <c r="CE27" s="854"/>
      <c r="CF27" s="854"/>
      <c r="CG27" s="854"/>
      <c r="CH27" s="854"/>
      <c r="CI27" s="854"/>
      <c r="CJ27" s="854"/>
      <c r="CK27" s="854"/>
      <c r="CL27" s="854"/>
      <c r="CM27" s="854"/>
      <c r="CN27" s="854"/>
      <c r="CO27" s="854"/>
      <c r="CP27" s="854"/>
      <c r="CQ27" s="854"/>
      <c r="CR27" s="854"/>
      <c r="CS27" s="854"/>
      <c r="CT27" s="854"/>
      <c r="CU27" s="854"/>
      <c r="CV27" s="854"/>
      <c r="CW27" s="854"/>
      <c r="CX27" s="854"/>
      <c r="CY27" s="854"/>
      <c r="CZ27" s="854"/>
      <c r="DA27" s="854"/>
      <c r="DB27" s="854"/>
      <c r="DC27" s="854"/>
      <c r="DD27" s="854"/>
      <c r="DE27" s="854"/>
      <c r="DF27" s="854"/>
      <c r="DG27" s="854"/>
      <c r="DH27" s="854"/>
      <c r="DI27" s="854"/>
      <c r="DJ27" s="854"/>
      <c r="DK27" s="854"/>
      <c r="DL27" s="854"/>
      <c r="DM27" s="854"/>
      <c r="DN27" s="854"/>
      <c r="DO27" s="854"/>
      <c r="DP27" s="854"/>
      <c r="DQ27" s="854"/>
      <c r="DR27" s="854"/>
      <c r="DS27" s="854"/>
      <c r="DT27" s="854"/>
      <c r="DU27" s="854"/>
      <c r="DV27" s="854"/>
      <c r="DW27" s="854"/>
      <c r="DX27" s="854"/>
      <c r="DY27" s="854"/>
      <c r="DZ27" s="854"/>
      <c r="EA27" s="854"/>
      <c r="EB27" s="854"/>
      <c r="EC27" s="854"/>
      <c r="ED27" s="854"/>
      <c r="EE27" s="854"/>
      <c r="EF27" s="854"/>
      <c r="EG27" s="854"/>
      <c r="EH27" s="854"/>
      <c r="EI27" s="854"/>
      <c r="EJ27" s="854"/>
      <c r="EK27" s="854"/>
      <c r="EL27" s="854"/>
      <c r="EM27" s="854"/>
      <c r="EN27" s="854"/>
      <c r="EO27" s="854"/>
      <c r="EP27" s="854"/>
      <c r="EQ27" s="854"/>
      <c r="ER27" s="854"/>
      <c r="ES27" s="854"/>
      <c r="ET27" s="854"/>
      <c r="EU27" s="854"/>
      <c r="EV27" s="854"/>
      <c r="EW27" s="854"/>
      <c r="EX27" s="854"/>
      <c r="EY27" s="854"/>
      <c r="EZ27" s="854"/>
      <c r="FA27" s="854"/>
      <c r="FB27" s="854"/>
      <c r="FC27" s="854"/>
      <c r="FD27" s="854"/>
      <c r="FE27" s="854"/>
      <c r="FF27" s="854"/>
      <c r="FG27" s="854"/>
      <c r="FH27" s="854"/>
      <c r="FI27" s="854"/>
      <c r="FJ27" s="854"/>
      <c r="FK27" s="854"/>
      <c r="FL27" s="854"/>
      <c r="FM27" s="854"/>
      <c r="FN27" s="854"/>
      <c r="FO27" s="854"/>
      <c r="FP27" s="854"/>
      <c r="FQ27" s="854"/>
      <c r="FR27" s="854"/>
      <c r="FS27" s="854"/>
      <c r="FT27" s="854"/>
      <c r="FU27" s="854"/>
      <c r="FV27" s="854"/>
      <c r="FW27" s="854"/>
      <c r="FX27" s="854"/>
      <c r="FY27" s="854"/>
      <c r="FZ27" s="854"/>
      <c r="GA27" s="854"/>
      <c r="GB27" s="854"/>
      <c r="GC27" s="854"/>
      <c r="GD27" s="854"/>
      <c r="GE27" s="854"/>
      <c r="GF27" s="854"/>
      <c r="GG27" s="854"/>
      <c r="GH27" s="854"/>
      <c r="GI27" s="854"/>
      <c r="GJ27" s="854"/>
      <c r="GK27" s="854"/>
      <c r="GL27" s="854"/>
      <c r="GM27" s="854"/>
      <c r="GN27" s="854"/>
      <c r="GO27" s="854"/>
      <c r="GP27" s="854"/>
      <c r="GQ27" s="854"/>
      <c r="GR27" s="854"/>
      <c r="GS27" s="854"/>
      <c r="GT27" s="854"/>
      <c r="GU27" s="854"/>
      <c r="GV27" s="854"/>
      <c r="GW27" s="854"/>
      <c r="GX27" s="854"/>
      <c r="GY27" s="854"/>
      <c r="GZ27" s="854"/>
      <c r="HA27" s="854"/>
      <c r="HB27" s="854"/>
      <c r="HC27" s="854"/>
      <c r="HD27" s="854"/>
      <c r="HE27" s="854"/>
      <c r="HF27" s="854"/>
      <c r="HG27" s="854"/>
      <c r="HH27" s="854"/>
      <c r="HI27" s="854"/>
      <c r="HJ27" s="854"/>
      <c r="HK27" s="854"/>
      <c r="HL27" s="854"/>
      <c r="HM27" s="854"/>
      <c r="HN27" s="854"/>
      <c r="HO27" s="854"/>
      <c r="HP27" s="854"/>
      <c r="HQ27" s="854"/>
      <c r="HR27" s="854"/>
      <c r="HS27" s="854"/>
      <c r="HT27" s="854"/>
      <c r="HU27" s="854"/>
      <c r="HV27" s="854"/>
      <c r="HW27" s="854"/>
      <c r="HX27" s="854"/>
      <c r="HY27" s="854"/>
      <c r="HZ27" s="854"/>
      <c r="IA27" s="854"/>
      <c r="IB27" s="854"/>
      <c r="IC27" s="854"/>
      <c r="ID27" s="854"/>
      <c r="IE27" s="854"/>
      <c r="IF27" s="854"/>
      <c r="IG27" s="854"/>
      <c r="IH27" s="854"/>
      <c r="II27" s="854"/>
      <c r="IJ27" s="854"/>
      <c r="IK27" s="854"/>
      <c r="IL27" s="854"/>
      <c r="IM27" s="854"/>
      <c r="IN27" s="854"/>
      <c r="IO27" s="854"/>
      <c r="IP27" s="854"/>
      <c r="IQ27" s="854"/>
      <c r="IR27" s="854"/>
      <c r="IS27" s="854"/>
      <c r="IT27" s="854"/>
      <c r="IU27" s="854"/>
      <c r="IV27" s="854"/>
      <c r="IW27" s="854"/>
      <c r="IX27" s="854"/>
      <c r="IY27" s="854"/>
      <c r="IZ27" s="854"/>
      <c r="JA27" s="854"/>
      <c r="JB27" s="854"/>
      <c r="JC27" s="854"/>
      <c r="JD27" s="854"/>
      <c r="JE27" s="854"/>
      <c r="JF27" s="854"/>
      <c r="JG27" s="854"/>
      <c r="JH27" s="854"/>
      <c r="JI27" s="854"/>
      <c r="JJ27" s="854"/>
      <c r="JK27" s="854"/>
      <c r="JL27" s="854"/>
      <c r="JM27" s="854"/>
      <c r="JN27" s="854"/>
      <c r="JO27" s="854"/>
    </row>
  </sheetData>
  <sheetProtection password="DD24" sheet="1" objects="1" scenarios="1"/>
  <phoneticPr fontId="2"/>
  <pageMargins left="0.78740157480314965" right="0.78740157480314965" top="0.98425196850393704" bottom="0.98425196850393704" header="0.51181102362204722" footer="0.51181102362204722"/>
  <pageSetup paperSize="8" fitToWidth="10" orientation="landscape"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B27"/>
  <sheetViews>
    <sheetView showGridLines="0" zoomScaleNormal="100" workbookViewId="0">
      <pane xSplit="2" topLeftCell="C1" activePane="topRight" state="frozen"/>
      <selection pane="topRight" activeCell="H23" sqref="H23"/>
    </sheetView>
  </sheetViews>
  <sheetFormatPr defaultColWidth="9" defaultRowHeight="23.25" customHeight="1"/>
  <cols>
    <col min="1" max="1" width="3.5" style="500" customWidth="1"/>
    <col min="2" max="2" width="24.125" style="500" bestFit="1" customWidth="1"/>
    <col min="3" max="9" width="17" style="652" customWidth="1"/>
    <col min="10" max="288" width="17" style="500" customWidth="1"/>
    <col min="289" max="16384" width="9" style="500"/>
  </cols>
  <sheetData>
    <row r="1" spans="1:288" ht="23.25" customHeight="1">
      <c r="B1" s="651" t="s">
        <v>1823</v>
      </c>
      <c r="H1" s="653"/>
      <c r="J1" s="652"/>
      <c r="EA1" s="659"/>
    </row>
    <row r="2" spans="1:288" ht="23.25" customHeight="1">
      <c r="A2" s="501"/>
      <c r="B2" s="501" t="s">
        <v>799</v>
      </c>
      <c r="C2" s="654"/>
      <c r="D2" s="654"/>
      <c r="E2" s="654"/>
      <c r="F2" s="654"/>
      <c r="G2" s="654"/>
      <c r="H2" s="655"/>
      <c r="I2" s="654"/>
      <c r="J2" s="654"/>
      <c r="K2" s="501"/>
      <c r="L2" s="660"/>
      <c r="M2" s="660"/>
      <c r="N2" s="660"/>
      <c r="O2" s="501"/>
      <c r="P2" s="501"/>
      <c r="Q2" s="501"/>
      <c r="R2" s="501"/>
      <c r="S2" s="501"/>
      <c r="T2" s="501"/>
      <c r="U2" s="501"/>
      <c r="V2" s="501"/>
      <c r="W2" s="501"/>
      <c r="X2" s="501"/>
      <c r="Y2" s="501"/>
      <c r="Z2" s="501"/>
      <c r="AA2" s="501"/>
      <c r="AB2" s="501"/>
      <c r="AC2" s="501"/>
      <c r="AD2" s="501"/>
      <c r="AE2" s="501"/>
      <c r="AF2" s="501"/>
      <c r="AG2" s="501"/>
      <c r="AH2" s="660"/>
      <c r="AI2" s="660"/>
      <c r="AJ2" s="501"/>
      <c r="AK2" s="501"/>
      <c r="AL2" s="501"/>
      <c r="AM2" s="501"/>
      <c r="AN2" s="501"/>
      <c r="AO2" s="501"/>
      <c r="AP2" s="501"/>
      <c r="AQ2" s="501"/>
      <c r="AR2" s="501"/>
      <c r="AS2" s="501"/>
      <c r="AT2" s="501"/>
      <c r="AU2" s="501"/>
      <c r="AV2" s="501"/>
      <c r="AW2" s="501"/>
      <c r="AX2" s="501"/>
      <c r="AY2" s="501"/>
      <c r="AZ2" s="501"/>
      <c r="BA2" s="501"/>
      <c r="BB2" s="501"/>
      <c r="BC2" s="501"/>
      <c r="BD2" s="501"/>
      <c r="BE2" s="501"/>
      <c r="BF2" s="501"/>
      <c r="BG2" s="501"/>
      <c r="BH2" s="501"/>
      <c r="BI2" s="501"/>
      <c r="BJ2" s="501"/>
      <c r="BK2" s="501"/>
      <c r="BL2" s="501"/>
      <c r="BM2" s="501"/>
      <c r="BN2" s="501"/>
      <c r="BO2" s="501"/>
      <c r="BP2" s="501"/>
      <c r="BQ2" s="501"/>
      <c r="BR2" s="501"/>
      <c r="BS2" s="501"/>
      <c r="BT2" s="501"/>
      <c r="BU2" s="501"/>
      <c r="BV2" s="501"/>
      <c r="BW2" s="501"/>
      <c r="BX2" s="501"/>
      <c r="BY2" s="501"/>
      <c r="BZ2" s="501"/>
      <c r="CA2" s="501"/>
      <c r="CB2" s="501"/>
      <c r="CC2" s="501"/>
      <c r="CD2" s="501"/>
      <c r="CE2" s="501"/>
      <c r="CF2" s="501"/>
      <c r="CG2" s="501"/>
      <c r="CH2" s="660"/>
      <c r="CI2" s="501"/>
      <c r="CJ2" s="501"/>
      <c r="CK2" s="501"/>
      <c r="CL2" s="501"/>
      <c r="CM2" s="501"/>
      <c r="CN2" s="501"/>
      <c r="CO2" s="660"/>
      <c r="CP2" s="501"/>
      <c r="CQ2" s="501"/>
      <c r="CR2" s="501"/>
      <c r="CS2" s="501"/>
      <c r="CT2" s="501"/>
      <c r="CU2" s="501"/>
      <c r="CV2" s="501"/>
      <c r="CW2" s="501"/>
      <c r="CX2" s="501"/>
      <c r="CY2" s="660"/>
      <c r="CZ2" s="660"/>
      <c r="DA2" s="660"/>
      <c r="DB2" s="501"/>
      <c r="DC2" s="501"/>
      <c r="DD2" s="660"/>
      <c r="DE2" s="501"/>
      <c r="DF2" s="501"/>
      <c r="DG2" s="501"/>
      <c r="DH2" s="501"/>
      <c r="DI2" s="660"/>
      <c r="DJ2" s="660"/>
      <c r="DK2" s="660"/>
      <c r="DL2" s="501"/>
      <c r="DM2" s="501"/>
      <c r="DN2" s="501"/>
      <c r="DO2" s="501"/>
      <c r="DP2" s="501"/>
      <c r="DQ2" s="501"/>
      <c r="DR2" s="501"/>
      <c r="DS2" s="501"/>
      <c r="DT2" s="501"/>
      <c r="DU2" s="501"/>
      <c r="DV2" s="501"/>
      <c r="DW2" s="501"/>
      <c r="DX2" s="501"/>
      <c r="DY2" s="501"/>
      <c r="DZ2" s="501"/>
      <c r="EA2" s="660"/>
      <c r="EB2" s="659"/>
      <c r="EC2" s="660"/>
      <c r="ED2" s="660"/>
      <c r="EE2" s="660"/>
      <c r="EF2" s="660"/>
      <c r="EG2" s="501"/>
      <c r="EH2" s="501"/>
      <c r="EI2" s="501"/>
      <c r="EJ2" s="501"/>
      <c r="EK2" s="501"/>
      <c r="EL2" s="501"/>
      <c r="EM2" s="501"/>
      <c r="EN2" s="501"/>
      <c r="EO2" s="501"/>
      <c r="EP2" s="501"/>
      <c r="EQ2" s="501"/>
      <c r="ER2" s="501"/>
      <c r="ES2" s="501"/>
      <c r="ET2" s="501"/>
      <c r="EU2" s="501"/>
      <c r="EV2" s="501"/>
      <c r="EW2" s="501"/>
      <c r="EX2" s="501"/>
      <c r="EY2" s="501"/>
      <c r="EZ2" s="501"/>
      <c r="FA2" s="501"/>
      <c r="FB2" s="501"/>
      <c r="FC2" s="501"/>
      <c r="FD2" s="501"/>
      <c r="FE2" s="501"/>
      <c r="FF2" s="501"/>
      <c r="FG2" s="501"/>
      <c r="FH2" s="501"/>
      <c r="FI2" s="501"/>
      <c r="FJ2" s="501"/>
      <c r="FK2" s="501"/>
      <c r="FL2" s="501"/>
      <c r="FM2" s="501"/>
      <c r="FN2" s="501"/>
      <c r="FO2" s="501"/>
      <c r="FP2" s="501"/>
      <c r="FQ2" s="501"/>
      <c r="FR2" s="501"/>
      <c r="FS2" s="501"/>
      <c r="FT2" s="501"/>
      <c r="FU2" s="501"/>
      <c r="FV2" s="501"/>
      <c r="FW2" s="501"/>
      <c r="FX2" s="501"/>
      <c r="FY2" s="501"/>
      <c r="FZ2" s="501"/>
      <c r="GA2" s="501"/>
      <c r="GB2" s="501"/>
      <c r="GC2" s="501"/>
      <c r="GD2" s="501"/>
      <c r="GE2" s="501"/>
      <c r="GF2" s="501"/>
      <c r="GG2" s="501"/>
      <c r="GH2" s="501"/>
      <c r="GI2" s="501"/>
      <c r="GJ2" s="501"/>
      <c r="GK2" s="501"/>
      <c r="GL2" s="501"/>
      <c r="GM2" s="501"/>
      <c r="GN2" s="501"/>
      <c r="GO2" s="501"/>
      <c r="GP2" s="501"/>
      <c r="GQ2" s="501"/>
      <c r="GR2" s="501"/>
      <c r="GS2" s="501"/>
      <c r="GT2" s="501"/>
      <c r="GU2" s="501"/>
      <c r="GV2" s="501"/>
      <c r="GW2" s="501"/>
      <c r="GX2" s="501"/>
      <c r="GY2" s="501"/>
      <c r="GZ2" s="501"/>
      <c r="HA2" s="501"/>
      <c r="HB2" s="501"/>
      <c r="HC2" s="501"/>
      <c r="HD2" s="501"/>
      <c r="HE2" s="501"/>
      <c r="HF2" s="501"/>
      <c r="HG2" s="501"/>
      <c r="HH2" s="501"/>
      <c r="HI2" s="501"/>
      <c r="HJ2" s="501"/>
      <c r="HK2" s="501"/>
      <c r="HL2" s="501"/>
      <c r="HM2" s="501"/>
      <c r="HN2" s="501"/>
      <c r="HO2" s="501"/>
      <c r="HP2" s="501"/>
      <c r="HQ2" s="501"/>
      <c r="HR2" s="501"/>
      <c r="HS2" s="501"/>
      <c r="HT2" s="501"/>
      <c r="HU2" s="501"/>
      <c r="HV2" s="501"/>
      <c r="HW2" s="501"/>
      <c r="HX2" s="501"/>
      <c r="HY2" s="501"/>
      <c r="HZ2" s="501"/>
      <c r="IA2" s="501"/>
      <c r="IB2" s="501"/>
      <c r="IC2" s="501"/>
      <c r="ID2" s="501"/>
      <c r="IE2" s="501"/>
      <c r="IF2" s="501"/>
      <c r="IG2" s="501"/>
      <c r="IH2" s="501"/>
      <c r="II2" s="501"/>
      <c r="IJ2" s="501"/>
      <c r="IK2" s="501"/>
      <c r="IL2" s="501"/>
      <c r="IM2" s="501"/>
      <c r="IN2" s="501"/>
      <c r="IO2" s="501"/>
      <c r="IP2" s="660"/>
      <c r="IQ2" s="660"/>
      <c r="IR2" s="660"/>
      <c r="IS2" s="660"/>
      <c r="IT2" s="501"/>
      <c r="IU2" s="501"/>
      <c r="IV2" s="501"/>
      <c r="IW2" s="501"/>
      <c r="IX2" s="501"/>
      <c r="IY2" s="501"/>
      <c r="IZ2" s="501"/>
      <c r="JA2" s="501"/>
      <c r="JB2" s="501"/>
      <c r="JC2" s="501"/>
      <c r="JD2" s="501"/>
      <c r="JE2" s="501"/>
      <c r="JF2" s="501"/>
      <c r="JG2" s="501"/>
      <c r="JH2" s="501"/>
      <c r="JI2" s="501"/>
      <c r="JJ2" s="501"/>
      <c r="JK2" s="501"/>
      <c r="JL2" s="501"/>
      <c r="JM2" s="501"/>
    </row>
    <row r="3" spans="1:288" ht="23.25" customHeight="1">
      <c r="A3" s="183"/>
      <c r="B3" s="290" t="s">
        <v>67</v>
      </c>
      <c r="C3" s="656" t="s">
        <v>262</v>
      </c>
      <c r="D3" s="656" t="s">
        <v>262</v>
      </c>
      <c r="E3" s="656" t="s">
        <v>262</v>
      </c>
      <c r="F3" s="656" t="s">
        <v>262</v>
      </c>
      <c r="G3" s="656" t="s">
        <v>262</v>
      </c>
      <c r="H3" s="656" t="s">
        <v>262</v>
      </c>
      <c r="I3" s="292"/>
      <c r="J3" s="656" t="s">
        <v>74</v>
      </c>
      <c r="K3" s="656" t="s">
        <v>68</v>
      </c>
      <c r="L3" s="656" t="s">
        <v>75</v>
      </c>
      <c r="M3" s="656" t="s">
        <v>69</v>
      </c>
      <c r="N3" s="656" t="s">
        <v>76</v>
      </c>
      <c r="O3" s="656" t="s">
        <v>70</v>
      </c>
      <c r="P3" s="656" t="s">
        <v>77</v>
      </c>
      <c r="Q3" s="656" t="s">
        <v>78</v>
      </c>
      <c r="R3" s="656" t="s">
        <v>79</v>
      </c>
      <c r="S3" s="656" t="s">
        <v>80</v>
      </c>
      <c r="T3" s="656" t="s">
        <v>81</v>
      </c>
      <c r="U3" s="656" t="s">
        <v>83</v>
      </c>
      <c r="V3" s="656" t="s">
        <v>85</v>
      </c>
      <c r="W3" s="656" t="s">
        <v>86</v>
      </c>
      <c r="X3" s="656" t="s">
        <v>87</v>
      </c>
      <c r="Y3" s="656" t="s">
        <v>88</v>
      </c>
      <c r="Z3" s="656" t="s">
        <v>89</v>
      </c>
      <c r="AA3" s="656" t="s">
        <v>90</v>
      </c>
      <c r="AB3" s="656" t="s">
        <v>91</v>
      </c>
      <c r="AC3" s="656" t="s">
        <v>92</v>
      </c>
      <c r="AD3" s="656" t="s">
        <v>93</v>
      </c>
      <c r="AE3" s="656" t="s">
        <v>94</v>
      </c>
      <c r="AF3" s="656" t="s">
        <v>96</v>
      </c>
      <c r="AG3" s="656" t="s">
        <v>98</v>
      </c>
      <c r="AH3" s="656" t="s">
        <v>99</v>
      </c>
      <c r="AI3" s="656" t="s">
        <v>100</v>
      </c>
      <c r="AJ3" s="656" t="s">
        <v>101</v>
      </c>
      <c r="AK3" s="656" t="s">
        <v>104</v>
      </c>
      <c r="AL3" s="656" t="s">
        <v>105</v>
      </c>
      <c r="AM3" s="656" t="s">
        <v>106</v>
      </c>
      <c r="AN3" s="656" t="s">
        <v>107</v>
      </c>
      <c r="AO3" s="656" t="s">
        <v>108</v>
      </c>
      <c r="AP3" s="656" t="s">
        <v>109</v>
      </c>
      <c r="AQ3" s="656" t="s">
        <v>890</v>
      </c>
      <c r="AR3" s="656" t="s">
        <v>893</v>
      </c>
      <c r="AS3" s="656" t="s">
        <v>895</v>
      </c>
      <c r="AT3" s="656" t="s">
        <v>1369</v>
      </c>
      <c r="AU3" s="656" t="s">
        <v>1370</v>
      </c>
      <c r="AV3" s="656" t="s">
        <v>1371</v>
      </c>
      <c r="AW3" s="656" t="s">
        <v>1372</v>
      </c>
      <c r="AX3" s="656" t="s">
        <v>1373</v>
      </c>
      <c r="AY3" s="656" t="s">
        <v>1374</v>
      </c>
      <c r="AZ3" s="656" t="s">
        <v>1375</v>
      </c>
      <c r="BA3" s="656" t="s">
        <v>1376</v>
      </c>
      <c r="BB3" s="656" t="s">
        <v>1377</v>
      </c>
      <c r="BC3" s="656" t="s">
        <v>1378</v>
      </c>
      <c r="BD3" s="656" t="s">
        <v>111</v>
      </c>
      <c r="BE3" s="656" t="s">
        <v>112</v>
      </c>
      <c r="BF3" s="656" t="s">
        <v>114</v>
      </c>
      <c r="BG3" s="656" t="s">
        <v>115</v>
      </c>
      <c r="BH3" s="656" t="s">
        <v>116</v>
      </c>
      <c r="BI3" s="656" t="s">
        <v>117</v>
      </c>
      <c r="BJ3" s="656" t="s">
        <v>118</v>
      </c>
      <c r="BK3" s="656" t="s">
        <v>119</v>
      </c>
      <c r="BL3" s="656" t="s">
        <v>120</v>
      </c>
      <c r="BM3" s="656" t="s">
        <v>121</v>
      </c>
      <c r="BN3" s="656" t="s">
        <v>122</v>
      </c>
      <c r="BO3" s="656" t="s">
        <v>123</v>
      </c>
      <c r="BP3" s="656" t="s">
        <v>124</v>
      </c>
      <c r="BQ3" s="656" t="s">
        <v>125</v>
      </c>
      <c r="BR3" s="656" t="s">
        <v>184</v>
      </c>
      <c r="BS3" s="656" t="s">
        <v>185</v>
      </c>
      <c r="BT3" s="656" t="s">
        <v>186</v>
      </c>
      <c r="BU3" s="656" t="s">
        <v>187</v>
      </c>
      <c r="BV3" s="656" t="s">
        <v>188</v>
      </c>
      <c r="BW3" s="656" t="s">
        <v>189</v>
      </c>
      <c r="BX3" s="656" t="s">
        <v>190</v>
      </c>
      <c r="BY3" s="656" t="s">
        <v>191</v>
      </c>
      <c r="BZ3" s="656" t="s">
        <v>192</v>
      </c>
      <c r="CA3" s="656" t="s">
        <v>193</v>
      </c>
      <c r="CB3" s="656" t="s">
        <v>194</v>
      </c>
      <c r="CC3" s="656" t="s">
        <v>195</v>
      </c>
      <c r="CD3" s="656" t="s">
        <v>196</v>
      </c>
      <c r="CE3" s="656" t="s">
        <v>197</v>
      </c>
      <c r="CF3" s="656" t="s">
        <v>198</v>
      </c>
      <c r="CG3" s="656" t="s">
        <v>199</v>
      </c>
      <c r="CH3" s="656" t="s">
        <v>200</v>
      </c>
      <c r="CI3" s="656" t="s">
        <v>201</v>
      </c>
      <c r="CJ3" s="656" t="s">
        <v>202</v>
      </c>
      <c r="CK3" s="656" t="s">
        <v>203</v>
      </c>
      <c r="CL3" s="656" t="s">
        <v>204</v>
      </c>
      <c r="CM3" s="656" t="s">
        <v>205</v>
      </c>
      <c r="CN3" s="656" t="s">
        <v>206</v>
      </c>
      <c r="CO3" s="656" t="s">
        <v>207</v>
      </c>
      <c r="CP3" s="656" t="s">
        <v>208</v>
      </c>
      <c r="CQ3" s="656" t="s">
        <v>209</v>
      </c>
      <c r="CR3" s="656" t="s">
        <v>210</v>
      </c>
      <c r="CS3" s="656" t="s">
        <v>211</v>
      </c>
      <c r="CT3" s="656" t="s">
        <v>212</v>
      </c>
      <c r="CU3" s="656" t="s">
        <v>213</v>
      </c>
      <c r="CV3" s="656" t="s">
        <v>214</v>
      </c>
      <c r="CW3" s="656" t="s">
        <v>215</v>
      </c>
      <c r="CX3" s="656" t="s">
        <v>1389</v>
      </c>
      <c r="CY3" s="656" t="s">
        <v>1390</v>
      </c>
      <c r="CZ3" s="656" t="s">
        <v>1391</v>
      </c>
      <c r="DA3" s="656" t="s">
        <v>1824</v>
      </c>
      <c r="DB3" s="656" t="s">
        <v>216</v>
      </c>
      <c r="DC3" s="656" t="s">
        <v>217</v>
      </c>
      <c r="DD3" s="656" t="s">
        <v>218</v>
      </c>
      <c r="DE3" s="656" t="s">
        <v>219</v>
      </c>
      <c r="DF3" s="656" t="s">
        <v>220</v>
      </c>
      <c r="DG3" s="656" t="s">
        <v>221</v>
      </c>
      <c r="DH3" s="656" t="s">
        <v>222</v>
      </c>
      <c r="DI3" s="656" t="s">
        <v>1395</v>
      </c>
      <c r="DJ3" s="656" t="s">
        <v>1825</v>
      </c>
      <c r="DK3" s="656" t="s">
        <v>1826</v>
      </c>
      <c r="DL3" s="656" t="s">
        <v>263</v>
      </c>
      <c r="DM3" s="656" t="s">
        <v>264</v>
      </c>
      <c r="DN3" s="656" t="s">
        <v>265</v>
      </c>
      <c r="DO3" s="656" t="s">
        <v>266</v>
      </c>
      <c r="DP3" s="656" t="s">
        <v>267</v>
      </c>
      <c r="DQ3" s="656" t="s">
        <v>268</v>
      </c>
      <c r="DR3" s="656" t="s">
        <v>269</v>
      </c>
      <c r="DS3" s="656" t="s">
        <v>270</v>
      </c>
      <c r="DT3" s="656" t="s">
        <v>271</v>
      </c>
      <c r="DU3" s="656" t="s">
        <v>272</v>
      </c>
      <c r="DV3" s="656" t="s">
        <v>273</v>
      </c>
      <c r="DW3" s="656" t="s">
        <v>274</v>
      </c>
      <c r="DX3" s="656" t="s">
        <v>275</v>
      </c>
      <c r="DY3" s="656" t="s">
        <v>276</v>
      </c>
      <c r="DZ3" s="656" t="s">
        <v>277</v>
      </c>
      <c r="EA3" s="656" t="s">
        <v>1397</v>
      </c>
      <c r="EB3" s="656" t="s">
        <v>1827</v>
      </c>
      <c r="EC3" s="656" t="s">
        <v>278</v>
      </c>
      <c r="ED3" s="656" t="s">
        <v>279</v>
      </c>
      <c r="EE3" s="656" t="s">
        <v>280</v>
      </c>
      <c r="EF3" s="656" t="s">
        <v>281</v>
      </c>
      <c r="EG3" s="656" t="s">
        <v>976</v>
      </c>
      <c r="EH3" s="656" t="s">
        <v>301</v>
      </c>
      <c r="EI3" s="656" t="s">
        <v>302</v>
      </c>
      <c r="EJ3" s="656" t="s">
        <v>303</v>
      </c>
      <c r="EK3" s="656" t="s">
        <v>304</v>
      </c>
      <c r="EL3" s="656" t="s">
        <v>305</v>
      </c>
      <c r="EM3" s="656" t="s">
        <v>306</v>
      </c>
      <c r="EN3" s="656" t="s">
        <v>307</v>
      </c>
      <c r="EO3" s="656" t="s">
        <v>308</v>
      </c>
      <c r="EP3" s="656" t="s">
        <v>309</v>
      </c>
      <c r="EQ3" s="656" t="s">
        <v>310</v>
      </c>
      <c r="ER3" s="656" t="s">
        <v>311</v>
      </c>
      <c r="ES3" s="656" t="s">
        <v>312</v>
      </c>
      <c r="ET3" s="656" t="s">
        <v>313</v>
      </c>
      <c r="EU3" s="656" t="s">
        <v>314</v>
      </c>
      <c r="EV3" s="656" t="s">
        <v>315</v>
      </c>
      <c r="EW3" s="656" t="s">
        <v>316</v>
      </c>
      <c r="EX3" s="656" t="s">
        <v>317</v>
      </c>
      <c r="EY3" s="656" t="s">
        <v>318</v>
      </c>
      <c r="EZ3" s="656" t="s">
        <v>319</v>
      </c>
      <c r="FA3" s="656" t="s">
        <v>320</v>
      </c>
      <c r="FB3" s="656" t="s">
        <v>321</v>
      </c>
      <c r="FC3" s="656" t="s">
        <v>322</v>
      </c>
      <c r="FD3" s="656" t="s">
        <v>323</v>
      </c>
      <c r="FE3" s="656" t="s">
        <v>324</v>
      </c>
      <c r="FF3" s="656" t="s">
        <v>325</v>
      </c>
      <c r="FG3" s="656" t="s">
        <v>326</v>
      </c>
      <c r="FH3" s="656" t="s">
        <v>328</v>
      </c>
      <c r="FI3" s="656" t="s">
        <v>329</v>
      </c>
      <c r="FJ3" s="656" t="s">
        <v>330</v>
      </c>
      <c r="FK3" s="656" t="s">
        <v>331</v>
      </c>
      <c r="FL3" s="656" t="s">
        <v>332</v>
      </c>
      <c r="FM3" s="656" t="s">
        <v>333</v>
      </c>
      <c r="FN3" s="656" t="s">
        <v>334</v>
      </c>
      <c r="FO3" s="656" t="s">
        <v>335</v>
      </c>
      <c r="FP3" s="656" t="s">
        <v>336</v>
      </c>
      <c r="FQ3" s="656" t="s">
        <v>337</v>
      </c>
      <c r="FR3" s="656" t="s">
        <v>338</v>
      </c>
      <c r="FS3" s="656" t="s">
        <v>339</v>
      </c>
      <c r="FT3" s="656" t="s">
        <v>340</v>
      </c>
      <c r="FU3" s="656" t="s">
        <v>341</v>
      </c>
      <c r="FV3" s="656" t="s">
        <v>342</v>
      </c>
      <c r="FW3" s="656" t="s">
        <v>343</v>
      </c>
      <c r="FX3" s="656" t="s">
        <v>344</v>
      </c>
      <c r="FY3" s="656" t="s">
        <v>345</v>
      </c>
      <c r="FZ3" s="656" t="s">
        <v>346</v>
      </c>
      <c r="GA3" s="656" t="s">
        <v>347</v>
      </c>
      <c r="GB3" s="656" t="s">
        <v>348</v>
      </c>
      <c r="GC3" s="656" t="s">
        <v>350</v>
      </c>
      <c r="GD3" s="656" t="s">
        <v>351</v>
      </c>
      <c r="GE3" s="656" t="s">
        <v>352</v>
      </c>
      <c r="GF3" s="656" t="s">
        <v>353</v>
      </c>
      <c r="GG3" s="656" t="s">
        <v>354</v>
      </c>
      <c r="GH3" s="656" t="s">
        <v>355</v>
      </c>
      <c r="GI3" s="656" t="s">
        <v>356</v>
      </c>
      <c r="GJ3" s="656" t="s">
        <v>357</v>
      </c>
      <c r="GK3" s="656" t="s">
        <v>358</v>
      </c>
      <c r="GL3" s="656" t="s">
        <v>360</v>
      </c>
      <c r="GM3" s="656" t="s">
        <v>361</v>
      </c>
      <c r="GN3" s="656" t="s">
        <v>362</v>
      </c>
      <c r="GO3" s="656" t="s">
        <v>363</v>
      </c>
      <c r="GP3" s="656" t="s">
        <v>365</v>
      </c>
      <c r="GQ3" s="656" t="s">
        <v>366</v>
      </c>
      <c r="GR3" s="656" t="s">
        <v>367</v>
      </c>
      <c r="GS3" s="656" t="s">
        <v>368</v>
      </c>
      <c r="GT3" s="656" t="s">
        <v>369</v>
      </c>
      <c r="GU3" s="656" t="s">
        <v>370</v>
      </c>
      <c r="GV3" s="656" t="s">
        <v>371</v>
      </c>
      <c r="GW3" s="656" t="s">
        <v>372</v>
      </c>
      <c r="GX3" s="656" t="s">
        <v>373</v>
      </c>
      <c r="GY3" s="656" t="s">
        <v>375</v>
      </c>
      <c r="GZ3" s="656" t="s">
        <v>376</v>
      </c>
      <c r="HA3" s="656" t="s">
        <v>377</v>
      </c>
      <c r="HB3" s="656" t="s">
        <v>378</v>
      </c>
      <c r="HC3" s="656" t="s">
        <v>379</v>
      </c>
      <c r="HD3" s="656" t="s">
        <v>380</v>
      </c>
      <c r="HE3" s="656" t="s">
        <v>381</v>
      </c>
      <c r="HF3" s="656" t="s">
        <v>382</v>
      </c>
      <c r="HG3" s="656" t="s">
        <v>383</v>
      </c>
      <c r="HH3" s="656" t="s">
        <v>384</v>
      </c>
      <c r="HI3" s="656" t="s">
        <v>385</v>
      </c>
      <c r="HJ3" s="656" t="s">
        <v>386</v>
      </c>
      <c r="HK3" s="656" t="s">
        <v>387</v>
      </c>
      <c r="HL3" s="656" t="s">
        <v>388</v>
      </c>
      <c r="HM3" s="656" t="s">
        <v>389</v>
      </c>
      <c r="HN3" s="656" t="s">
        <v>390</v>
      </c>
      <c r="HO3" s="656" t="s">
        <v>391</v>
      </c>
      <c r="HP3" s="656" t="s">
        <v>393</v>
      </c>
      <c r="HQ3" s="656" t="s">
        <v>394</v>
      </c>
      <c r="HR3" s="656" t="s">
        <v>395</v>
      </c>
      <c r="HS3" s="656" t="s">
        <v>396</v>
      </c>
      <c r="HT3" s="656" t="s">
        <v>397</v>
      </c>
      <c r="HU3" s="656" t="s">
        <v>398</v>
      </c>
      <c r="HV3" s="656" t="s">
        <v>399</v>
      </c>
      <c r="HW3" s="656" t="s">
        <v>400</v>
      </c>
      <c r="HX3" s="656" t="s">
        <v>401</v>
      </c>
      <c r="HY3" s="656" t="s">
        <v>402</v>
      </c>
      <c r="HZ3" s="656" t="s">
        <v>403</v>
      </c>
      <c r="IA3" s="656" t="s">
        <v>405</v>
      </c>
      <c r="IB3" s="656" t="s">
        <v>406</v>
      </c>
      <c r="IC3" s="656" t="s">
        <v>407</v>
      </c>
      <c r="ID3" s="656" t="s">
        <v>408</v>
      </c>
      <c r="IE3" s="656" t="s">
        <v>409</v>
      </c>
      <c r="IF3" s="656" t="s">
        <v>410</v>
      </c>
      <c r="IG3" s="656" t="s">
        <v>411</v>
      </c>
      <c r="IH3" s="656" t="s">
        <v>412</v>
      </c>
      <c r="II3" s="656" t="s">
        <v>413</v>
      </c>
      <c r="IJ3" s="656" t="s">
        <v>414</v>
      </c>
      <c r="IK3" s="656" t="s">
        <v>920</v>
      </c>
      <c r="IL3" s="656" t="s">
        <v>1399</v>
      </c>
      <c r="IM3" s="656" t="s">
        <v>1400</v>
      </c>
      <c r="IN3" s="656" t="s">
        <v>1401</v>
      </c>
      <c r="IO3" s="656" t="s">
        <v>1402</v>
      </c>
      <c r="IP3" s="656" t="s">
        <v>1403</v>
      </c>
      <c r="IQ3" s="656" t="s">
        <v>1828</v>
      </c>
      <c r="IR3" s="656" t="s">
        <v>1829</v>
      </c>
      <c r="IS3" s="656" t="s">
        <v>1830</v>
      </c>
      <c r="IT3" s="656" t="s">
        <v>415</v>
      </c>
      <c r="IU3" s="656" t="s">
        <v>416</v>
      </c>
      <c r="IV3" s="656" t="s">
        <v>417</v>
      </c>
      <c r="IW3" s="656" t="s">
        <v>419</v>
      </c>
      <c r="IX3" s="656" t="s">
        <v>420</v>
      </c>
      <c r="IY3" s="656" t="s">
        <v>421</v>
      </c>
      <c r="IZ3" s="656" t="s">
        <v>422</v>
      </c>
      <c r="JA3" s="656" t="s">
        <v>423</v>
      </c>
      <c r="JB3" s="656" t="s">
        <v>424</v>
      </c>
      <c r="JC3" s="656" t="s">
        <v>425</v>
      </c>
      <c r="JD3" s="656" t="s">
        <v>426</v>
      </c>
      <c r="JE3" s="656" t="s">
        <v>427</v>
      </c>
      <c r="JF3" s="656" t="s">
        <v>428</v>
      </c>
      <c r="JG3" s="656" t="s">
        <v>429</v>
      </c>
      <c r="JH3" s="656" t="s">
        <v>430</v>
      </c>
      <c r="JI3" s="656" t="s">
        <v>431</v>
      </c>
      <c r="JJ3" s="656" t="s">
        <v>432</v>
      </c>
      <c r="JK3" s="656" t="s">
        <v>433</v>
      </c>
      <c r="JL3" s="656" t="s">
        <v>434</v>
      </c>
      <c r="JM3" s="656" t="s">
        <v>435</v>
      </c>
      <c r="JN3" s="656" t="s">
        <v>436</v>
      </c>
      <c r="JO3" s="656" t="s">
        <v>437</v>
      </c>
      <c r="JP3" s="656" t="s">
        <v>438</v>
      </c>
      <c r="JQ3" s="656" t="s">
        <v>439</v>
      </c>
      <c r="JR3" s="656" t="s">
        <v>440</v>
      </c>
      <c r="JS3" s="656" t="s">
        <v>441</v>
      </c>
      <c r="JT3" s="656" t="s">
        <v>442</v>
      </c>
      <c r="JU3" s="656" t="s">
        <v>443</v>
      </c>
      <c r="JV3" s="656" t="s">
        <v>444</v>
      </c>
      <c r="JW3" s="656" t="s">
        <v>445</v>
      </c>
      <c r="JX3" s="656" t="s">
        <v>446</v>
      </c>
      <c r="JY3" s="656" t="s">
        <v>447</v>
      </c>
      <c r="JZ3" s="656" t="s">
        <v>448</v>
      </c>
      <c r="KA3" s="656" t="s">
        <v>933</v>
      </c>
      <c r="KB3" s="656" t="s">
        <v>977</v>
      </c>
    </row>
    <row r="4" spans="1:288" s="657" customFormat="1" ht="30" customHeight="1">
      <c r="A4" s="184"/>
      <c r="B4" s="50" t="s">
        <v>0</v>
      </c>
      <c r="C4" s="293" t="s">
        <v>979</v>
      </c>
      <c r="D4" s="293" t="s">
        <v>980</v>
      </c>
      <c r="E4" s="293" t="s">
        <v>981</v>
      </c>
      <c r="F4" s="293" t="s">
        <v>982</v>
      </c>
      <c r="G4" s="293" t="s">
        <v>983</v>
      </c>
      <c r="H4" s="293" t="s">
        <v>984</v>
      </c>
      <c r="I4" s="294"/>
      <c r="J4" s="293" t="s">
        <v>985</v>
      </c>
      <c r="K4" s="293" t="s">
        <v>986</v>
      </c>
      <c r="L4" s="293" t="s">
        <v>987</v>
      </c>
      <c r="M4" s="293" t="s">
        <v>1802</v>
      </c>
      <c r="N4" s="293" t="s">
        <v>988</v>
      </c>
      <c r="O4" s="293" t="s">
        <v>1805</v>
      </c>
      <c r="P4" s="293" t="s">
        <v>1806</v>
      </c>
      <c r="Q4" s="293" t="s">
        <v>133</v>
      </c>
      <c r="R4" s="293" t="s">
        <v>1807</v>
      </c>
      <c r="S4" s="293" t="s">
        <v>992</v>
      </c>
      <c r="T4" s="293" t="s">
        <v>993</v>
      </c>
      <c r="U4" s="293" t="s">
        <v>995</v>
      </c>
      <c r="V4" s="293" t="s">
        <v>1808</v>
      </c>
      <c r="W4" s="293" t="s">
        <v>141</v>
      </c>
      <c r="X4" s="293" t="s">
        <v>997</v>
      </c>
      <c r="Y4" s="293" t="s">
        <v>1809</v>
      </c>
      <c r="Z4" s="293" t="s">
        <v>144</v>
      </c>
      <c r="AA4" s="293" t="s">
        <v>999</v>
      </c>
      <c r="AB4" s="293" t="s">
        <v>1000</v>
      </c>
      <c r="AC4" s="293" t="s">
        <v>1810</v>
      </c>
      <c r="AD4" s="293" t="s">
        <v>1811</v>
      </c>
      <c r="AE4" s="293" t="s">
        <v>1003</v>
      </c>
      <c r="AF4" s="293" t="s">
        <v>1004</v>
      </c>
      <c r="AG4" s="293" t="s">
        <v>1005</v>
      </c>
      <c r="AH4" s="293" t="s">
        <v>154</v>
      </c>
      <c r="AI4" s="293" t="s">
        <v>155</v>
      </c>
      <c r="AJ4" s="293" t="s">
        <v>1006</v>
      </c>
      <c r="AK4" s="293" t="s">
        <v>159</v>
      </c>
      <c r="AL4" s="293" t="s">
        <v>1812</v>
      </c>
      <c r="AM4" s="293" t="s">
        <v>1008</v>
      </c>
      <c r="AN4" s="293" t="s">
        <v>1813</v>
      </c>
      <c r="AO4" s="293" t="s">
        <v>1814</v>
      </c>
      <c r="AP4" s="293" t="s">
        <v>1815</v>
      </c>
      <c r="AQ4" s="293" t="s">
        <v>1011</v>
      </c>
      <c r="AR4" s="293" t="s">
        <v>1012</v>
      </c>
      <c r="AS4" s="293" t="s">
        <v>1013</v>
      </c>
      <c r="AT4" s="293" t="s">
        <v>1379</v>
      </c>
      <c r="AU4" s="293" t="s">
        <v>1380</v>
      </c>
      <c r="AV4" s="293" t="s">
        <v>1831</v>
      </c>
      <c r="AW4" s="293" t="s">
        <v>1832</v>
      </c>
      <c r="AX4" s="293" t="s">
        <v>1383</v>
      </c>
      <c r="AY4" s="293" t="s">
        <v>1833</v>
      </c>
      <c r="AZ4" s="293" t="s">
        <v>1834</v>
      </c>
      <c r="BA4" s="293" t="s">
        <v>1835</v>
      </c>
      <c r="BB4" s="293" t="s">
        <v>1836</v>
      </c>
      <c r="BC4" s="293" t="s">
        <v>1388</v>
      </c>
      <c r="BD4" s="293" t="s">
        <v>1014</v>
      </c>
      <c r="BE4" s="293" t="s">
        <v>167</v>
      </c>
      <c r="BF4" s="293" t="s">
        <v>1816</v>
      </c>
      <c r="BG4" s="293" t="s">
        <v>1016</v>
      </c>
      <c r="BH4" s="293" t="s">
        <v>1817</v>
      </c>
      <c r="BI4" s="293" t="s">
        <v>1818</v>
      </c>
      <c r="BJ4" s="293" t="s">
        <v>1019</v>
      </c>
      <c r="BK4" s="293" t="s">
        <v>1020</v>
      </c>
      <c r="BL4" s="293" t="s">
        <v>1021</v>
      </c>
      <c r="BM4" s="293" t="s">
        <v>1022</v>
      </c>
      <c r="BN4" s="293" t="s">
        <v>1023</v>
      </c>
      <c r="BO4" s="293" t="s">
        <v>1024</v>
      </c>
      <c r="BP4" s="293" t="s">
        <v>1819</v>
      </c>
      <c r="BQ4" s="293" t="s">
        <v>1820</v>
      </c>
      <c r="BR4" s="293" t="s">
        <v>615</v>
      </c>
      <c r="BS4" s="293" t="s">
        <v>29</v>
      </c>
      <c r="BT4" s="293" t="s">
        <v>616</v>
      </c>
      <c r="BU4" s="293" t="s">
        <v>31</v>
      </c>
      <c r="BV4" s="293" t="s">
        <v>30</v>
      </c>
      <c r="BW4" s="293" t="s">
        <v>32</v>
      </c>
      <c r="BX4" s="293" t="s">
        <v>33</v>
      </c>
      <c r="BY4" s="293" t="s">
        <v>34</v>
      </c>
      <c r="BZ4" s="293" t="s">
        <v>35</v>
      </c>
      <c r="CA4" s="293" t="s">
        <v>617</v>
      </c>
      <c r="CB4" s="293" t="s">
        <v>36</v>
      </c>
      <c r="CC4" s="293" t="s">
        <v>37</v>
      </c>
      <c r="CD4" s="293" t="s">
        <v>38</v>
      </c>
      <c r="CE4" s="293" t="s">
        <v>39</v>
      </c>
      <c r="CF4" s="293" t="s">
        <v>60</v>
      </c>
      <c r="CG4" s="293" t="s">
        <v>44</v>
      </c>
      <c r="CH4" s="293" t="s">
        <v>45</v>
      </c>
      <c r="CI4" s="293" t="s">
        <v>46</v>
      </c>
      <c r="CJ4" s="293" t="s">
        <v>47</v>
      </c>
      <c r="CK4" s="293" t="s">
        <v>48</v>
      </c>
      <c r="CL4" s="293" t="s">
        <v>49</v>
      </c>
      <c r="CM4" s="293" t="s">
        <v>50</v>
      </c>
      <c r="CN4" s="293" t="s">
        <v>51</v>
      </c>
      <c r="CO4" s="293" t="s">
        <v>52</v>
      </c>
      <c r="CP4" s="293" t="s">
        <v>53</v>
      </c>
      <c r="CQ4" s="293" t="s">
        <v>54</v>
      </c>
      <c r="CR4" s="293" t="s">
        <v>55</v>
      </c>
      <c r="CS4" s="293" t="s">
        <v>56</v>
      </c>
      <c r="CT4" s="293" t="s">
        <v>57</v>
      </c>
      <c r="CU4" s="293" t="s">
        <v>58</v>
      </c>
      <c r="CV4" s="293" t="s">
        <v>618</v>
      </c>
      <c r="CW4" s="293" t="s">
        <v>619</v>
      </c>
      <c r="CX4" s="293" t="s">
        <v>1392</v>
      </c>
      <c r="CY4" s="293" t="s">
        <v>1393</v>
      </c>
      <c r="CZ4" s="293" t="s">
        <v>1394</v>
      </c>
      <c r="DA4" s="293" t="s">
        <v>1837</v>
      </c>
      <c r="DB4" s="293" t="s">
        <v>1026</v>
      </c>
      <c r="DC4" s="293" t="s">
        <v>40</v>
      </c>
      <c r="DD4" s="293" t="s">
        <v>620</v>
      </c>
      <c r="DE4" s="293" t="s">
        <v>41</v>
      </c>
      <c r="DF4" s="293" t="s">
        <v>42</v>
      </c>
      <c r="DG4" s="293" t="s">
        <v>621</v>
      </c>
      <c r="DH4" s="293" t="s">
        <v>43</v>
      </c>
      <c r="DI4" s="293" t="s">
        <v>1396</v>
      </c>
      <c r="DJ4" s="293" t="s">
        <v>1838</v>
      </c>
      <c r="DK4" s="293" t="s">
        <v>1839</v>
      </c>
      <c r="DL4" s="293" t="s">
        <v>622</v>
      </c>
      <c r="DM4" s="293" t="s">
        <v>623</v>
      </c>
      <c r="DN4" s="293" t="s">
        <v>624</v>
      </c>
      <c r="DO4" s="293" t="s">
        <v>625</v>
      </c>
      <c r="DP4" s="293" t="s">
        <v>626</v>
      </c>
      <c r="DQ4" s="293" t="s">
        <v>1027</v>
      </c>
      <c r="DR4" s="293" t="s">
        <v>627</v>
      </c>
      <c r="DS4" s="293" t="s">
        <v>628</v>
      </c>
      <c r="DT4" s="293" t="s">
        <v>629</v>
      </c>
      <c r="DU4" s="293" t="s">
        <v>630</v>
      </c>
      <c r="DV4" s="293" t="s">
        <v>631</v>
      </c>
      <c r="DW4" s="293" t="s">
        <v>632</v>
      </c>
      <c r="DX4" s="293" t="s">
        <v>633</v>
      </c>
      <c r="DY4" s="293" t="s">
        <v>634</v>
      </c>
      <c r="DZ4" s="293" t="s">
        <v>635</v>
      </c>
      <c r="EA4" s="293" t="s">
        <v>1398</v>
      </c>
      <c r="EB4" s="293" t="s">
        <v>1840</v>
      </c>
      <c r="EC4" s="293" t="s">
        <v>636</v>
      </c>
      <c r="ED4" s="293" t="s">
        <v>637</v>
      </c>
      <c r="EE4" s="293" t="s">
        <v>638</v>
      </c>
      <c r="EF4" s="293" t="s">
        <v>639</v>
      </c>
      <c r="EG4" s="293" t="s">
        <v>1028</v>
      </c>
      <c r="EH4" s="293" t="s">
        <v>640</v>
      </c>
      <c r="EI4" s="293" t="s">
        <v>641</v>
      </c>
      <c r="EJ4" s="293" t="s">
        <v>642</v>
      </c>
      <c r="EK4" s="293" t="s">
        <v>643</v>
      </c>
      <c r="EL4" s="293" t="s">
        <v>644</v>
      </c>
      <c r="EM4" s="293" t="s">
        <v>645</v>
      </c>
      <c r="EN4" s="293" t="s">
        <v>646</v>
      </c>
      <c r="EO4" s="293" t="s">
        <v>647</v>
      </c>
      <c r="EP4" s="293" t="s">
        <v>648</v>
      </c>
      <c r="EQ4" s="293" t="s">
        <v>649</v>
      </c>
      <c r="ER4" s="293" t="s">
        <v>650</v>
      </c>
      <c r="ES4" s="293" t="s">
        <v>651</v>
      </c>
      <c r="ET4" s="293" t="s">
        <v>652</v>
      </c>
      <c r="EU4" s="293" t="s">
        <v>653</v>
      </c>
      <c r="EV4" s="293" t="s">
        <v>654</v>
      </c>
      <c r="EW4" s="293" t="s">
        <v>655</v>
      </c>
      <c r="EX4" s="293" t="s">
        <v>656</v>
      </c>
      <c r="EY4" s="293" t="s">
        <v>657</v>
      </c>
      <c r="EZ4" s="293" t="s">
        <v>658</v>
      </c>
      <c r="FA4" s="293" t="s">
        <v>659</v>
      </c>
      <c r="FB4" s="293" t="s">
        <v>660</v>
      </c>
      <c r="FC4" s="293" t="s">
        <v>661</v>
      </c>
      <c r="FD4" s="293" t="s">
        <v>662</v>
      </c>
      <c r="FE4" s="293" t="s">
        <v>663</v>
      </c>
      <c r="FF4" s="293" t="s">
        <v>664</v>
      </c>
      <c r="FG4" s="293" t="s">
        <v>665</v>
      </c>
      <c r="FH4" s="293" t="s">
        <v>667</v>
      </c>
      <c r="FI4" s="293" t="s">
        <v>668</v>
      </c>
      <c r="FJ4" s="293" t="s">
        <v>669</v>
      </c>
      <c r="FK4" s="293" t="s">
        <v>670</v>
      </c>
      <c r="FL4" s="293" t="s">
        <v>671</v>
      </c>
      <c r="FM4" s="293" t="s">
        <v>672</v>
      </c>
      <c r="FN4" s="293" t="s">
        <v>673</v>
      </c>
      <c r="FO4" s="293" t="s">
        <v>674</v>
      </c>
      <c r="FP4" s="293" t="s">
        <v>675</v>
      </c>
      <c r="FQ4" s="293" t="s">
        <v>676</v>
      </c>
      <c r="FR4" s="293" t="s">
        <v>677</v>
      </c>
      <c r="FS4" s="293" t="s">
        <v>678</v>
      </c>
      <c r="FT4" s="293" t="s">
        <v>679</v>
      </c>
      <c r="FU4" s="293" t="s">
        <v>680</v>
      </c>
      <c r="FV4" s="293" t="s">
        <v>681</v>
      </c>
      <c r="FW4" s="293" t="s">
        <v>682</v>
      </c>
      <c r="FX4" s="293" t="s">
        <v>683</v>
      </c>
      <c r="FY4" s="293" t="s">
        <v>684</v>
      </c>
      <c r="FZ4" s="293" t="s">
        <v>685</v>
      </c>
      <c r="GA4" s="293" t="s">
        <v>686</v>
      </c>
      <c r="GB4" s="293" t="s">
        <v>687</v>
      </c>
      <c r="GC4" s="293" t="s">
        <v>689</v>
      </c>
      <c r="GD4" s="293" t="s">
        <v>690</v>
      </c>
      <c r="GE4" s="293" t="s">
        <v>691</v>
      </c>
      <c r="GF4" s="293" t="s">
        <v>692</v>
      </c>
      <c r="GG4" s="293" t="s">
        <v>693</v>
      </c>
      <c r="GH4" s="293" t="s">
        <v>694</v>
      </c>
      <c r="GI4" s="293" t="s">
        <v>695</v>
      </c>
      <c r="GJ4" s="293" t="s">
        <v>696</v>
      </c>
      <c r="GK4" s="293" t="s">
        <v>697</v>
      </c>
      <c r="GL4" s="293" t="s">
        <v>699</v>
      </c>
      <c r="GM4" s="293" t="s">
        <v>700</v>
      </c>
      <c r="GN4" s="293" t="s">
        <v>701</v>
      </c>
      <c r="GO4" s="293" t="s">
        <v>702</v>
      </c>
      <c r="GP4" s="293" t="s">
        <v>704</v>
      </c>
      <c r="GQ4" s="293" t="s">
        <v>705</v>
      </c>
      <c r="GR4" s="293" t="s">
        <v>706</v>
      </c>
      <c r="GS4" s="293" t="s">
        <v>707</v>
      </c>
      <c r="GT4" s="293" t="s">
        <v>708</v>
      </c>
      <c r="GU4" s="293" t="s">
        <v>709</v>
      </c>
      <c r="GV4" s="293" t="s">
        <v>710</v>
      </c>
      <c r="GW4" s="293" t="s">
        <v>711</v>
      </c>
      <c r="GX4" s="293" t="s">
        <v>1029</v>
      </c>
      <c r="GY4" s="293" t="s">
        <v>713</v>
      </c>
      <c r="GZ4" s="293" t="s">
        <v>714</v>
      </c>
      <c r="HA4" s="293" t="s">
        <v>715</v>
      </c>
      <c r="HB4" s="293" t="s">
        <v>716</v>
      </c>
      <c r="HC4" s="293" t="s">
        <v>717</v>
      </c>
      <c r="HD4" s="293" t="s">
        <v>718</v>
      </c>
      <c r="HE4" s="293" t="s">
        <v>719</v>
      </c>
      <c r="HF4" s="293" t="s">
        <v>720</v>
      </c>
      <c r="HG4" s="293" t="s">
        <v>721</v>
      </c>
      <c r="HH4" s="293" t="s">
        <v>722</v>
      </c>
      <c r="HI4" s="293" t="s">
        <v>723</v>
      </c>
      <c r="HJ4" s="293" t="s">
        <v>724</v>
      </c>
      <c r="HK4" s="293" t="s">
        <v>725</v>
      </c>
      <c r="HL4" s="293" t="s">
        <v>726</v>
      </c>
      <c r="HM4" s="293" t="s">
        <v>727</v>
      </c>
      <c r="HN4" s="293" t="s">
        <v>728</v>
      </c>
      <c r="HO4" s="293" t="s">
        <v>729</v>
      </c>
      <c r="HP4" s="293" t="s">
        <v>731</v>
      </c>
      <c r="HQ4" s="293" t="s">
        <v>732</v>
      </c>
      <c r="HR4" s="293" t="s">
        <v>733</v>
      </c>
      <c r="HS4" s="293" t="s">
        <v>734</v>
      </c>
      <c r="HT4" s="293" t="s">
        <v>735</v>
      </c>
      <c r="HU4" s="293" t="s">
        <v>736</v>
      </c>
      <c r="HV4" s="293" t="s">
        <v>737</v>
      </c>
      <c r="HW4" s="293" t="s">
        <v>738</v>
      </c>
      <c r="HX4" s="293" t="s">
        <v>739</v>
      </c>
      <c r="HY4" s="293" t="s">
        <v>740</v>
      </c>
      <c r="HZ4" s="293" t="s">
        <v>741</v>
      </c>
      <c r="IA4" s="293" t="s">
        <v>743</v>
      </c>
      <c r="IB4" s="293" t="s">
        <v>744</v>
      </c>
      <c r="IC4" s="293" t="s">
        <v>745</v>
      </c>
      <c r="ID4" s="293" t="s">
        <v>746</v>
      </c>
      <c r="IE4" s="293" t="s">
        <v>747</v>
      </c>
      <c r="IF4" s="293" t="s">
        <v>748</v>
      </c>
      <c r="IG4" s="293" t="s">
        <v>749</v>
      </c>
      <c r="IH4" s="293" t="s">
        <v>750</v>
      </c>
      <c r="II4" s="293" t="s">
        <v>751</v>
      </c>
      <c r="IJ4" s="293" t="s">
        <v>752</v>
      </c>
      <c r="IK4" s="293" t="s">
        <v>1030</v>
      </c>
      <c r="IL4" s="293" t="s">
        <v>1404</v>
      </c>
      <c r="IM4" s="293" t="s">
        <v>1405</v>
      </c>
      <c r="IN4" s="293" t="s">
        <v>1406</v>
      </c>
      <c r="IO4" s="293" t="s">
        <v>1407</v>
      </c>
      <c r="IP4" s="293" t="s">
        <v>1408</v>
      </c>
      <c r="IQ4" s="293" t="s">
        <v>1841</v>
      </c>
      <c r="IR4" s="293" t="s">
        <v>1842</v>
      </c>
      <c r="IS4" s="293" t="s">
        <v>1843</v>
      </c>
      <c r="IT4" s="293" t="s">
        <v>753</v>
      </c>
      <c r="IU4" s="293" t="s">
        <v>754</v>
      </c>
      <c r="IV4" s="293" t="s">
        <v>755</v>
      </c>
      <c r="IW4" s="293" t="s">
        <v>757</v>
      </c>
      <c r="IX4" s="293" t="s">
        <v>758</v>
      </c>
      <c r="IY4" s="293" t="s">
        <v>759</v>
      </c>
      <c r="IZ4" s="293" t="s">
        <v>760</v>
      </c>
      <c r="JA4" s="293" t="s">
        <v>761</v>
      </c>
      <c r="JB4" s="293" t="s">
        <v>762</v>
      </c>
      <c r="JC4" s="293" t="s">
        <v>763</v>
      </c>
      <c r="JD4" s="293" t="s">
        <v>764</v>
      </c>
      <c r="JE4" s="293" t="s">
        <v>765</v>
      </c>
      <c r="JF4" s="293" t="s">
        <v>766</v>
      </c>
      <c r="JG4" s="293" t="s">
        <v>767</v>
      </c>
      <c r="JH4" s="293" t="s">
        <v>768</v>
      </c>
      <c r="JI4" s="293" t="s">
        <v>769</v>
      </c>
      <c r="JJ4" s="293" t="s">
        <v>770</v>
      </c>
      <c r="JK4" s="293" t="s">
        <v>771</v>
      </c>
      <c r="JL4" s="293" t="s">
        <v>772</v>
      </c>
      <c r="JM4" s="293" t="s">
        <v>773</v>
      </c>
      <c r="JN4" s="293" t="s">
        <v>774</v>
      </c>
      <c r="JO4" s="293" t="s">
        <v>775</v>
      </c>
      <c r="JP4" s="293" t="s">
        <v>776</v>
      </c>
      <c r="JQ4" s="293" t="s">
        <v>777</v>
      </c>
      <c r="JR4" s="293" t="s">
        <v>778</v>
      </c>
      <c r="JS4" s="293" t="s">
        <v>779</v>
      </c>
      <c r="JT4" s="293" t="s">
        <v>780</v>
      </c>
      <c r="JU4" s="293" t="s">
        <v>781</v>
      </c>
      <c r="JV4" s="293" t="s">
        <v>782</v>
      </c>
      <c r="JW4" s="293" t="s">
        <v>783</v>
      </c>
      <c r="JX4" s="293" t="s">
        <v>784</v>
      </c>
      <c r="JY4" s="293" t="s">
        <v>785</v>
      </c>
      <c r="JZ4" s="293" t="s">
        <v>786</v>
      </c>
      <c r="KA4" s="293" t="s">
        <v>1031</v>
      </c>
      <c r="KB4" s="293" t="s">
        <v>1032</v>
      </c>
    </row>
    <row r="5" spans="1:288" ht="23.25" customHeight="1" thickBot="1">
      <c r="A5" s="183"/>
      <c r="B5" s="51" t="s">
        <v>1844</v>
      </c>
      <c r="C5" s="297" t="s">
        <v>262</v>
      </c>
      <c r="D5" s="297" t="s">
        <v>262</v>
      </c>
      <c r="E5" s="297" t="s">
        <v>262</v>
      </c>
      <c r="F5" s="297" t="s">
        <v>262</v>
      </c>
      <c r="G5" s="297" t="s">
        <v>262</v>
      </c>
      <c r="H5" s="297" t="s">
        <v>262</v>
      </c>
      <c r="I5" s="298"/>
      <c r="J5" s="299">
        <v>184</v>
      </c>
      <c r="K5" s="299">
        <v>184</v>
      </c>
      <c r="L5" s="299">
        <v>184</v>
      </c>
      <c r="M5" s="299">
        <v>31</v>
      </c>
      <c r="N5" s="299">
        <v>73</v>
      </c>
      <c r="O5" s="299">
        <v>184</v>
      </c>
      <c r="P5" s="299">
        <v>184</v>
      </c>
      <c r="Q5" s="299">
        <v>184</v>
      </c>
      <c r="R5" s="299">
        <v>184</v>
      </c>
      <c r="S5" s="299">
        <v>184</v>
      </c>
      <c r="T5" s="299">
        <v>184</v>
      </c>
      <c r="U5" s="299">
        <v>184</v>
      </c>
      <c r="V5" s="299">
        <v>184</v>
      </c>
      <c r="W5" s="299">
        <v>184</v>
      </c>
      <c r="X5" s="299">
        <v>184</v>
      </c>
      <c r="Y5" s="299">
        <v>184</v>
      </c>
      <c r="Z5" s="299">
        <v>184</v>
      </c>
      <c r="AA5" s="299">
        <v>184</v>
      </c>
      <c r="AB5" s="299">
        <v>184</v>
      </c>
      <c r="AC5" s="299">
        <v>184</v>
      </c>
      <c r="AD5" s="299">
        <v>184</v>
      </c>
      <c r="AE5" s="299">
        <v>184</v>
      </c>
      <c r="AF5" s="299">
        <v>184</v>
      </c>
      <c r="AG5" s="299">
        <v>184</v>
      </c>
      <c r="AH5" s="299">
        <v>184</v>
      </c>
      <c r="AI5" s="299">
        <v>31</v>
      </c>
      <c r="AJ5" s="299">
        <v>184</v>
      </c>
      <c r="AK5" s="299">
        <v>184</v>
      </c>
      <c r="AL5" s="299">
        <v>184</v>
      </c>
      <c r="AM5" s="299">
        <v>184</v>
      </c>
      <c r="AN5" s="299">
        <v>184</v>
      </c>
      <c r="AO5" s="299">
        <v>184</v>
      </c>
      <c r="AP5" s="299">
        <v>184</v>
      </c>
      <c r="AQ5" s="299">
        <v>184</v>
      </c>
      <c r="AR5" s="299">
        <v>184</v>
      </c>
      <c r="AS5" s="299">
        <v>184</v>
      </c>
      <c r="AT5" s="299">
        <v>184</v>
      </c>
      <c r="AU5" s="299">
        <v>184</v>
      </c>
      <c r="AV5" s="299">
        <v>184</v>
      </c>
      <c r="AW5" s="299">
        <v>184</v>
      </c>
      <c r="AX5" s="299">
        <v>184</v>
      </c>
      <c r="AY5" s="299">
        <v>184</v>
      </c>
      <c r="AZ5" s="299">
        <v>184</v>
      </c>
      <c r="BA5" s="299">
        <v>184</v>
      </c>
      <c r="BB5" s="299">
        <v>184</v>
      </c>
      <c r="BC5" s="299">
        <v>184</v>
      </c>
      <c r="BD5" s="299">
        <v>184</v>
      </c>
      <c r="BE5" s="299">
        <v>184</v>
      </c>
      <c r="BF5" s="299">
        <v>184</v>
      </c>
      <c r="BG5" s="299">
        <v>184</v>
      </c>
      <c r="BH5" s="299">
        <v>184</v>
      </c>
      <c r="BI5" s="299">
        <v>184</v>
      </c>
      <c r="BJ5" s="299">
        <v>184</v>
      </c>
      <c r="BK5" s="299">
        <v>184</v>
      </c>
      <c r="BL5" s="299">
        <v>184</v>
      </c>
      <c r="BM5" s="299">
        <v>184</v>
      </c>
      <c r="BN5" s="299">
        <v>184</v>
      </c>
      <c r="BO5" s="299">
        <v>184</v>
      </c>
      <c r="BP5" s="299">
        <v>184</v>
      </c>
      <c r="BQ5" s="299">
        <v>184</v>
      </c>
      <c r="BR5" s="299">
        <v>184</v>
      </c>
      <c r="BS5" s="299">
        <v>184</v>
      </c>
      <c r="BT5" s="299">
        <v>184</v>
      </c>
      <c r="BU5" s="299">
        <v>184</v>
      </c>
      <c r="BV5" s="299">
        <v>184</v>
      </c>
      <c r="BW5" s="299">
        <v>184</v>
      </c>
      <c r="BX5" s="299">
        <v>184</v>
      </c>
      <c r="BY5" s="299">
        <v>184</v>
      </c>
      <c r="BZ5" s="299">
        <v>184</v>
      </c>
      <c r="CA5" s="299">
        <v>184</v>
      </c>
      <c r="CB5" s="299">
        <v>184</v>
      </c>
      <c r="CC5" s="299">
        <v>184</v>
      </c>
      <c r="CD5" s="299">
        <v>184</v>
      </c>
      <c r="CE5" s="299">
        <v>184</v>
      </c>
      <c r="CF5" s="299">
        <v>184</v>
      </c>
      <c r="CG5" s="299">
        <v>184</v>
      </c>
      <c r="CH5" s="299">
        <v>93</v>
      </c>
      <c r="CI5" s="299">
        <v>184</v>
      </c>
      <c r="CJ5" s="299">
        <v>184</v>
      </c>
      <c r="CK5" s="299">
        <v>184</v>
      </c>
      <c r="CL5" s="299">
        <v>184</v>
      </c>
      <c r="CM5" s="299">
        <v>184</v>
      </c>
      <c r="CN5" s="299">
        <v>184</v>
      </c>
      <c r="CO5" s="299">
        <v>93</v>
      </c>
      <c r="CP5" s="299">
        <v>184</v>
      </c>
      <c r="CQ5" s="299">
        <v>184</v>
      </c>
      <c r="CR5" s="299">
        <v>184</v>
      </c>
      <c r="CS5" s="299">
        <v>184</v>
      </c>
      <c r="CT5" s="299">
        <v>184</v>
      </c>
      <c r="CU5" s="299">
        <v>184</v>
      </c>
      <c r="CV5" s="299">
        <v>184</v>
      </c>
      <c r="CW5" s="299">
        <v>184</v>
      </c>
      <c r="CX5" s="299">
        <v>184</v>
      </c>
      <c r="CY5" s="299">
        <v>184</v>
      </c>
      <c r="CZ5" s="299">
        <v>97</v>
      </c>
      <c r="DA5" s="299">
        <v>126</v>
      </c>
      <c r="DB5" s="299">
        <v>184</v>
      </c>
      <c r="DC5" s="299">
        <v>184</v>
      </c>
      <c r="DD5" s="299">
        <v>121</v>
      </c>
      <c r="DE5" s="299">
        <v>184</v>
      </c>
      <c r="DF5" s="299">
        <v>184</v>
      </c>
      <c r="DG5" s="299">
        <v>184</v>
      </c>
      <c r="DH5" s="299">
        <v>184</v>
      </c>
      <c r="DI5" s="299">
        <v>184</v>
      </c>
      <c r="DJ5" s="299">
        <v>168</v>
      </c>
      <c r="DK5" s="299">
        <v>154</v>
      </c>
      <c r="DL5" s="299">
        <v>184</v>
      </c>
      <c r="DM5" s="299">
        <v>184</v>
      </c>
      <c r="DN5" s="299">
        <v>184</v>
      </c>
      <c r="DO5" s="299">
        <v>184</v>
      </c>
      <c r="DP5" s="299">
        <v>184</v>
      </c>
      <c r="DQ5" s="299">
        <v>184</v>
      </c>
      <c r="DR5" s="299">
        <v>184</v>
      </c>
      <c r="DS5" s="299">
        <v>184</v>
      </c>
      <c r="DT5" s="299">
        <v>184</v>
      </c>
      <c r="DU5" s="299">
        <v>184</v>
      </c>
      <c r="DV5" s="299">
        <v>184</v>
      </c>
      <c r="DW5" s="299">
        <v>184</v>
      </c>
      <c r="DX5" s="299">
        <v>184</v>
      </c>
      <c r="DY5" s="299">
        <v>184</v>
      </c>
      <c r="DZ5" s="299">
        <v>184</v>
      </c>
      <c r="EA5" s="299">
        <v>184</v>
      </c>
      <c r="EB5" s="299">
        <v>154</v>
      </c>
      <c r="EC5" s="299">
        <v>121</v>
      </c>
      <c r="ED5" s="299">
        <v>121</v>
      </c>
      <c r="EE5" s="299">
        <v>121</v>
      </c>
      <c r="EF5" s="299">
        <v>121</v>
      </c>
      <c r="EG5" s="299">
        <v>184</v>
      </c>
      <c r="EH5" s="299">
        <v>184</v>
      </c>
      <c r="EI5" s="299">
        <v>184</v>
      </c>
      <c r="EJ5" s="299">
        <v>184</v>
      </c>
      <c r="EK5" s="299">
        <v>184</v>
      </c>
      <c r="EL5" s="299">
        <v>184</v>
      </c>
      <c r="EM5" s="299">
        <v>184</v>
      </c>
      <c r="EN5" s="299">
        <v>184</v>
      </c>
      <c r="EO5" s="299">
        <v>184</v>
      </c>
      <c r="EP5" s="299">
        <v>184</v>
      </c>
      <c r="EQ5" s="299">
        <v>184</v>
      </c>
      <c r="ER5" s="299">
        <v>184</v>
      </c>
      <c r="ES5" s="299">
        <v>184</v>
      </c>
      <c r="ET5" s="299">
        <v>184</v>
      </c>
      <c r="EU5" s="299">
        <v>184</v>
      </c>
      <c r="EV5" s="299">
        <v>184</v>
      </c>
      <c r="EW5" s="299">
        <v>184</v>
      </c>
      <c r="EX5" s="299">
        <v>184</v>
      </c>
      <c r="EY5" s="299">
        <v>184</v>
      </c>
      <c r="EZ5" s="299">
        <v>184</v>
      </c>
      <c r="FA5" s="299">
        <v>184</v>
      </c>
      <c r="FB5" s="299">
        <v>184</v>
      </c>
      <c r="FC5" s="299">
        <v>184</v>
      </c>
      <c r="FD5" s="299">
        <v>184</v>
      </c>
      <c r="FE5" s="299">
        <v>184</v>
      </c>
      <c r="FF5" s="299">
        <v>184</v>
      </c>
      <c r="FG5" s="299">
        <v>184</v>
      </c>
      <c r="FH5" s="299">
        <v>184</v>
      </c>
      <c r="FI5" s="299">
        <v>184</v>
      </c>
      <c r="FJ5" s="299">
        <v>184</v>
      </c>
      <c r="FK5" s="299">
        <v>184</v>
      </c>
      <c r="FL5" s="299">
        <v>184</v>
      </c>
      <c r="FM5" s="299">
        <v>184</v>
      </c>
      <c r="FN5" s="299">
        <v>184</v>
      </c>
      <c r="FO5" s="299">
        <v>184</v>
      </c>
      <c r="FP5" s="299">
        <v>184</v>
      </c>
      <c r="FQ5" s="299">
        <v>184</v>
      </c>
      <c r="FR5" s="299">
        <v>184</v>
      </c>
      <c r="FS5" s="299">
        <v>184</v>
      </c>
      <c r="FT5" s="299">
        <v>184</v>
      </c>
      <c r="FU5" s="299">
        <v>184</v>
      </c>
      <c r="FV5" s="299">
        <v>184</v>
      </c>
      <c r="FW5" s="299">
        <v>184</v>
      </c>
      <c r="FX5" s="299">
        <v>184</v>
      </c>
      <c r="FY5" s="299">
        <v>184</v>
      </c>
      <c r="FZ5" s="299">
        <v>184</v>
      </c>
      <c r="GA5" s="299">
        <v>184</v>
      </c>
      <c r="GB5" s="299">
        <v>184</v>
      </c>
      <c r="GC5" s="299">
        <v>184</v>
      </c>
      <c r="GD5" s="299">
        <v>184</v>
      </c>
      <c r="GE5" s="299">
        <v>184</v>
      </c>
      <c r="GF5" s="299">
        <v>184</v>
      </c>
      <c r="GG5" s="299">
        <v>184</v>
      </c>
      <c r="GH5" s="299">
        <v>184</v>
      </c>
      <c r="GI5" s="299">
        <v>184</v>
      </c>
      <c r="GJ5" s="299">
        <v>184</v>
      </c>
      <c r="GK5" s="299">
        <v>184</v>
      </c>
      <c r="GL5" s="299">
        <v>184</v>
      </c>
      <c r="GM5" s="299">
        <v>184</v>
      </c>
      <c r="GN5" s="299">
        <v>184</v>
      </c>
      <c r="GO5" s="299">
        <v>184</v>
      </c>
      <c r="GP5" s="299">
        <v>184</v>
      </c>
      <c r="GQ5" s="299">
        <v>184</v>
      </c>
      <c r="GR5" s="299">
        <v>184</v>
      </c>
      <c r="GS5" s="299">
        <v>184</v>
      </c>
      <c r="GT5" s="299">
        <v>184</v>
      </c>
      <c r="GU5" s="299">
        <v>184</v>
      </c>
      <c r="GV5" s="299">
        <v>184</v>
      </c>
      <c r="GW5" s="299">
        <v>184</v>
      </c>
      <c r="GX5" s="299">
        <v>184</v>
      </c>
      <c r="GY5" s="299">
        <v>184</v>
      </c>
      <c r="GZ5" s="299">
        <v>184</v>
      </c>
      <c r="HA5" s="299">
        <v>184</v>
      </c>
      <c r="HB5" s="299">
        <v>184</v>
      </c>
      <c r="HC5" s="299">
        <v>184</v>
      </c>
      <c r="HD5" s="299">
        <v>184</v>
      </c>
      <c r="HE5" s="299">
        <v>184</v>
      </c>
      <c r="HF5" s="299">
        <v>184</v>
      </c>
      <c r="HG5" s="299">
        <v>184</v>
      </c>
      <c r="HH5" s="299">
        <v>184</v>
      </c>
      <c r="HI5" s="299">
        <v>184</v>
      </c>
      <c r="HJ5" s="299">
        <v>184</v>
      </c>
      <c r="HK5" s="299">
        <v>184</v>
      </c>
      <c r="HL5" s="299">
        <v>184</v>
      </c>
      <c r="HM5" s="299">
        <v>184</v>
      </c>
      <c r="HN5" s="299">
        <v>184</v>
      </c>
      <c r="HO5" s="299">
        <v>184</v>
      </c>
      <c r="HP5" s="299">
        <v>184</v>
      </c>
      <c r="HQ5" s="299">
        <v>184</v>
      </c>
      <c r="HR5" s="299">
        <v>184</v>
      </c>
      <c r="HS5" s="299">
        <v>184</v>
      </c>
      <c r="HT5" s="299">
        <v>184</v>
      </c>
      <c r="HU5" s="299">
        <v>184</v>
      </c>
      <c r="HV5" s="299">
        <v>184</v>
      </c>
      <c r="HW5" s="299">
        <v>184</v>
      </c>
      <c r="HX5" s="299">
        <v>184</v>
      </c>
      <c r="HY5" s="299">
        <v>184</v>
      </c>
      <c r="HZ5" s="299">
        <v>184</v>
      </c>
      <c r="IA5" s="299">
        <v>184</v>
      </c>
      <c r="IB5" s="299">
        <v>184</v>
      </c>
      <c r="IC5" s="299">
        <v>184</v>
      </c>
      <c r="ID5" s="299">
        <v>184</v>
      </c>
      <c r="IE5" s="299">
        <v>184</v>
      </c>
      <c r="IF5" s="299">
        <v>184</v>
      </c>
      <c r="IG5" s="299">
        <v>184</v>
      </c>
      <c r="IH5" s="299">
        <v>184</v>
      </c>
      <c r="II5" s="299">
        <v>184</v>
      </c>
      <c r="IJ5" s="299">
        <v>184</v>
      </c>
      <c r="IK5" s="299">
        <v>184</v>
      </c>
      <c r="IL5" s="299">
        <v>184</v>
      </c>
      <c r="IM5" s="299">
        <v>184</v>
      </c>
      <c r="IN5" s="299">
        <v>184</v>
      </c>
      <c r="IO5" s="299">
        <v>184</v>
      </c>
      <c r="IP5" s="299">
        <v>184</v>
      </c>
      <c r="IQ5" s="299">
        <v>154</v>
      </c>
      <c r="IR5" s="299">
        <v>154</v>
      </c>
      <c r="IS5" s="299">
        <v>154</v>
      </c>
      <c r="IT5" s="299">
        <v>184</v>
      </c>
      <c r="IU5" s="299">
        <v>184</v>
      </c>
      <c r="IV5" s="299">
        <v>184</v>
      </c>
      <c r="IW5" s="299">
        <v>184</v>
      </c>
      <c r="IX5" s="299">
        <v>184</v>
      </c>
      <c r="IY5" s="299">
        <v>184</v>
      </c>
      <c r="IZ5" s="299">
        <v>184</v>
      </c>
      <c r="JA5" s="299">
        <v>184</v>
      </c>
      <c r="JB5" s="299">
        <v>184</v>
      </c>
      <c r="JC5" s="299">
        <v>184</v>
      </c>
      <c r="JD5" s="299">
        <v>184</v>
      </c>
      <c r="JE5" s="299">
        <v>184</v>
      </c>
      <c r="JF5" s="299">
        <v>184</v>
      </c>
      <c r="JG5" s="299">
        <v>184</v>
      </c>
      <c r="JH5" s="299">
        <v>184</v>
      </c>
      <c r="JI5" s="299">
        <v>184</v>
      </c>
      <c r="JJ5" s="299">
        <v>184</v>
      </c>
      <c r="JK5" s="299">
        <v>184</v>
      </c>
      <c r="JL5" s="299">
        <v>184</v>
      </c>
      <c r="JM5" s="299">
        <v>184</v>
      </c>
      <c r="JN5" s="299">
        <v>184</v>
      </c>
      <c r="JO5" s="299">
        <v>184</v>
      </c>
      <c r="JP5" s="299">
        <v>184</v>
      </c>
      <c r="JQ5" s="299">
        <v>184</v>
      </c>
      <c r="JR5" s="299">
        <v>184</v>
      </c>
      <c r="JS5" s="299">
        <v>184</v>
      </c>
      <c r="JT5" s="299">
        <v>184</v>
      </c>
      <c r="JU5" s="299">
        <v>184</v>
      </c>
      <c r="JV5" s="299">
        <v>184</v>
      </c>
      <c r="JW5" s="299">
        <v>184</v>
      </c>
      <c r="JX5" s="299">
        <v>184</v>
      </c>
      <c r="JY5" s="299">
        <v>184</v>
      </c>
      <c r="JZ5" s="299">
        <v>184</v>
      </c>
      <c r="KA5" s="299">
        <v>184</v>
      </c>
      <c r="KB5" s="299">
        <v>184</v>
      </c>
    </row>
    <row r="6" spans="1:288" ht="23.25" customHeight="1" thickTop="1">
      <c r="A6" s="183"/>
      <c r="B6" s="52" t="s">
        <v>4</v>
      </c>
      <c r="C6" s="300">
        <v>31656</v>
      </c>
      <c r="D6" s="300">
        <v>14495</v>
      </c>
      <c r="E6" s="300">
        <v>6401</v>
      </c>
      <c r="F6" s="300">
        <v>4836</v>
      </c>
      <c r="G6" s="300">
        <v>5819</v>
      </c>
      <c r="H6" s="300">
        <v>103</v>
      </c>
      <c r="I6" s="301"/>
      <c r="J6" s="300">
        <v>1540</v>
      </c>
      <c r="K6" s="300" t="s">
        <v>787</v>
      </c>
      <c r="L6" s="300" t="s">
        <v>787</v>
      </c>
      <c r="M6" s="300">
        <v>54</v>
      </c>
      <c r="N6" s="300">
        <v>153</v>
      </c>
      <c r="O6" s="300">
        <v>288</v>
      </c>
      <c r="P6" s="300">
        <v>255</v>
      </c>
      <c r="Q6" s="300" t="s">
        <v>787</v>
      </c>
      <c r="R6" s="300">
        <v>221</v>
      </c>
      <c r="S6" s="300">
        <v>255</v>
      </c>
      <c r="T6" s="300">
        <v>134</v>
      </c>
      <c r="U6" s="300">
        <v>124</v>
      </c>
      <c r="V6" s="300">
        <v>145</v>
      </c>
      <c r="W6" s="300">
        <v>110</v>
      </c>
      <c r="X6" s="300">
        <v>134</v>
      </c>
      <c r="Y6" s="300">
        <v>230</v>
      </c>
      <c r="Z6" s="300">
        <v>110</v>
      </c>
      <c r="AA6" s="300">
        <v>119</v>
      </c>
      <c r="AB6" s="300">
        <v>78</v>
      </c>
      <c r="AC6" s="300">
        <v>113</v>
      </c>
      <c r="AD6" s="300">
        <v>92</v>
      </c>
      <c r="AE6" s="300">
        <v>74</v>
      </c>
      <c r="AF6" s="300">
        <v>66</v>
      </c>
      <c r="AG6" s="300">
        <v>55</v>
      </c>
      <c r="AH6" s="300">
        <v>191</v>
      </c>
      <c r="AI6" s="300">
        <v>41</v>
      </c>
      <c r="AJ6" s="300" t="s">
        <v>787</v>
      </c>
      <c r="AK6" s="300">
        <v>113</v>
      </c>
      <c r="AL6" s="300">
        <v>64</v>
      </c>
      <c r="AM6" s="300">
        <v>195</v>
      </c>
      <c r="AN6" s="300">
        <v>279</v>
      </c>
      <c r="AO6" s="300">
        <v>206</v>
      </c>
      <c r="AP6" s="300">
        <v>140</v>
      </c>
      <c r="AQ6" s="300">
        <v>161</v>
      </c>
      <c r="AR6" s="300">
        <v>101</v>
      </c>
      <c r="AS6" s="300" t="s">
        <v>787</v>
      </c>
      <c r="AT6" s="300" t="s">
        <v>787</v>
      </c>
      <c r="AU6" s="300">
        <v>782</v>
      </c>
      <c r="AV6" s="300">
        <v>241</v>
      </c>
      <c r="AW6" s="300">
        <v>248</v>
      </c>
      <c r="AX6" s="300" t="s">
        <v>787</v>
      </c>
      <c r="AY6" s="300">
        <v>177</v>
      </c>
      <c r="AZ6" s="300">
        <v>221</v>
      </c>
      <c r="BA6" s="300">
        <v>105</v>
      </c>
      <c r="BB6" s="300">
        <v>87</v>
      </c>
      <c r="BC6" s="300">
        <v>122</v>
      </c>
      <c r="BD6" s="300">
        <v>305</v>
      </c>
      <c r="BE6" s="300">
        <v>163</v>
      </c>
      <c r="BF6" s="300">
        <v>117</v>
      </c>
      <c r="BG6" s="300">
        <v>121</v>
      </c>
      <c r="BH6" s="300">
        <v>61</v>
      </c>
      <c r="BI6" s="300">
        <v>96</v>
      </c>
      <c r="BJ6" s="300" t="s">
        <v>787</v>
      </c>
      <c r="BK6" s="300">
        <v>450</v>
      </c>
      <c r="BL6" s="300">
        <v>345</v>
      </c>
      <c r="BM6" s="300">
        <v>147</v>
      </c>
      <c r="BN6" s="300">
        <v>226</v>
      </c>
      <c r="BO6" s="300">
        <v>158</v>
      </c>
      <c r="BP6" s="300">
        <v>174</v>
      </c>
      <c r="BQ6" s="300">
        <v>74</v>
      </c>
      <c r="BR6" s="300">
        <v>861</v>
      </c>
      <c r="BS6" s="300" t="s">
        <v>787</v>
      </c>
      <c r="BT6" s="300">
        <v>241</v>
      </c>
      <c r="BU6" s="300" t="s">
        <v>787</v>
      </c>
      <c r="BV6" s="300">
        <v>152</v>
      </c>
      <c r="BW6" s="300">
        <v>131</v>
      </c>
      <c r="BX6" s="300">
        <v>138</v>
      </c>
      <c r="BY6" s="300" t="s">
        <v>787</v>
      </c>
      <c r="BZ6" s="300" t="s">
        <v>787</v>
      </c>
      <c r="CA6" s="300" t="s">
        <v>787</v>
      </c>
      <c r="CB6" s="300">
        <v>80</v>
      </c>
      <c r="CC6" s="300" t="s">
        <v>787</v>
      </c>
      <c r="CD6" s="300">
        <v>71</v>
      </c>
      <c r="CE6" s="300" t="s">
        <v>787</v>
      </c>
      <c r="CF6" s="300" t="s">
        <v>787</v>
      </c>
      <c r="CG6" s="300" t="s">
        <v>787</v>
      </c>
      <c r="CH6" s="300" t="s">
        <v>787</v>
      </c>
      <c r="CI6" s="300" t="s">
        <v>787</v>
      </c>
      <c r="CJ6" s="300" t="s">
        <v>787</v>
      </c>
      <c r="CK6" s="300" t="s">
        <v>787</v>
      </c>
      <c r="CL6" s="300" t="s">
        <v>787</v>
      </c>
      <c r="CM6" s="300" t="s">
        <v>787</v>
      </c>
      <c r="CN6" s="300" t="s">
        <v>787</v>
      </c>
      <c r="CO6" s="300" t="s">
        <v>787</v>
      </c>
      <c r="CP6" s="300" t="s">
        <v>787</v>
      </c>
      <c r="CQ6" s="300" t="s">
        <v>787</v>
      </c>
      <c r="CR6" s="300" t="s">
        <v>787</v>
      </c>
      <c r="CS6" s="300" t="s">
        <v>787</v>
      </c>
      <c r="CT6" s="300" t="s">
        <v>787</v>
      </c>
      <c r="CU6" s="300" t="s">
        <v>787</v>
      </c>
      <c r="CV6" s="300" t="s">
        <v>787</v>
      </c>
      <c r="CW6" s="300">
        <v>59</v>
      </c>
      <c r="CX6" s="300" t="s">
        <v>787</v>
      </c>
      <c r="CY6" s="300">
        <v>113</v>
      </c>
      <c r="CZ6" s="300" t="s">
        <v>787</v>
      </c>
      <c r="DA6" s="300"/>
      <c r="DB6" s="300">
        <v>614</v>
      </c>
      <c r="DC6" s="300" t="s">
        <v>787</v>
      </c>
      <c r="DD6" s="300" t="s">
        <v>787</v>
      </c>
      <c r="DE6" s="300" t="s">
        <v>787</v>
      </c>
      <c r="DF6" s="300" t="s">
        <v>787</v>
      </c>
      <c r="DG6" s="300">
        <v>195</v>
      </c>
      <c r="DH6" s="300">
        <v>137</v>
      </c>
      <c r="DI6" s="300">
        <v>49</v>
      </c>
      <c r="DJ6" s="300">
        <v>270</v>
      </c>
      <c r="DK6" s="300">
        <v>185</v>
      </c>
      <c r="DL6" s="300" t="s">
        <v>787</v>
      </c>
      <c r="DM6" s="300" t="s">
        <v>787</v>
      </c>
      <c r="DN6" s="300" t="s">
        <v>787</v>
      </c>
      <c r="DO6" s="300">
        <v>198</v>
      </c>
      <c r="DP6" s="300" t="s">
        <v>787</v>
      </c>
      <c r="DQ6" s="300" t="s">
        <v>787</v>
      </c>
      <c r="DR6" s="300">
        <v>277</v>
      </c>
      <c r="DS6" s="300" t="s">
        <v>787</v>
      </c>
      <c r="DT6" s="300" t="s">
        <v>787</v>
      </c>
      <c r="DU6" s="300" t="s">
        <v>787</v>
      </c>
      <c r="DV6" s="300" t="s">
        <v>787</v>
      </c>
      <c r="DW6" s="300" t="s">
        <v>787</v>
      </c>
      <c r="DX6" s="300" t="s">
        <v>787</v>
      </c>
      <c r="DY6" s="300" t="s">
        <v>787</v>
      </c>
      <c r="DZ6" s="300" t="s">
        <v>787</v>
      </c>
      <c r="EA6" s="300" t="s">
        <v>787</v>
      </c>
      <c r="EB6" s="300" t="s">
        <v>787</v>
      </c>
      <c r="EC6" s="300" t="s">
        <v>787</v>
      </c>
      <c r="ED6" s="300" t="s">
        <v>787</v>
      </c>
      <c r="EE6" s="300" t="s">
        <v>787</v>
      </c>
      <c r="EF6" s="300" t="s">
        <v>787</v>
      </c>
      <c r="EG6" s="300" t="s">
        <v>787</v>
      </c>
      <c r="EH6" s="300">
        <v>88</v>
      </c>
      <c r="EI6" s="300">
        <v>29</v>
      </c>
      <c r="EJ6" s="300">
        <v>22</v>
      </c>
      <c r="EK6" s="300">
        <v>20</v>
      </c>
      <c r="EL6" s="300">
        <v>23</v>
      </c>
      <c r="EM6" s="300">
        <v>25</v>
      </c>
      <c r="EN6" s="300">
        <v>71</v>
      </c>
      <c r="EO6" s="300">
        <v>46</v>
      </c>
      <c r="EP6" s="300">
        <v>34</v>
      </c>
      <c r="EQ6" s="300">
        <v>27</v>
      </c>
      <c r="ER6" s="300">
        <v>33</v>
      </c>
      <c r="ES6" s="300">
        <v>36</v>
      </c>
      <c r="ET6" s="300">
        <v>101</v>
      </c>
      <c r="EU6" s="300">
        <v>19</v>
      </c>
      <c r="EV6" s="300">
        <v>29</v>
      </c>
      <c r="EW6" s="300">
        <v>19</v>
      </c>
      <c r="EX6" s="300">
        <v>31</v>
      </c>
      <c r="EY6" s="300">
        <v>53</v>
      </c>
      <c r="EZ6" s="300">
        <v>60</v>
      </c>
      <c r="FA6" s="300">
        <v>68</v>
      </c>
      <c r="FB6" s="300">
        <v>91</v>
      </c>
      <c r="FC6" s="300">
        <v>54</v>
      </c>
      <c r="FD6" s="300">
        <v>30</v>
      </c>
      <c r="FE6" s="300">
        <v>26</v>
      </c>
      <c r="FF6" s="300">
        <v>29</v>
      </c>
      <c r="FG6" s="300">
        <v>55</v>
      </c>
      <c r="FH6" s="300">
        <v>11</v>
      </c>
      <c r="FI6" s="300">
        <v>33</v>
      </c>
      <c r="FJ6" s="300">
        <v>32</v>
      </c>
      <c r="FK6" s="300">
        <v>20</v>
      </c>
      <c r="FL6" s="300">
        <v>58</v>
      </c>
      <c r="FM6" s="300">
        <v>32</v>
      </c>
      <c r="FN6" s="300">
        <v>39</v>
      </c>
      <c r="FO6" s="300">
        <v>23</v>
      </c>
      <c r="FP6" s="300">
        <v>14</v>
      </c>
      <c r="FQ6" s="300">
        <v>13</v>
      </c>
      <c r="FR6" s="300">
        <v>80</v>
      </c>
      <c r="FS6" s="300">
        <v>37</v>
      </c>
      <c r="FT6" s="300">
        <v>30</v>
      </c>
      <c r="FU6" s="300">
        <v>73</v>
      </c>
      <c r="FV6" s="300">
        <v>88</v>
      </c>
      <c r="FW6" s="300">
        <v>65</v>
      </c>
      <c r="FX6" s="300">
        <v>121</v>
      </c>
      <c r="FY6" s="300">
        <v>45</v>
      </c>
      <c r="FZ6" s="300">
        <v>16</v>
      </c>
      <c r="GA6" s="300">
        <v>25</v>
      </c>
      <c r="GB6" s="300">
        <v>42</v>
      </c>
      <c r="GC6" s="300">
        <v>35</v>
      </c>
      <c r="GD6" s="300">
        <v>27</v>
      </c>
      <c r="GE6" s="300">
        <v>12</v>
      </c>
      <c r="GF6" s="300">
        <v>13</v>
      </c>
      <c r="GG6" s="300">
        <v>20</v>
      </c>
      <c r="GH6" s="300">
        <v>42</v>
      </c>
      <c r="GI6" s="300">
        <v>78</v>
      </c>
      <c r="GJ6" s="300">
        <v>21</v>
      </c>
      <c r="GK6" s="300">
        <v>23</v>
      </c>
      <c r="GL6" s="300">
        <v>22</v>
      </c>
      <c r="GM6" s="300">
        <v>22</v>
      </c>
      <c r="GN6" s="300">
        <v>17</v>
      </c>
      <c r="GO6" s="300">
        <v>12</v>
      </c>
      <c r="GP6" s="300">
        <v>22</v>
      </c>
      <c r="GQ6" s="300">
        <v>37</v>
      </c>
      <c r="GR6" s="300">
        <v>21</v>
      </c>
      <c r="GS6" s="300">
        <v>55</v>
      </c>
      <c r="GT6" s="300">
        <v>44</v>
      </c>
      <c r="GU6" s="300">
        <v>34</v>
      </c>
      <c r="GV6" s="300">
        <v>28</v>
      </c>
      <c r="GW6" s="300">
        <v>23</v>
      </c>
      <c r="GX6" s="300">
        <v>46</v>
      </c>
      <c r="GY6" s="300">
        <v>17</v>
      </c>
      <c r="GZ6" s="300">
        <v>38</v>
      </c>
      <c r="HA6" s="300">
        <v>12</v>
      </c>
      <c r="HB6" s="300">
        <v>48</v>
      </c>
      <c r="HC6" s="300">
        <v>23</v>
      </c>
      <c r="HD6" s="300">
        <v>17</v>
      </c>
      <c r="HE6" s="300">
        <v>105</v>
      </c>
      <c r="HF6" s="300">
        <v>73</v>
      </c>
      <c r="HG6" s="300">
        <v>24</v>
      </c>
      <c r="HH6" s="300">
        <v>18</v>
      </c>
      <c r="HI6" s="300">
        <v>20</v>
      </c>
      <c r="HJ6" s="300">
        <v>40</v>
      </c>
      <c r="HK6" s="300">
        <v>23</v>
      </c>
      <c r="HL6" s="300">
        <v>23</v>
      </c>
      <c r="HM6" s="300">
        <v>19</v>
      </c>
      <c r="HN6" s="300">
        <v>30</v>
      </c>
      <c r="HO6" s="300">
        <v>37</v>
      </c>
      <c r="HP6" s="300">
        <v>35</v>
      </c>
      <c r="HQ6" s="300">
        <v>14</v>
      </c>
      <c r="HR6" s="300">
        <v>69</v>
      </c>
      <c r="HS6" s="300">
        <v>66</v>
      </c>
      <c r="HT6" s="300">
        <v>44</v>
      </c>
      <c r="HU6" s="300">
        <v>27</v>
      </c>
      <c r="HV6" s="300">
        <v>51</v>
      </c>
      <c r="HW6" s="300">
        <v>66</v>
      </c>
      <c r="HX6" s="300">
        <v>33</v>
      </c>
      <c r="HY6" s="300">
        <v>34</v>
      </c>
      <c r="HZ6" s="300">
        <v>18</v>
      </c>
      <c r="IA6" s="300">
        <v>27</v>
      </c>
      <c r="IB6" s="300">
        <v>20</v>
      </c>
      <c r="IC6" s="300">
        <v>23</v>
      </c>
      <c r="ID6" s="300">
        <v>16</v>
      </c>
      <c r="IE6" s="300">
        <v>19</v>
      </c>
      <c r="IF6" s="300">
        <v>31</v>
      </c>
      <c r="IG6" s="300">
        <v>26</v>
      </c>
      <c r="IH6" s="300">
        <v>53</v>
      </c>
      <c r="II6" s="300">
        <v>26</v>
      </c>
      <c r="IJ6" s="300">
        <v>23</v>
      </c>
      <c r="IK6" s="300">
        <v>25</v>
      </c>
      <c r="IL6" s="300">
        <v>227</v>
      </c>
      <c r="IM6" s="300">
        <v>158</v>
      </c>
      <c r="IN6" s="300">
        <v>85</v>
      </c>
      <c r="IO6" s="300">
        <v>35</v>
      </c>
      <c r="IP6" s="300">
        <v>40</v>
      </c>
      <c r="IQ6" s="300">
        <v>29</v>
      </c>
      <c r="IR6" s="300">
        <v>28</v>
      </c>
      <c r="IS6" s="300">
        <v>20</v>
      </c>
      <c r="IT6" s="300">
        <v>28</v>
      </c>
      <c r="IU6" s="300">
        <v>25</v>
      </c>
      <c r="IV6" s="300">
        <v>51</v>
      </c>
      <c r="IW6" s="300">
        <v>12</v>
      </c>
      <c r="IX6" s="300">
        <v>17</v>
      </c>
      <c r="IY6" s="300">
        <v>11</v>
      </c>
      <c r="IZ6" s="300">
        <v>22</v>
      </c>
      <c r="JA6" s="300">
        <v>20</v>
      </c>
      <c r="JB6" s="300">
        <v>15</v>
      </c>
      <c r="JC6" s="300">
        <v>12</v>
      </c>
      <c r="JD6" s="300">
        <v>10</v>
      </c>
      <c r="JE6" s="300">
        <v>17</v>
      </c>
      <c r="JF6" s="300">
        <v>24</v>
      </c>
      <c r="JG6" s="300">
        <v>169</v>
      </c>
      <c r="JH6" s="300">
        <v>58</v>
      </c>
      <c r="JI6" s="300">
        <v>38</v>
      </c>
      <c r="JJ6" s="300">
        <v>17</v>
      </c>
      <c r="JK6" s="300">
        <v>40</v>
      </c>
      <c r="JL6" s="300">
        <v>21</v>
      </c>
      <c r="JM6" s="300">
        <v>22</v>
      </c>
      <c r="JN6" s="300">
        <v>39</v>
      </c>
      <c r="JO6" s="300">
        <v>52</v>
      </c>
      <c r="JP6" s="300">
        <v>122</v>
      </c>
      <c r="JQ6" s="300">
        <v>19</v>
      </c>
      <c r="JR6" s="300">
        <v>24</v>
      </c>
      <c r="JS6" s="300">
        <v>34</v>
      </c>
      <c r="JT6" s="300">
        <v>33</v>
      </c>
      <c r="JU6" s="300">
        <v>59</v>
      </c>
      <c r="JV6" s="300">
        <v>27</v>
      </c>
      <c r="JW6" s="300">
        <v>12</v>
      </c>
      <c r="JX6" s="300">
        <v>14</v>
      </c>
      <c r="JY6" s="300">
        <v>22</v>
      </c>
      <c r="JZ6" s="300">
        <v>20</v>
      </c>
      <c r="KA6" s="300">
        <v>35</v>
      </c>
      <c r="KB6" s="300" t="s">
        <v>787</v>
      </c>
    </row>
    <row r="7" spans="1:288" ht="23.25" customHeight="1">
      <c r="A7" s="183"/>
      <c r="B7" s="53" t="s">
        <v>5</v>
      </c>
      <c r="C7" s="502">
        <v>3375</v>
      </c>
      <c r="D7" s="502">
        <v>1491</v>
      </c>
      <c r="E7" s="502">
        <v>1144</v>
      </c>
      <c r="F7" s="502">
        <v>275</v>
      </c>
      <c r="G7" s="502">
        <v>463</v>
      </c>
      <c r="H7" s="502" t="s">
        <v>262</v>
      </c>
      <c r="I7" s="301"/>
      <c r="J7" s="502">
        <v>167</v>
      </c>
      <c r="K7" s="502" t="s">
        <v>787</v>
      </c>
      <c r="L7" s="502" t="s">
        <v>787</v>
      </c>
      <c r="M7" s="502">
        <v>2</v>
      </c>
      <c r="N7" s="502">
        <v>59</v>
      </c>
      <c r="O7" s="502">
        <v>19</v>
      </c>
      <c r="P7" s="502">
        <v>29</v>
      </c>
      <c r="Q7" s="502" t="s">
        <v>787</v>
      </c>
      <c r="R7" s="502">
        <v>26</v>
      </c>
      <c r="S7" s="502">
        <v>27</v>
      </c>
      <c r="T7" s="502">
        <v>11</v>
      </c>
      <c r="U7" s="502">
        <v>13</v>
      </c>
      <c r="V7" s="502">
        <v>9</v>
      </c>
      <c r="W7" s="502">
        <v>8</v>
      </c>
      <c r="X7" s="502">
        <v>21</v>
      </c>
      <c r="Y7" s="502">
        <v>21</v>
      </c>
      <c r="Z7" s="502">
        <v>18</v>
      </c>
      <c r="AA7" s="502">
        <v>9</v>
      </c>
      <c r="AB7" s="502">
        <v>9</v>
      </c>
      <c r="AC7" s="502">
        <v>15</v>
      </c>
      <c r="AD7" s="502">
        <v>10</v>
      </c>
      <c r="AE7" s="502">
        <v>7</v>
      </c>
      <c r="AF7" s="502">
        <v>5</v>
      </c>
      <c r="AG7" s="502">
        <v>5</v>
      </c>
      <c r="AH7" s="502">
        <v>16</v>
      </c>
      <c r="AI7" s="502">
        <v>12</v>
      </c>
      <c r="AJ7" s="502" t="s">
        <v>787</v>
      </c>
      <c r="AK7" s="502">
        <v>12</v>
      </c>
      <c r="AL7" s="502">
        <v>5</v>
      </c>
      <c r="AM7" s="502">
        <v>21</v>
      </c>
      <c r="AN7" s="502">
        <v>39</v>
      </c>
      <c r="AO7" s="502">
        <v>26</v>
      </c>
      <c r="AP7" s="502">
        <v>13</v>
      </c>
      <c r="AQ7" s="502">
        <v>12</v>
      </c>
      <c r="AR7" s="502">
        <v>3</v>
      </c>
      <c r="AS7" s="502" t="s">
        <v>787</v>
      </c>
      <c r="AT7" s="502" t="s">
        <v>787</v>
      </c>
      <c r="AU7" s="502">
        <v>72</v>
      </c>
      <c r="AV7" s="502">
        <v>20</v>
      </c>
      <c r="AW7" s="502">
        <v>20</v>
      </c>
      <c r="AX7" s="502" t="s">
        <v>787</v>
      </c>
      <c r="AY7" s="502">
        <v>28</v>
      </c>
      <c r="AZ7" s="502">
        <v>18</v>
      </c>
      <c r="BA7" s="502">
        <v>11</v>
      </c>
      <c r="BB7" s="502">
        <v>5</v>
      </c>
      <c r="BC7" s="502">
        <v>13</v>
      </c>
      <c r="BD7" s="502">
        <v>48</v>
      </c>
      <c r="BE7" s="502">
        <v>24</v>
      </c>
      <c r="BF7" s="502">
        <v>24</v>
      </c>
      <c r="BG7" s="502">
        <v>23</v>
      </c>
      <c r="BH7" s="502">
        <v>9</v>
      </c>
      <c r="BI7" s="502">
        <v>11</v>
      </c>
      <c r="BJ7" s="502" t="s">
        <v>787</v>
      </c>
      <c r="BK7" s="502">
        <v>84</v>
      </c>
      <c r="BL7" s="502">
        <v>64</v>
      </c>
      <c r="BM7" s="502">
        <v>18</v>
      </c>
      <c r="BN7" s="502">
        <v>24</v>
      </c>
      <c r="BO7" s="502">
        <v>17</v>
      </c>
      <c r="BP7" s="502">
        <v>28</v>
      </c>
      <c r="BQ7" s="502">
        <v>12</v>
      </c>
      <c r="BR7" s="502">
        <v>291</v>
      </c>
      <c r="BS7" s="502" t="s">
        <v>787</v>
      </c>
      <c r="BT7" s="502">
        <v>49</v>
      </c>
      <c r="BU7" s="502" t="s">
        <v>787</v>
      </c>
      <c r="BV7" s="502">
        <v>24</v>
      </c>
      <c r="BW7" s="502">
        <v>15</v>
      </c>
      <c r="BX7" s="502">
        <v>24</v>
      </c>
      <c r="BY7" s="502" t="s">
        <v>787</v>
      </c>
      <c r="BZ7" s="502" t="s">
        <v>787</v>
      </c>
      <c r="CA7" s="502" t="s">
        <v>787</v>
      </c>
      <c r="CB7" s="502">
        <v>16</v>
      </c>
      <c r="CC7" s="502" t="s">
        <v>787</v>
      </c>
      <c r="CD7" s="502">
        <v>6</v>
      </c>
      <c r="CE7" s="502" t="s">
        <v>787</v>
      </c>
      <c r="CF7" s="502" t="s">
        <v>787</v>
      </c>
      <c r="CG7" s="502" t="s">
        <v>787</v>
      </c>
      <c r="CH7" s="502" t="s">
        <v>787</v>
      </c>
      <c r="CI7" s="502" t="s">
        <v>787</v>
      </c>
      <c r="CJ7" s="502" t="s">
        <v>787</v>
      </c>
      <c r="CK7" s="502" t="s">
        <v>787</v>
      </c>
      <c r="CL7" s="502" t="s">
        <v>787</v>
      </c>
      <c r="CM7" s="502" t="s">
        <v>787</v>
      </c>
      <c r="CN7" s="502" t="s">
        <v>787</v>
      </c>
      <c r="CO7" s="502" t="s">
        <v>787</v>
      </c>
      <c r="CP7" s="502" t="s">
        <v>787</v>
      </c>
      <c r="CQ7" s="502" t="s">
        <v>787</v>
      </c>
      <c r="CR7" s="502" t="s">
        <v>787</v>
      </c>
      <c r="CS7" s="502" t="s">
        <v>787</v>
      </c>
      <c r="CT7" s="502" t="s">
        <v>787</v>
      </c>
      <c r="CU7" s="502" t="s">
        <v>787</v>
      </c>
      <c r="CV7" s="502" t="s">
        <v>787</v>
      </c>
      <c r="CW7" s="502">
        <v>12</v>
      </c>
      <c r="CX7" s="502" t="s">
        <v>787</v>
      </c>
      <c r="CY7" s="502">
        <v>13</v>
      </c>
      <c r="CZ7" s="502" t="s">
        <v>787</v>
      </c>
      <c r="DA7" s="502"/>
      <c r="DB7" s="502">
        <v>298</v>
      </c>
      <c r="DC7" s="502" t="s">
        <v>787</v>
      </c>
      <c r="DD7" s="502" t="s">
        <v>787</v>
      </c>
      <c r="DE7" s="502" t="s">
        <v>787</v>
      </c>
      <c r="DF7" s="502" t="s">
        <v>787</v>
      </c>
      <c r="DG7" s="502">
        <v>24</v>
      </c>
      <c r="DH7" s="502">
        <v>23</v>
      </c>
      <c r="DI7" s="502">
        <v>6</v>
      </c>
      <c r="DJ7" s="502">
        <v>126</v>
      </c>
      <c r="DK7" s="502">
        <v>66</v>
      </c>
      <c r="DL7" s="502" t="s">
        <v>787</v>
      </c>
      <c r="DM7" s="502" t="s">
        <v>787</v>
      </c>
      <c r="DN7" s="502" t="s">
        <v>787</v>
      </c>
      <c r="DO7" s="502">
        <v>12</v>
      </c>
      <c r="DP7" s="502" t="s">
        <v>787</v>
      </c>
      <c r="DQ7" s="502" t="s">
        <v>787</v>
      </c>
      <c r="DR7" s="502">
        <v>21</v>
      </c>
      <c r="DS7" s="502" t="s">
        <v>787</v>
      </c>
      <c r="DT7" s="502" t="s">
        <v>787</v>
      </c>
      <c r="DU7" s="502" t="s">
        <v>787</v>
      </c>
      <c r="DV7" s="502" t="s">
        <v>787</v>
      </c>
      <c r="DW7" s="502" t="s">
        <v>787</v>
      </c>
      <c r="DX7" s="502" t="s">
        <v>787</v>
      </c>
      <c r="DY7" s="502" t="s">
        <v>787</v>
      </c>
      <c r="DZ7" s="502" t="s">
        <v>787</v>
      </c>
      <c r="EA7" s="502" t="s">
        <v>787</v>
      </c>
      <c r="EB7" s="502" t="s">
        <v>787</v>
      </c>
      <c r="EC7" s="502" t="s">
        <v>787</v>
      </c>
      <c r="ED7" s="502" t="s">
        <v>787</v>
      </c>
      <c r="EE7" s="502" t="s">
        <v>787</v>
      </c>
      <c r="EF7" s="502" t="s">
        <v>787</v>
      </c>
      <c r="EG7" s="502" t="s">
        <v>787</v>
      </c>
      <c r="EH7" s="502">
        <v>5</v>
      </c>
      <c r="EI7" s="502">
        <v>2</v>
      </c>
      <c r="EJ7" s="502">
        <v>1</v>
      </c>
      <c r="EK7" s="502">
        <v>2</v>
      </c>
      <c r="EL7" s="502">
        <v>1</v>
      </c>
      <c r="EM7" s="502">
        <v>2</v>
      </c>
      <c r="EN7" s="502">
        <v>5</v>
      </c>
      <c r="EO7" s="502">
        <v>2</v>
      </c>
      <c r="EP7" s="502">
        <v>3</v>
      </c>
      <c r="EQ7" s="502">
        <v>3</v>
      </c>
      <c r="ER7" s="502">
        <v>2</v>
      </c>
      <c r="ES7" s="502">
        <v>2</v>
      </c>
      <c r="ET7" s="502">
        <v>5</v>
      </c>
      <c r="EU7" s="502">
        <v>1</v>
      </c>
      <c r="EV7" s="502">
        <v>1</v>
      </c>
      <c r="EW7" s="502">
        <v>2</v>
      </c>
      <c r="EX7" s="502">
        <v>3</v>
      </c>
      <c r="EY7" s="502">
        <v>2</v>
      </c>
      <c r="EZ7" s="502">
        <v>4</v>
      </c>
      <c r="FA7" s="502">
        <v>5</v>
      </c>
      <c r="FB7" s="502">
        <v>3</v>
      </c>
      <c r="FC7" s="502">
        <v>8</v>
      </c>
      <c r="FD7" s="502">
        <v>2</v>
      </c>
      <c r="FE7" s="502">
        <v>1</v>
      </c>
      <c r="FF7" s="502">
        <v>2</v>
      </c>
      <c r="FG7" s="502">
        <v>5</v>
      </c>
      <c r="FH7" s="502">
        <v>0</v>
      </c>
      <c r="FI7" s="502">
        <v>2</v>
      </c>
      <c r="FJ7" s="502">
        <v>1</v>
      </c>
      <c r="FK7" s="502">
        <v>1</v>
      </c>
      <c r="FL7" s="502">
        <v>5</v>
      </c>
      <c r="FM7" s="502">
        <v>3</v>
      </c>
      <c r="FN7" s="502">
        <v>2</v>
      </c>
      <c r="FO7" s="502">
        <v>1</v>
      </c>
      <c r="FP7" s="502">
        <v>0</v>
      </c>
      <c r="FQ7" s="502">
        <v>0</v>
      </c>
      <c r="FR7" s="502">
        <v>5</v>
      </c>
      <c r="FS7" s="502">
        <v>1</v>
      </c>
      <c r="FT7" s="502">
        <v>1</v>
      </c>
      <c r="FU7" s="502">
        <v>4</v>
      </c>
      <c r="FV7" s="502">
        <v>6</v>
      </c>
      <c r="FW7" s="502">
        <v>7</v>
      </c>
      <c r="FX7" s="502">
        <v>11</v>
      </c>
      <c r="FY7" s="502">
        <v>2</v>
      </c>
      <c r="FZ7" s="502">
        <v>1</v>
      </c>
      <c r="GA7" s="502">
        <v>1</v>
      </c>
      <c r="GB7" s="502">
        <v>2</v>
      </c>
      <c r="GC7" s="502">
        <v>2</v>
      </c>
      <c r="GD7" s="502">
        <v>1</v>
      </c>
      <c r="GE7" s="502">
        <v>0</v>
      </c>
      <c r="GF7" s="502">
        <v>0</v>
      </c>
      <c r="GG7" s="502">
        <v>0</v>
      </c>
      <c r="GH7" s="502">
        <v>1</v>
      </c>
      <c r="GI7" s="502">
        <v>3</v>
      </c>
      <c r="GJ7" s="502">
        <v>2</v>
      </c>
      <c r="GK7" s="502">
        <v>3</v>
      </c>
      <c r="GL7" s="502">
        <v>1</v>
      </c>
      <c r="GM7" s="502">
        <v>2</v>
      </c>
      <c r="GN7" s="502">
        <v>0</v>
      </c>
      <c r="GO7" s="502">
        <v>0</v>
      </c>
      <c r="GP7" s="502">
        <v>1</v>
      </c>
      <c r="GQ7" s="502">
        <v>2</v>
      </c>
      <c r="GR7" s="502">
        <v>1</v>
      </c>
      <c r="GS7" s="502">
        <v>4</v>
      </c>
      <c r="GT7" s="502">
        <v>5</v>
      </c>
      <c r="GU7" s="502">
        <v>1</v>
      </c>
      <c r="GV7" s="502">
        <v>2</v>
      </c>
      <c r="GW7" s="502">
        <v>1</v>
      </c>
      <c r="GX7" s="502">
        <v>2</v>
      </c>
      <c r="GY7" s="502">
        <v>1</v>
      </c>
      <c r="GZ7" s="502">
        <v>1</v>
      </c>
      <c r="HA7" s="502">
        <v>1</v>
      </c>
      <c r="HB7" s="502">
        <v>2</v>
      </c>
      <c r="HC7" s="502">
        <v>1</v>
      </c>
      <c r="HD7" s="502">
        <v>0</v>
      </c>
      <c r="HE7" s="502">
        <v>6</v>
      </c>
      <c r="HF7" s="502">
        <v>6</v>
      </c>
      <c r="HG7" s="502">
        <v>0</v>
      </c>
      <c r="HH7" s="502">
        <v>2</v>
      </c>
      <c r="HI7" s="502">
        <v>1</v>
      </c>
      <c r="HJ7" s="502">
        <v>3</v>
      </c>
      <c r="HK7" s="502">
        <v>4</v>
      </c>
      <c r="HL7" s="502">
        <v>1</v>
      </c>
      <c r="HM7" s="502">
        <v>2</v>
      </c>
      <c r="HN7" s="502">
        <v>4</v>
      </c>
      <c r="HO7" s="502">
        <v>5</v>
      </c>
      <c r="HP7" s="502">
        <v>2</v>
      </c>
      <c r="HQ7" s="502">
        <v>1</v>
      </c>
      <c r="HR7" s="502">
        <v>5</v>
      </c>
      <c r="HS7" s="502">
        <v>6</v>
      </c>
      <c r="HT7" s="502">
        <v>4</v>
      </c>
      <c r="HU7" s="502">
        <v>1</v>
      </c>
      <c r="HV7" s="502">
        <v>6</v>
      </c>
      <c r="HW7" s="502">
        <v>5</v>
      </c>
      <c r="HX7" s="502">
        <v>4</v>
      </c>
      <c r="HY7" s="502">
        <v>1</v>
      </c>
      <c r="HZ7" s="502">
        <v>2</v>
      </c>
      <c r="IA7" s="502">
        <v>0</v>
      </c>
      <c r="IB7" s="502">
        <v>4</v>
      </c>
      <c r="IC7" s="502">
        <v>1</v>
      </c>
      <c r="ID7" s="502">
        <v>1</v>
      </c>
      <c r="IE7" s="502">
        <v>0</v>
      </c>
      <c r="IF7" s="502">
        <v>3</v>
      </c>
      <c r="IG7" s="502">
        <v>1</v>
      </c>
      <c r="IH7" s="502">
        <v>5</v>
      </c>
      <c r="II7" s="502">
        <v>1</v>
      </c>
      <c r="IJ7" s="502">
        <v>3</v>
      </c>
      <c r="IK7" s="502">
        <v>1</v>
      </c>
      <c r="IL7" s="502">
        <v>13</v>
      </c>
      <c r="IM7" s="502">
        <v>8</v>
      </c>
      <c r="IN7" s="502">
        <v>5</v>
      </c>
      <c r="IO7" s="502">
        <v>2</v>
      </c>
      <c r="IP7" s="502">
        <v>3</v>
      </c>
      <c r="IQ7" s="502">
        <v>1</v>
      </c>
      <c r="IR7" s="502">
        <v>1</v>
      </c>
      <c r="IS7" s="502">
        <v>3</v>
      </c>
      <c r="IT7" s="502">
        <v>1</v>
      </c>
      <c r="IU7" s="502">
        <v>2</v>
      </c>
      <c r="IV7" s="502">
        <v>6</v>
      </c>
      <c r="IW7" s="502">
        <v>1</v>
      </c>
      <c r="IX7" s="502">
        <v>0</v>
      </c>
      <c r="IY7" s="502">
        <v>0</v>
      </c>
      <c r="IZ7" s="502">
        <v>2</v>
      </c>
      <c r="JA7" s="502">
        <v>2</v>
      </c>
      <c r="JB7" s="502">
        <v>1</v>
      </c>
      <c r="JC7" s="502">
        <v>1</v>
      </c>
      <c r="JD7" s="502">
        <v>1</v>
      </c>
      <c r="JE7" s="502">
        <v>2</v>
      </c>
      <c r="JF7" s="502">
        <v>3</v>
      </c>
      <c r="JG7" s="502">
        <v>21</v>
      </c>
      <c r="JH7" s="502">
        <v>7</v>
      </c>
      <c r="JI7" s="502">
        <v>3</v>
      </c>
      <c r="JJ7" s="502">
        <v>1</v>
      </c>
      <c r="JK7" s="502">
        <v>5</v>
      </c>
      <c r="JL7" s="502">
        <v>2</v>
      </c>
      <c r="JM7" s="502">
        <v>1</v>
      </c>
      <c r="JN7" s="502">
        <v>2</v>
      </c>
      <c r="JO7" s="502">
        <v>4</v>
      </c>
      <c r="JP7" s="502">
        <v>6</v>
      </c>
      <c r="JQ7" s="502">
        <v>2</v>
      </c>
      <c r="JR7" s="502">
        <v>2</v>
      </c>
      <c r="JS7" s="502">
        <v>5</v>
      </c>
      <c r="JT7" s="502">
        <v>2</v>
      </c>
      <c r="JU7" s="502">
        <v>3</v>
      </c>
      <c r="JV7" s="502">
        <v>1</v>
      </c>
      <c r="JW7" s="502">
        <v>1</v>
      </c>
      <c r="JX7" s="502">
        <v>1</v>
      </c>
      <c r="JY7" s="502">
        <v>1</v>
      </c>
      <c r="JZ7" s="502">
        <v>2</v>
      </c>
      <c r="KA7" s="502">
        <v>1</v>
      </c>
      <c r="KB7" s="502" t="s">
        <v>787</v>
      </c>
    </row>
    <row r="8" spans="1:288" ht="23.25" customHeight="1">
      <c r="A8" s="183"/>
      <c r="B8" s="54" t="s">
        <v>14</v>
      </c>
      <c r="C8" s="503">
        <v>35032</v>
      </c>
      <c r="D8" s="503">
        <v>15986</v>
      </c>
      <c r="E8" s="503">
        <v>7546</v>
      </c>
      <c r="F8" s="503">
        <v>5112</v>
      </c>
      <c r="G8" s="503">
        <v>6283</v>
      </c>
      <c r="H8" s="503">
        <v>103</v>
      </c>
      <c r="I8" s="301"/>
      <c r="J8" s="503">
        <v>1708</v>
      </c>
      <c r="K8" s="505" t="s">
        <v>1845</v>
      </c>
      <c r="L8" s="505" t="s">
        <v>1845</v>
      </c>
      <c r="M8" s="503">
        <v>56</v>
      </c>
      <c r="N8" s="503">
        <v>212</v>
      </c>
      <c r="O8" s="503">
        <v>308</v>
      </c>
      <c r="P8" s="503">
        <v>285</v>
      </c>
      <c r="Q8" s="505" t="s">
        <v>1845</v>
      </c>
      <c r="R8" s="503">
        <v>247</v>
      </c>
      <c r="S8" s="503">
        <v>282</v>
      </c>
      <c r="T8" s="503">
        <v>146</v>
      </c>
      <c r="U8" s="503">
        <v>137</v>
      </c>
      <c r="V8" s="503">
        <v>155</v>
      </c>
      <c r="W8" s="503">
        <v>119</v>
      </c>
      <c r="X8" s="503">
        <v>155</v>
      </c>
      <c r="Y8" s="503">
        <v>251</v>
      </c>
      <c r="Z8" s="503">
        <v>128</v>
      </c>
      <c r="AA8" s="503">
        <v>128</v>
      </c>
      <c r="AB8" s="503">
        <v>88</v>
      </c>
      <c r="AC8" s="503">
        <v>128</v>
      </c>
      <c r="AD8" s="503">
        <v>103</v>
      </c>
      <c r="AE8" s="503">
        <v>81</v>
      </c>
      <c r="AF8" s="503">
        <v>72</v>
      </c>
      <c r="AG8" s="503">
        <v>61</v>
      </c>
      <c r="AH8" s="503">
        <v>207</v>
      </c>
      <c r="AI8" s="503">
        <v>53</v>
      </c>
      <c r="AJ8" s="505" t="s">
        <v>1845</v>
      </c>
      <c r="AK8" s="503">
        <v>126</v>
      </c>
      <c r="AL8" s="503">
        <v>69</v>
      </c>
      <c r="AM8" s="503">
        <v>217</v>
      </c>
      <c r="AN8" s="503">
        <v>319</v>
      </c>
      <c r="AO8" s="503">
        <v>232</v>
      </c>
      <c r="AP8" s="503">
        <v>154</v>
      </c>
      <c r="AQ8" s="503">
        <v>174</v>
      </c>
      <c r="AR8" s="503">
        <v>104</v>
      </c>
      <c r="AS8" s="505" t="s">
        <v>1845</v>
      </c>
      <c r="AT8" s="505" t="s">
        <v>1845</v>
      </c>
      <c r="AU8" s="503">
        <v>855</v>
      </c>
      <c r="AV8" s="503">
        <v>261</v>
      </c>
      <c r="AW8" s="503">
        <v>268</v>
      </c>
      <c r="AX8" s="505" t="s">
        <v>1845</v>
      </c>
      <c r="AY8" s="503">
        <v>205</v>
      </c>
      <c r="AZ8" s="503">
        <v>240</v>
      </c>
      <c r="BA8" s="503">
        <v>116</v>
      </c>
      <c r="BB8" s="503">
        <v>93</v>
      </c>
      <c r="BC8" s="503">
        <v>135</v>
      </c>
      <c r="BD8" s="503">
        <v>353</v>
      </c>
      <c r="BE8" s="503">
        <v>187</v>
      </c>
      <c r="BF8" s="503">
        <v>141</v>
      </c>
      <c r="BG8" s="503">
        <v>145</v>
      </c>
      <c r="BH8" s="503">
        <v>70</v>
      </c>
      <c r="BI8" s="503">
        <v>107</v>
      </c>
      <c r="BJ8" s="505" t="s">
        <v>1845</v>
      </c>
      <c r="BK8" s="503">
        <v>535</v>
      </c>
      <c r="BL8" s="503">
        <v>409</v>
      </c>
      <c r="BM8" s="503">
        <v>166</v>
      </c>
      <c r="BN8" s="503">
        <v>251</v>
      </c>
      <c r="BO8" s="503">
        <v>175</v>
      </c>
      <c r="BP8" s="503">
        <v>203</v>
      </c>
      <c r="BQ8" s="503">
        <v>87</v>
      </c>
      <c r="BR8" s="503">
        <v>1152</v>
      </c>
      <c r="BS8" s="505" t="s">
        <v>1845</v>
      </c>
      <c r="BT8" s="503">
        <v>290</v>
      </c>
      <c r="BU8" s="505" t="s">
        <v>1845</v>
      </c>
      <c r="BV8" s="503">
        <v>177</v>
      </c>
      <c r="BW8" s="503">
        <v>146</v>
      </c>
      <c r="BX8" s="503">
        <v>162</v>
      </c>
      <c r="BY8" s="505" t="s">
        <v>1845</v>
      </c>
      <c r="BZ8" s="505" t="s">
        <v>1845</v>
      </c>
      <c r="CA8" s="505" t="s">
        <v>1845</v>
      </c>
      <c r="CB8" s="503">
        <v>96</v>
      </c>
      <c r="CC8" s="505" t="s">
        <v>1845</v>
      </c>
      <c r="CD8" s="503">
        <v>78</v>
      </c>
      <c r="CE8" s="505" t="s">
        <v>1845</v>
      </c>
      <c r="CF8" s="505" t="s">
        <v>1845</v>
      </c>
      <c r="CG8" s="505" t="s">
        <v>1845</v>
      </c>
      <c r="CH8" s="505" t="s">
        <v>1845</v>
      </c>
      <c r="CI8" s="505" t="s">
        <v>1845</v>
      </c>
      <c r="CJ8" s="505" t="s">
        <v>1845</v>
      </c>
      <c r="CK8" s="505" t="s">
        <v>1845</v>
      </c>
      <c r="CL8" s="505" t="s">
        <v>1845</v>
      </c>
      <c r="CM8" s="505" t="s">
        <v>1845</v>
      </c>
      <c r="CN8" s="505" t="s">
        <v>1845</v>
      </c>
      <c r="CO8" s="505" t="s">
        <v>1845</v>
      </c>
      <c r="CP8" s="505" t="s">
        <v>1845</v>
      </c>
      <c r="CQ8" s="505" t="s">
        <v>1845</v>
      </c>
      <c r="CR8" s="505" t="s">
        <v>1845</v>
      </c>
      <c r="CS8" s="505" t="s">
        <v>1845</v>
      </c>
      <c r="CT8" s="505" t="s">
        <v>1845</v>
      </c>
      <c r="CU8" s="505" t="s">
        <v>1845</v>
      </c>
      <c r="CV8" s="505" t="s">
        <v>1845</v>
      </c>
      <c r="CW8" s="503">
        <v>72</v>
      </c>
      <c r="CX8" s="505" t="s">
        <v>1845</v>
      </c>
      <c r="CY8" s="503">
        <v>127</v>
      </c>
      <c r="CZ8" s="505" t="s">
        <v>1845</v>
      </c>
      <c r="DA8" s="505" t="s">
        <v>1845</v>
      </c>
      <c r="DB8" s="503">
        <v>912</v>
      </c>
      <c r="DC8" s="505" t="s">
        <v>1845</v>
      </c>
      <c r="DD8" s="505" t="s">
        <v>1845</v>
      </c>
      <c r="DE8" s="505" t="s">
        <v>1845</v>
      </c>
      <c r="DF8" s="505" t="s">
        <v>1845</v>
      </c>
      <c r="DG8" s="503">
        <v>220</v>
      </c>
      <c r="DH8" s="503">
        <v>161</v>
      </c>
      <c r="DI8" s="503">
        <v>55</v>
      </c>
      <c r="DJ8" s="503">
        <v>396</v>
      </c>
      <c r="DK8" s="503">
        <v>252</v>
      </c>
      <c r="DL8" s="505" t="s">
        <v>1845</v>
      </c>
      <c r="DM8" s="505" t="s">
        <v>1845</v>
      </c>
      <c r="DN8" s="505" t="s">
        <v>1845</v>
      </c>
      <c r="DO8" s="505">
        <v>211</v>
      </c>
      <c r="DP8" s="505" t="s">
        <v>1845</v>
      </c>
      <c r="DQ8" s="505" t="s">
        <v>1845</v>
      </c>
      <c r="DR8" s="503">
        <v>298</v>
      </c>
      <c r="DS8" s="505" t="s">
        <v>1845</v>
      </c>
      <c r="DT8" s="505" t="s">
        <v>1845</v>
      </c>
      <c r="DU8" s="505" t="s">
        <v>1845</v>
      </c>
      <c r="DV8" s="505" t="s">
        <v>1845</v>
      </c>
      <c r="DW8" s="505" t="s">
        <v>1845</v>
      </c>
      <c r="DX8" s="505" t="s">
        <v>1845</v>
      </c>
      <c r="DY8" s="505" t="s">
        <v>1845</v>
      </c>
      <c r="DZ8" s="505" t="s">
        <v>1845</v>
      </c>
      <c r="EA8" s="505" t="s">
        <v>1845</v>
      </c>
      <c r="EB8" s="505" t="s">
        <v>1845</v>
      </c>
      <c r="EC8" s="505" t="s">
        <v>1845</v>
      </c>
      <c r="ED8" s="505" t="s">
        <v>1845</v>
      </c>
      <c r="EE8" s="505" t="s">
        <v>1845</v>
      </c>
      <c r="EF8" s="505" t="s">
        <v>1845</v>
      </c>
      <c r="EG8" s="503" t="s">
        <v>1845</v>
      </c>
      <c r="EH8" s="503">
        <v>94</v>
      </c>
      <c r="EI8" s="503">
        <v>31</v>
      </c>
      <c r="EJ8" s="503">
        <v>23</v>
      </c>
      <c r="EK8" s="503">
        <v>22</v>
      </c>
      <c r="EL8" s="503">
        <v>24</v>
      </c>
      <c r="EM8" s="503">
        <v>28</v>
      </c>
      <c r="EN8" s="503">
        <v>77</v>
      </c>
      <c r="EO8" s="503">
        <v>49</v>
      </c>
      <c r="EP8" s="503">
        <v>37</v>
      </c>
      <c r="EQ8" s="503">
        <v>30</v>
      </c>
      <c r="ER8" s="503">
        <v>35</v>
      </c>
      <c r="ES8" s="503">
        <v>39</v>
      </c>
      <c r="ET8" s="503">
        <v>106</v>
      </c>
      <c r="EU8" s="503">
        <v>20</v>
      </c>
      <c r="EV8" s="503">
        <v>30</v>
      </c>
      <c r="EW8" s="503">
        <v>21</v>
      </c>
      <c r="EX8" s="503">
        <v>34</v>
      </c>
      <c r="EY8" s="503">
        <v>55</v>
      </c>
      <c r="EZ8" s="503">
        <v>64</v>
      </c>
      <c r="FA8" s="503">
        <v>74</v>
      </c>
      <c r="FB8" s="503">
        <v>94</v>
      </c>
      <c r="FC8" s="503">
        <v>63</v>
      </c>
      <c r="FD8" s="503">
        <v>32</v>
      </c>
      <c r="FE8" s="503">
        <v>28</v>
      </c>
      <c r="FF8" s="503">
        <v>32</v>
      </c>
      <c r="FG8" s="503">
        <v>60</v>
      </c>
      <c r="FH8" s="503">
        <v>11</v>
      </c>
      <c r="FI8" s="503">
        <v>35</v>
      </c>
      <c r="FJ8" s="503">
        <v>33</v>
      </c>
      <c r="FK8" s="503">
        <v>21</v>
      </c>
      <c r="FL8" s="503">
        <v>64</v>
      </c>
      <c r="FM8" s="503">
        <v>36</v>
      </c>
      <c r="FN8" s="503">
        <v>42</v>
      </c>
      <c r="FO8" s="503">
        <v>24</v>
      </c>
      <c r="FP8" s="503">
        <v>15</v>
      </c>
      <c r="FQ8" s="503">
        <v>14</v>
      </c>
      <c r="FR8" s="503">
        <v>85</v>
      </c>
      <c r="FS8" s="503">
        <v>38</v>
      </c>
      <c r="FT8" s="503">
        <v>31</v>
      </c>
      <c r="FU8" s="503">
        <v>78</v>
      </c>
      <c r="FV8" s="503">
        <v>94</v>
      </c>
      <c r="FW8" s="503">
        <v>72</v>
      </c>
      <c r="FX8" s="503">
        <v>133</v>
      </c>
      <c r="FY8" s="503">
        <v>48</v>
      </c>
      <c r="FZ8" s="503">
        <v>18</v>
      </c>
      <c r="GA8" s="503">
        <v>26</v>
      </c>
      <c r="GB8" s="503">
        <v>45</v>
      </c>
      <c r="GC8" s="503">
        <v>38</v>
      </c>
      <c r="GD8" s="503">
        <v>29</v>
      </c>
      <c r="GE8" s="503">
        <v>13</v>
      </c>
      <c r="GF8" s="503">
        <v>14</v>
      </c>
      <c r="GG8" s="503">
        <v>20</v>
      </c>
      <c r="GH8" s="503">
        <v>44</v>
      </c>
      <c r="GI8" s="503">
        <v>82</v>
      </c>
      <c r="GJ8" s="503">
        <v>24</v>
      </c>
      <c r="GK8" s="503">
        <v>27</v>
      </c>
      <c r="GL8" s="503">
        <v>24</v>
      </c>
      <c r="GM8" s="503">
        <v>24</v>
      </c>
      <c r="GN8" s="503">
        <v>18</v>
      </c>
      <c r="GO8" s="503">
        <v>12</v>
      </c>
      <c r="GP8" s="503">
        <v>24</v>
      </c>
      <c r="GQ8" s="503">
        <v>39</v>
      </c>
      <c r="GR8" s="503">
        <v>22</v>
      </c>
      <c r="GS8" s="503">
        <v>60</v>
      </c>
      <c r="GT8" s="503">
        <v>50</v>
      </c>
      <c r="GU8" s="503">
        <v>36</v>
      </c>
      <c r="GV8" s="503">
        <v>30</v>
      </c>
      <c r="GW8" s="503">
        <v>25</v>
      </c>
      <c r="GX8" s="503">
        <v>48</v>
      </c>
      <c r="GY8" s="503">
        <v>18</v>
      </c>
      <c r="GZ8" s="503">
        <v>40</v>
      </c>
      <c r="HA8" s="503">
        <v>13</v>
      </c>
      <c r="HB8" s="503">
        <v>50</v>
      </c>
      <c r="HC8" s="503">
        <v>24</v>
      </c>
      <c r="HD8" s="503">
        <v>18</v>
      </c>
      <c r="HE8" s="503">
        <v>111</v>
      </c>
      <c r="HF8" s="503">
        <v>80</v>
      </c>
      <c r="HG8" s="503">
        <v>25</v>
      </c>
      <c r="HH8" s="503">
        <v>21</v>
      </c>
      <c r="HI8" s="503">
        <v>21</v>
      </c>
      <c r="HJ8" s="503">
        <v>43</v>
      </c>
      <c r="HK8" s="503">
        <v>27</v>
      </c>
      <c r="HL8" s="503">
        <v>25</v>
      </c>
      <c r="HM8" s="503">
        <v>22</v>
      </c>
      <c r="HN8" s="503">
        <v>34</v>
      </c>
      <c r="HO8" s="503">
        <v>43</v>
      </c>
      <c r="HP8" s="503">
        <v>38</v>
      </c>
      <c r="HQ8" s="503">
        <v>15</v>
      </c>
      <c r="HR8" s="503">
        <v>74</v>
      </c>
      <c r="HS8" s="503">
        <v>73</v>
      </c>
      <c r="HT8" s="503">
        <v>48</v>
      </c>
      <c r="HU8" s="503">
        <v>29</v>
      </c>
      <c r="HV8" s="503">
        <v>57</v>
      </c>
      <c r="HW8" s="503">
        <v>71</v>
      </c>
      <c r="HX8" s="503">
        <v>38</v>
      </c>
      <c r="HY8" s="503">
        <v>36</v>
      </c>
      <c r="HZ8" s="503">
        <v>20</v>
      </c>
      <c r="IA8" s="503">
        <v>28</v>
      </c>
      <c r="IB8" s="503">
        <v>24</v>
      </c>
      <c r="IC8" s="503">
        <v>24</v>
      </c>
      <c r="ID8" s="503">
        <v>17</v>
      </c>
      <c r="IE8" s="503">
        <v>20</v>
      </c>
      <c r="IF8" s="503">
        <v>34</v>
      </c>
      <c r="IG8" s="503">
        <v>28</v>
      </c>
      <c r="IH8" s="503">
        <v>59</v>
      </c>
      <c r="II8" s="503">
        <v>27</v>
      </c>
      <c r="IJ8" s="503">
        <v>26</v>
      </c>
      <c r="IK8" s="503">
        <v>27</v>
      </c>
      <c r="IL8" s="503">
        <v>241</v>
      </c>
      <c r="IM8" s="503">
        <v>167</v>
      </c>
      <c r="IN8" s="503">
        <v>91</v>
      </c>
      <c r="IO8" s="503">
        <v>37</v>
      </c>
      <c r="IP8" s="503">
        <v>43</v>
      </c>
      <c r="IQ8" s="503">
        <v>30</v>
      </c>
      <c r="IR8" s="503">
        <v>29</v>
      </c>
      <c r="IS8" s="503">
        <v>23</v>
      </c>
      <c r="IT8" s="503">
        <v>30</v>
      </c>
      <c r="IU8" s="503">
        <v>28</v>
      </c>
      <c r="IV8" s="503">
        <v>57</v>
      </c>
      <c r="IW8" s="503">
        <v>14</v>
      </c>
      <c r="IX8" s="503">
        <v>17</v>
      </c>
      <c r="IY8" s="503">
        <v>11</v>
      </c>
      <c r="IZ8" s="503">
        <v>25</v>
      </c>
      <c r="JA8" s="503">
        <v>23</v>
      </c>
      <c r="JB8" s="503">
        <v>17</v>
      </c>
      <c r="JC8" s="503">
        <v>13</v>
      </c>
      <c r="JD8" s="503">
        <v>11</v>
      </c>
      <c r="JE8" s="503">
        <v>20</v>
      </c>
      <c r="JF8" s="503">
        <v>27</v>
      </c>
      <c r="JG8" s="503">
        <v>191</v>
      </c>
      <c r="JH8" s="503">
        <v>66</v>
      </c>
      <c r="JI8" s="503">
        <v>42</v>
      </c>
      <c r="JJ8" s="503">
        <v>19</v>
      </c>
      <c r="JK8" s="503">
        <v>45</v>
      </c>
      <c r="JL8" s="503">
        <v>23</v>
      </c>
      <c r="JM8" s="503">
        <v>24</v>
      </c>
      <c r="JN8" s="503">
        <v>42</v>
      </c>
      <c r="JO8" s="503">
        <v>56</v>
      </c>
      <c r="JP8" s="503">
        <v>128</v>
      </c>
      <c r="JQ8" s="503">
        <v>21</v>
      </c>
      <c r="JR8" s="503">
        <v>27</v>
      </c>
      <c r="JS8" s="503">
        <v>39</v>
      </c>
      <c r="JT8" s="503">
        <v>35</v>
      </c>
      <c r="JU8" s="503">
        <v>62</v>
      </c>
      <c r="JV8" s="503">
        <v>29</v>
      </c>
      <c r="JW8" s="503">
        <v>13</v>
      </c>
      <c r="JX8" s="503">
        <v>16</v>
      </c>
      <c r="JY8" s="503">
        <v>24</v>
      </c>
      <c r="JZ8" s="503">
        <v>23</v>
      </c>
      <c r="KA8" s="503">
        <v>37</v>
      </c>
      <c r="KB8" s="505" t="s">
        <v>1845</v>
      </c>
    </row>
    <row r="9" spans="1:288" ht="23.25" customHeight="1">
      <c r="A9" s="183"/>
      <c r="B9" s="55" t="s">
        <v>6</v>
      </c>
      <c r="C9" s="304">
        <v>1697</v>
      </c>
      <c r="D9" s="304">
        <v>971</v>
      </c>
      <c r="E9" s="304">
        <v>357</v>
      </c>
      <c r="F9" s="304">
        <v>155</v>
      </c>
      <c r="G9" s="304">
        <v>212</v>
      </c>
      <c r="H9" s="304" t="s">
        <v>262</v>
      </c>
      <c r="I9" s="301"/>
      <c r="J9" s="304">
        <v>182</v>
      </c>
      <c r="K9" s="304" t="s">
        <v>787</v>
      </c>
      <c r="L9" s="304" t="s">
        <v>787</v>
      </c>
      <c r="M9" s="304">
        <v>4</v>
      </c>
      <c r="N9" s="304">
        <v>3</v>
      </c>
      <c r="O9" s="304">
        <v>10</v>
      </c>
      <c r="P9" s="304">
        <v>8</v>
      </c>
      <c r="Q9" s="304" t="s">
        <v>787</v>
      </c>
      <c r="R9" s="304">
        <v>14</v>
      </c>
      <c r="S9" s="304">
        <v>0</v>
      </c>
      <c r="T9" s="304">
        <v>7</v>
      </c>
      <c r="U9" s="304">
        <v>8</v>
      </c>
      <c r="V9" s="304">
        <v>9</v>
      </c>
      <c r="W9" s="304">
        <v>5</v>
      </c>
      <c r="X9" s="304">
        <v>7</v>
      </c>
      <c r="Y9" s="304">
        <v>16</v>
      </c>
      <c r="Z9" s="304">
        <v>14</v>
      </c>
      <c r="AA9" s="304">
        <v>5</v>
      </c>
      <c r="AB9" s="304">
        <v>1</v>
      </c>
      <c r="AC9" s="304">
        <v>4</v>
      </c>
      <c r="AD9" s="304">
        <v>8</v>
      </c>
      <c r="AE9" s="304">
        <v>5</v>
      </c>
      <c r="AF9" s="304">
        <v>4</v>
      </c>
      <c r="AG9" s="304">
        <v>4</v>
      </c>
      <c r="AH9" s="304">
        <v>15</v>
      </c>
      <c r="AI9" s="304">
        <v>7</v>
      </c>
      <c r="AJ9" s="304" t="s">
        <v>787</v>
      </c>
      <c r="AK9" s="304">
        <v>0</v>
      </c>
      <c r="AL9" s="304">
        <v>3</v>
      </c>
      <c r="AM9" s="304">
        <v>0</v>
      </c>
      <c r="AN9" s="304">
        <v>20</v>
      </c>
      <c r="AO9" s="304">
        <v>15</v>
      </c>
      <c r="AP9" s="304">
        <v>15</v>
      </c>
      <c r="AQ9" s="304">
        <v>8</v>
      </c>
      <c r="AR9" s="304">
        <v>4</v>
      </c>
      <c r="AS9" s="304" t="s">
        <v>787</v>
      </c>
      <c r="AT9" s="304" t="s">
        <v>787</v>
      </c>
      <c r="AU9" s="304">
        <v>12</v>
      </c>
      <c r="AV9" s="304">
        <v>15</v>
      </c>
      <c r="AW9" s="304">
        <v>18</v>
      </c>
      <c r="AX9" s="304" t="s">
        <v>787</v>
      </c>
      <c r="AY9" s="304">
        <v>8</v>
      </c>
      <c r="AZ9" s="304">
        <v>16</v>
      </c>
      <c r="BA9" s="304">
        <v>5</v>
      </c>
      <c r="BB9" s="304">
        <v>6</v>
      </c>
      <c r="BC9" s="304">
        <v>0</v>
      </c>
      <c r="BD9" s="304">
        <v>34</v>
      </c>
      <c r="BE9" s="304">
        <v>12</v>
      </c>
      <c r="BF9" s="304">
        <v>16</v>
      </c>
      <c r="BG9" s="304">
        <v>16</v>
      </c>
      <c r="BH9" s="304">
        <v>6</v>
      </c>
      <c r="BI9" s="304">
        <v>8</v>
      </c>
      <c r="BJ9" s="304" t="s">
        <v>787</v>
      </c>
      <c r="BK9" s="304">
        <v>60</v>
      </c>
      <c r="BL9" s="304">
        <v>49</v>
      </c>
      <c r="BM9" s="304">
        <v>11</v>
      </c>
      <c r="BN9" s="304">
        <v>36</v>
      </c>
      <c r="BO9" s="304">
        <v>20</v>
      </c>
      <c r="BP9" s="304">
        <v>15</v>
      </c>
      <c r="BQ9" s="304">
        <v>7</v>
      </c>
      <c r="BR9" s="304">
        <v>146</v>
      </c>
      <c r="BS9" s="304" t="s">
        <v>787</v>
      </c>
      <c r="BT9" s="304">
        <v>26</v>
      </c>
      <c r="BU9" s="304" t="s">
        <v>787</v>
      </c>
      <c r="BV9" s="304">
        <v>10</v>
      </c>
      <c r="BW9" s="304">
        <v>4</v>
      </c>
      <c r="BX9" s="304">
        <v>12</v>
      </c>
      <c r="BY9" s="304" t="s">
        <v>787</v>
      </c>
      <c r="BZ9" s="304" t="s">
        <v>787</v>
      </c>
      <c r="CA9" s="304" t="s">
        <v>787</v>
      </c>
      <c r="CB9" s="304">
        <v>4</v>
      </c>
      <c r="CC9" s="304" t="s">
        <v>787</v>
      </c>
      <c r="CD9" s="304">
        <v>5</v>
      </c>
      <c r="CE9" s="304" t="s">
        <v>787</v>
      </c>
      <c r="CF9" s="304" t="s">
        <v>787</v>
      </c>
      <c r="CG9" s="304" t="s">
        <v>787</v>
      </c>
      <c r="CH9" s="304" t="s">
        <v>787</v>
      </c>
      <c r="CI9" s="304" t="s">
        <v>787</v>
      </c>
      <c r="CJ9" s="304" t="s">
        <v>787</v>
      </c>
      <c r="CK9" s="304" t="s">
        <v>787</v>
      </c>
      <c r="CL9" s="304" t="s">
        <v>787</v>
      </c>
      <c r="CM9" s="304" t="s">
        <v>787</v>
      </c>
      <c r="CN9" s="304" t="s">
        <v>787</v>
      </c>
      <c r="CO9" s="304" t="s">
        <v>787</v>
      </c>
      <c r="CP9" s="304" t="s">
        <v>787</v>
      </c>
      <c r="CQ9" s="304" t="s">
        <v>787</v>
      </c>
      <c r="CR9" s="304" t="s">
        <v>787</v>
      </c>
      <c r="CS9" s="304" t="s">
        <v>787</v>
      </c>
      <c r="CT9" s="304" t="s">
        <v>787</v>
      </c>
      <c r="CU9" s="304" t="s">
        <v>787</v>
      </c>
      <c r="CV9" s="304" t="s">
        <v>787</v>
      </c>
      <c r="CW9" s="304">
        <v>4</v>
      </c>
      <c r="CX9" s="304" t="s">
        <v>787</v>
      </c>
      <c r="CY9" s="304" t="s">
        <v>262</v>
      </c>
      <c r="CZ9" s="304" t="s">
        <v>787</v>
      </c>
      <c r="DA9" s="304"/>
      <c r="DB9" s="304">
        <v>49</v>
      </c>
      <c r="DC9" s="304" t="s">
        <v>787</v>
      </c>
      <c r="DD9" s="304" t="s">
        <v>787</v>
      </c>
      <c r="DE9" s="304" t="s">
        <v>787</v>
      </c>
      <c r="DF9" s="304" t="s">
        <v>787</v>
      </c>
      <c r="DG9" s="304">
        <v>6</v>
      </c>
      <c r="DH9" s="304">
        <v>7</v>
      </c>
      <c r="DI9" s="304">
        <v>1</v>
      </c>
      <c r="DJ9" s="304">
        <v>42</v>
      </c>
      <c r="DK9" s="304">
        <v>17</v>
      </c>
      <c r="DL9" s="304" t="s">
        <v>787</v>
      </c>
      <c r="DM9" s="304" t="s">
        <v>787</v>
      </c>
      <c r="DN9" s="304" t="s">
        <v>787</v>
      </c>
      <c r="DO9" s="304">
        <v>23</v>
      </c>
      <c r="DP9" s="304" t="s">
        <v>787</v>
      </c>
      <c r="DQ9" s="304" t="s">
        <v>787</v>
      </c>
      <c r="DR9" s="304">
        <v>10</v>
      </c>
      <c r="DS9" s="304" t="s">
        <v>787</v>
      </c>
      <c r="DT9" s="304" t="s">
        <v>787</v>
      </c>
      <c r="DU9" s="304" t="s">
        <v>787</v>
      </c>
      <c r="DV9" s="304" t="s">
        <v>787</v>
      </c>
      <c r="DW9" s="304" t="s">
        <v>787</v>
      </c>
      <c r="DX9" s="304" t="s">
        <v>787</v>
      </c>
      <c r="DY9" s="304" t="s">
        <v>787</v>
      </c>
      <c r="DZ9" s="304" t="s">
        <v>787</v>
      </c>
      <c r="EA9" s="304" t="s">
        <v>787</v>
      </c>
      <c r="EB9" s="304" t="s">
        <v>787</v>
      </c>
      <c r="EC9" s="304" t="s">
        <v>787</v>
      </c>
      <c r="ED9" s="304" t="s">
        <v>787</v>
      </c>
      <c r="EE9" s="304" t="s">
        <v>787</v>
      </c>
      <c r="EF9" s="304" t="s">
        <v>787</v>
      </c>
      <c r="EG9" s="304" t="s">
        <v>787</v>
      </c>
      <c r="EH9" s="304">
        <v>2</v>
      </c>
      <c r="EI9" s="304">
        <v>0</v>
      </c>
      <c r="EJ9" s="304">
        <v>0</v>
      </c>
      <c r="EK9" s="304">
        <v>1</v>
      </c>
      <c r="EL9" s="304">
        <v>0</v>
      </c>
      <c r="EM9" s="304">
        <v>1</v>
      </c>
      <c r="EN9" s="304">
        <v>3</v>
      </c>
      <c r="EO9" s="304">
        <v>1</v>
      </c>
      <c r="EP9" s="304">
        <v>1</v>
      </c>
      <c r="EQ9" s="304">
        <v>1</v>
      </c>
      <c r="ER9" s="304">
        <v>0</v>
      </c>
      <c r="ES9" s="304">
        <v>1</v>
      </c>
      <c r="ET9" s="304">
        <v>2</v>
      </c>
      <c r="EU9" s="304">
        <v>1</v>
      </c>
      <c r="EV9" s="304">
        <v>2</v>
      </c>
      <c r="EW9" s="304">
        <v>1</v>
      </c>
      <c r="EX9" s="304">
        <v>2</v>
      </c>
      <c r="EY9" s="304">
        <v>2</v>
      </c>
      <c r="EZ9" s="304">
        <v>2</v>
      </c>
      <c r="FA9" s="304">
        <v>2</v>
      </c>
      <c r="FB9" s="304">
        <v>3</v>
      </c>
      <c r="FC9" s="304">
        <v>3</v>
      </c>
      <c r="FD9" s="304">
        <v>1</v>
      </c>
      <c r="FE9" s="304">
        <v>0</v>
      </c>
      <c r="FF9" s="304">
        <v>0</v>
      </c>
      <c r="FG9" s="304">
        <v>2</v>
      </c>
      <c r="FH9" s="304">
        <v>0</v>
      </c>
      <c r="FI9" s="304">
        <v>1</v>
      </c>
      <c r="FJ9" s="304">
        <v>1</v>
      </c>
      <c r="FK9" s="304">
        <v>0</v>
      </c>
      <c r="FL9" s="304">
        <v>1</v>
      </c>
      <c r="FM9" s="304">
        <v>1</v>
      </c>
      <c r="FN9" s="304">
        <v>0</v>
      </c>
      <c r="FO9" s="304">
        <v>0</v>
      </c>
      <c r="FP9" s="304">
        <v>0</v>
      </c>
      <c r="FQ9" s="304">
        <v>0</v>
      </c>
      <c r="FR9" s="304">
        <v>1</v>
      </c>
      <c r="FS9" s="304">
        <v>0</v>
      </c>
      <c r="FT9" s="304">
        <v>0</v>
      </c>
      <c r="FU9" s="304">
        <v>1</v>
      </c>
      <c r="FV9" s="304">
        <v>2</v>
      </c>
      <c r="FW9" s="304">
        <v>4</v>
      </c>
      <c r="FX9" s="304">
        <v>5</v>
      </c>
      <c r="FY9" s="304">
        <v>0</v>
      </c>
      <c r="FZ9" s="304">
        <v>0</v>
      </c>
      <c r="GA9" s="304">
        <v>0</v>
      </c>
      <c r="GB9" s="304">
        <v>1</v>
      </c>
      <c r="GC9" s="304">
        <v>1</v>
      </c>
      <c r="GD9" s="304">
        <v>1</v>
      </c>
      <c r="GE9" s="304">
        <v>0</v>
      </c>
      <c r="GF9" s="304">
        <v>0</v>
      </c>
      <c r="GG9" s="304">
        <v>0</v>
      </c>
      <c r="GH9" s="304">
        <v>1</v>
      </c>
      <c r="GI9" s="304">
        <v>2</v>
      </c>
      <c r="GJ9" s="304">
        <v>0</v>
      </c>
      <c r="GK9" s="304">
        <v>0</v>
      </c>
      <c r="GL9" s="304">
        <v>0</v>
      </c>
      <c r="GM9" s="304">
        <v>0</v>
      </c>
      <c r="GN9" s="304">
        <v>0</v>
      </c>
      <c r="GO9" s="304">
        <v>0</v>
      </c>
      <c r="GP9" s="304">
        <v>0</v>
      </c>
      <c r="GQ9" s="304">
        <v>1</v>
      </c>
      <c r="GR9" s="304">
        <v>1</v>
      </c>
      <c r="GS9" s="304">
        <v>2</v>
      </c>
      <c r="GT9" s="304">
        <v>2</v>
      </c>
      <c r="GU9" s="304">
        <v>1</v>
      </c>
      <c r="GV9" s="304">
        <v>1</v>
      </c>
      <c r="GW9" s="304">
        <v>1</v>
      </c>
      <c r="GX9" s="304">
        <v>1</v>
      </c>
      <c r="GY9" s="304">
        <v>1</v>
      </c>
      <c r="GZ9" s="304">
        <v>1</v>
      </c>
      <c r="HA9" s="304">
        <v>0</v>
      </c>
      <c r="HB9" s="304">
        <v>1</v>
      </c>
      <c r="HC9" s="304">
        <v>0</v>
      </c>
      <c r="HD9" s="304">
        <v>0</v>
      </c>
      <c r="HE9" s="304">
        <v>3</v>
      </c>
      <c r="HF9" s="304">
        <v>2</v>
      </c>
      <c r="HG9" s="304">
        <v>0</v>
      </c>
      <c r="HH9" s="304">
        <v>0</v>
      </c>
      <c r="HI9" s="304">
        <v>1</v>
      </c>
      <c r="HJ9" s="304">
        <v>1</v>
      </c>
      <c r="HK9" s="304">
        <v>0</v>
      </c>
      <c r="HL9" s="304">
        <v>0</v>
      </c>
      <c r="HM9" s="304">
        <v>0</v>
      </c>
      <c r="HN9" s="304">
        <v>0</v>
      </c>
      <c r="HO9" s="304">
        <v>1</v>
      </c>
      <c r="HP9" s="304">
        <v>1</v>
      </c>
      <c r="HQ9" s="304">
        <v>0</v>
      </c>
      <c r="HR9" s="304">
        <v>1</v>
      </c>
      <c r="HS9" s="304">
        <v>2</v>
      </c>
      <c r="HT9" s="304">
        <v>1</v>
      </c>
      <c r="HU9" s="304">
        <v>0</v>
      </c>
      <c r="HV9" s="304">
        <v>1</v>
      </c>
      <c r="HW9" s="304">
        <v>0</v>
      </c>
      <c r="HX9" s="304">
        <v>2</v>
      </c>
      <c r="HY9" s="304">
        <v>1</v>
      </c>
      <c r="HZ9" s="304">
        <v>1</v>
      </c>
      <c r="IA9" s="304">
        <v>0</v>
      </c>
      <c r="IB9" s="304">
        <v>1</v>
      </c>
      <c r="IC9" s="304">
        <v>0</v>
      </c>
      <c r="ID9" s="304">
        <v>0</v>
      </c>
      <c r="IE9" s="304">
        <v>0</v>
      </c>
      <c r="IF9" s="304">
        <v>1</v>
      </c>
      <c r="IG9" s="304">
        <v>0</v>
      </c>
      <c r="IH9" s="304">
        <v>2</v>
      </c>
      <c r="II9" s="304">
        <v>0</v>
      </c>
      <c r="IJ9" s="304">
        <v>0</v>
      </c>
      <c r="IK9" s="304">
        <v>0</v>
      </c>
      <c r="IL9" s="304" t="s">
        <v>262</v>
      </c>
      <c r="IM9" s="304">
        <v>5</v>
      </c>
      <c r="IN9" s="304">
        <v>3</v>
      </c>
      <c r="IO9" s="304">
        <v>1</v>
      </c>
      <c r="IP9" s="304">
        <v>1</v>
      </c>
      <c r="IQ9" s="304">
        <v>0</v>
      </c>
      <c r="IR9" s="304">
        <v>0</v>
      </c>
      <c r="IS9" s="304">
        <v>1</v>
      </c>
      <c r="IT9" s="304">
        <v>1</v>
      </c>
      <c r="IU9" s="304">
        <v>1</v>
      </c>
      <c r="IV9" s="304">
        <v>1</v>
      </c>
      <c r="IW9" s="304">
        <v>0</v>
      </c>
      <c r="IX9" s="304" t="s">
        <v>262</v>
      </c>
      <c r="IY9" s="304" t="s">
        <v>262</v>
      </c>
      <c r="IZ9" s="304">
        <v>0</v>
      </c>
      <c r="JA9" s="304">
        <v>0</v>
      </c>
      <c r="JB9" s="304">
        <v>0</v>
      </c>
      <c r="JC9" s="304">
        <v>0</v>
      </c>
      <c r="JD9" s="304">
        <v>0</v>
      </c>
      <c r="JE9" s="304">
        <v>0</v>
      </c>
      <c r="JF9" s="304">
        <v>0</v>
      </c>
      <c r="JG9" s="304">
        <v>9</v>
      </c>
      <c r="JH9" s="304">
        <v>1</v>
      </c>
      <c r="JI9" s="304">
        <v>0</v>
      </c>
      <c r="JJ9" s="304">
        <v>0</v>
      </c>
      <c r="JK9" s="304">
        <v>2</v>
      </c>
      <c r="JL9" s="304">
        <v>1</v>
      </c>
      <c r="JM9" s="304">
        <v>1</v>
      </c>
      <c r="JN9" s="304">
        <v>1</v>
      </c>
      <c r="JO9" s="304">
        <v>1</v>
      </c>
      <c r="JP9" s="304">
        <v>3</v>
      </c>
      <c r="JQ9" s="304">
        <v>0</v>
      </c>
      <c r="JR9" s="304">
        <v>0</v>
      </c>
      <c r="JS9" s="304">
        <v>1</v>
      </c>
      <c r="JT9" s="304">
        <v>1</v>
      </c>
      <c r="JU9" s="304">
        <v>1</v>
      </c>
      <c r="JV9" s="304">
        <v>1</v>
      </c>
      <c r="JW9" s="304">
        <v>0</v>
      </c>
      <c r="JX9" s="304">
        <v>0</v>
      </c>
      <c r="JY9" s="304">
        <v>1</v>
      </c>
      <c r="JZ9" s="304">
        <v>0</v>
      </c>
      <c r="KA9" s="304">
        <v>0</v>
      </c>
      <c r="KB9" s="304" t="s">
        <v>787</v>
      </c>
    </row>
    <row r="10" spans="1:288" ht="23.25" customHeight="1">
      <c r="A10" s="183"/>
      <c r="B10" s="56" t="s">
        <v>62</v>
      </c>
      <c r="C10" s="305">
        <v>955</v>
      </c>
      <c r="D10" s="305">
        <v>350</v>
      </c>
      <c r="E10" s="305">
        <v>177</v>
      </c>
      <c r="F10" s="305">
        <v>78</v>
      </c>
      <c r="G10" s="305">
        <v>349</v>
      </c>
      <c r="H10" s="305">
        <v>0</v>
      </c>
      <c r="I10" s="301"/>
      <c r="J10" s="305">
        <v>48</v>
      </c>
      <c r="K10" s="305" t="s">
        <v>787</v>
      </c>
      <c r="L10" s="305" t="s">
        <v>787</v>
      </c>
      <c r="M10" s="305">
        <v>1</v>
      </c>
      <c r="N10" s="305">
        <v>4</v>
      </c>
      <c r="O10" s="305">
        <v>4</v>
      </c>
      <c r="P10" s="305">
        <v>5</v>
      </c>
      <c r="Q10" s="305" t="s">
        <v>787</v>
      </c>
      <c r="R10" s="305">
        <v>8</v>
      </c>
      <c r="S10" s="305">
        <v>7</v>
      </c>
      <c r="T10" s="305">
        <v>4</v>
      </c>
      <c r="U10" s="305">
        <v>1</v>
      </c>
      <c r="V10" s="305">
        <v>3</v>
      </c>
      <c r="W10" s="305">
        <v>3</v>
      </c>
      <c r="X10" s="305">
        <v>3</v>
      </c>
      <c r="Y10" s="305">
        <v>4</v>
      </c>
      <c r="Z10" s="305">
        <v>3</v>
      </c>
      <c r="AA10" s="305">
        <v>3</v>
      </c>
      <c r="AB10" s="305">
        <v>2</v>
      </c>
      <c r="AC10" s="305">
        <v>2</v>
      </c>
      <c r="AD10" s="305">
        <v>2</v>
      </c>
      <c r="AE10" s="305">
        <v>2</v>
      </c>
      <c r="AF10" s="305">
        <v>2</v>
      </c>
      <c r="AG10" s="305">
        <v>1</v>
      </c>
      <c r="AH10" s="305">
        <v>4</v>
      </c>
      <c r="AI10" s="305">
        <v>0</v>
      </c>
      <c r="AJ10" s="305" t="s">
        <v>787</v>
      </c>
      <c r="AK10" s="305">
        <v>2</v>
      </c>
      <c r="AL10" s="305">
        <v>2</v>
      </c>
      <c r="AM10" s="305">
        <v>5</v>
      </c>
      <c r="AN10" s="305">
        <v>6</v>
      </c>
      <c r="AO10" s="305">
        <v>7</v>
      </c>
      <c r="AP10" s="305">
        <v>3</v>
      </c>
      <c r="AQ10" s="305">
        <v>4</v>
      </c>
      <c r="AR10" s="305">
        <v>2</v>
      </c>
      <c r="AS10" s="305" t="s">
        <v>787</v>
      </c>
      <c r="AT10" s="305" t="s">
        <v>787</v>
      </c>
      <c r="AU10" s="305">
        <v>16</v>
      </c>
      <c r="AV10" s="305">
        <v>6</v>
      </c>
      <c r="AW10" s="305">
        <v>6</v>
      </c>
      <c r="AX10" s="305" t="s">
        <v>787</v>
      </c>
      <c r="AY10" s="305">
        <v>3</v>
      </c>
      <c r="AZ10" s="305">
        <v>12</v>
      </c>
      <c r="BA10" s="305">
        <v>3</v>
      </c>
      <c r="BB10" s="305">
        <v>1</v>
      </c>
      <c r="BC10" s="305">
        <v>2</v>
      </c>
      <c r="BD10" s="305">
        <v>11</v>
      </c>
      <c r="BE10" s="305">
        <v>4</v>
      </c>
      <c r="BF10" s="305">
        <v>4</v>
      </c>
      <c r="BG10" s="305">
        <v>5</v>
      </c>
      <c r="BH10" s="305">
        <v>1</v>
      </c>
      <c r="BI10" s="305">
        <v>3</v>
      </c>
      <c r="BJ10" s="305" t="s">
        <v>787</v>
      </c>
      <c r="BK10" s="305">
        <v>7</v>
      </c>
      <c r="BL10" s="305">
        <v>13</v>
      </c>
      <c r="BM10" s="305">
        <v>5</v>
      </c>
      <c r="BN10" s="305">
        <v>7</v>
      </c>
      <c r="BO10" s="305">
        <v>4</v>
      </c>
      <c r="BP10" s="305">
        <v>4</v>
      </c>
      <c r="BQ10" s="305">
        <v>1</v>
      </c>
      <c r="BR10" s="305">
        <v>69</v>
      </c>
      <c r="BS10" s="305" t="s">
        <v>787</v>
      </c>
      <c r="BT10" s="305">
        <v>2</v>
      </c>
      <c r="BU10" s="305" t="s">
        <v>787</v>
      </c>
      <c r="BV10" s="305">
        <v>3</v>
      </c>
      <c r="BW10" s="305">
        <v>3</v>
      </c>
      <c r="BX10" s="305">
        <v>2</v>
      </c>
      <c r="BY10" s="305" t="s">
        <v>787</v>
      </c>
      <c r="BZ10" s="305" t="s">
        <v>787</v>
      </c>
      <c r="CA10" s="305" t="s">
        <v>787</v>
      </c>
      <c r="CB10" s="305">
        <v>2</v>
      </c>
      <c r="CC10" s="305" t="s">
        <v>787</v>
      </c>
      <c r="CD10" s="305">
        <v>1</v>
      </c>
      <c r="CE10" s="305" t="s">
        <v>787</v>
      </c>
      <c r="CF10" s="305" t="s">
        <v>787</v>
      </c>
      <c r="CG10" s="305" t="s">
        <v>787</v>
      </c>
      <c r="CH10" s="305" t="s">
        <v>787</v>
      </c>
      <c r="CI10" s="305" t="s">
        <v>787</v>
      </c>
      <c r="CJ10" s="305" t="s">
        <v>787</v>
      </c>
      <c r="CK10" s="305" t="s">
        <v>787</v>
      </c>
      <c r="CL10" s="305" t="s">
        <v>787</v>
      </c>
      <c r="CM10" s="305" t="s">
        <v>787</v>
      </c>
      <c r="CN10" s="305" t="s">
        <v>787</v>
      </c>
      <c r="CO10" s="305" t="s">
        <v>787</v>
      </c>
      <c r="CP10" s="305" t="s">
        <v>787</v>
      </c>
      <c r="CQ10" s="305" t="s">
        <v>787</v>
      </c>
      <c r="CR10" s="305" t="s">
        <v>787</v>
      </c>
      <c r="CS10" s="305" t="s">
        <v>787</v>
      </c>
      <c r="CT10" s="305" t="s">
        <v>787</v>
      </c>
      <c r="CU10" s="305" t="s">
        <v>787</v>
      </c>
      <c r="CV10" s="305" t="s">
        <v>787</v>
      </c>
      <c r="CW10" s="305">
        <v>1</v>
      </c>
      <c r="CX10" s="305" t="s">
        <v>787</v>
      </c>
      <c r="CY10" s="305">
        <v>1</v>
      </c>
      <c r="CZ10" s="305" t="s">
        <v>787</v>
      </c>
      <c r="DA10" s="305"/>
      <c r="DB10" s="305">
        <v>39</v>
      </c>
      <c r="DC10" s="305" t="s">
        <v>787</v>
      </c>
      <c r="DD10" s="305" t="s">
        <v>787</v>
      </c>
      <c r="DE10" s="305" t="s">
        <v>787</v>
      </c>
      <c r="DF10" s="305" t="s">
        <v>787</v>
      </c>
      <c r="DG10" s="305">
        <v>3</v>
      </c>
      <c r="DH10" s="305">
        <v>2</v>
      </c>
      <c r="DI10" s="305">
        <v>2</v>
      </c>
      <c r="DJ10" s="305">
        <v>11</v>
      </c>
      <c r="DK10" s="305">
        <v>5</v>
      </c>
      <c r="DL10" s="305" t="s">
        <v>787</v>
      </c>
      <c r="DM10" s="305" t="s">
        <v>787</v>
      </c>
      <c r="DN10" s="305" t="s">
        <v>787</v>
      </c>
      <c r="DO10" s="305">
        <v>19</v>
      </c>
      <c r="DP10" s="305" t="s">
        <v>787</v>
      </c>
      <c r="DQ10" s="305" t="s">
        <v>787</v>
      </c>
      <c r="DR10" s="305">
        <v>3</v>
      </c>
      <c r="DS10" s="305" t="s">
        <v>787</v>
      </c>
      <c r="DT10" s="305" t="s">
        <v>787</v>
      </c>
      <c r="DU10" s="305" t="s">
        <v>787</v>
      </c>
      <c r="DV10" s="305" t="s">
        <v>787</v>
      </c>
      <c r="DW10" s="305" t="s">
        <v>787</v>
      </c>
      <c r="DX10" s="305" t="s">
        <v>787</v>
      </c>
      <c r="DY10" s="305" t="s">
        <v>787</v>
      </c>
      <c r="DZ10" s="305" t="s">
        <v>787</v>
      </c>
      <c r="EA10" s="305" t="s">
        <v>787</v>
      </c>
      <c r="EB10" s="305" t="s">
        <v>787</v>
      </c>
      <c r="EC10" s="305" t="s">
        <v>787</v>
      </c>
      <c r="ED10" s="305" t="s">
        <v>787</v>
      </c>
      <c r="EE10" s="305" t="s">
        <v>787</v>
      </c>
      <c r="EF10" s="305" t="s">
        <v>787</v>
      </c>
      <c r="EG10" s="305" t="s">
        <v>787</v>
      </c>
      <c r="EH10" s="305">
        <v>4</v>
      </c>
      <c r="EI10" s="305">
        <v>1</v>
      </c>
      <c r="EJ10" s="305">
        <v>1</v>
      </c>
      <c r="EK10" s="305">
        <v>0</v>
      </c>
      <c r="EL10" s="305">
        <v>1</v>
      </c>
      <c r="EM10" s="305">
        <v>1</v>
      </c>
      <c r="EN10" s="305">
        <v>4</v>
      </c>
      <c r="EO10" s="305">
        <v>2</v>
      </c>
      <c r="EP10" s="305">
        <v>2</v>
      </c>
      <c r="EQ10" s="305">
        <v>1</v>
      </c>
      <c r="ER10" s="305">
        <v>2</v>
      </c>
      <c r="ES10" s="305">
        <v>2</v>
      </c>
      <c r="ET10" s="305">
        <v>4</v>
      </c>
      <c r="EU10" s="305">
        <v>1</v>
      </c>
      <c r="EV10" s="305">
        <v>0</v>
      </c>
      <c r="EW10" s="305">
        <v>1</v>
      </c>
      <c r="EX10" s="305">
        <v>2</v>
      </c>
      <c r="EY10" s="305">
        <v>1</v>
      </c>
      <c r="EZ10" s="305">
        <v>3</v>
      </c>
      <c r="FA10" s="305">
        <v>3</v>
      </c>
      <c r="FB10" s="305">
        <v>1</v>
      </c>
      <c r="FC10" s="305">
        <v>3</v>
      </c>
      <c r="FD10" s="305">
        <v>2</v>
      </c>
      <c r="FE10" s="305">
        <v>1</v>
      </c>
      <c r="FF10" s="305">
        <v>2</v>
      </c>
      <c r="FG10" s="305">
        <v>3</v>
      </c>
      <c r="FH10" s="305">
        <v>1</v>
      </c>
      <c r="FI10" s="305">
        <v>2</v>
      </c>
      <c r="FJ10" s="305">
        <v>2</v>
      </c>
      <c r="FK10" s="305">
        <v>1</v>
      </c>
      <c r="FL10" s="305">
        <v>3</v>
      </c>
      <c r="FM10" s="305">
        <v>1</v>
      </c>
      <c r="FN10" s="305">
        <v>2</v>
      </c>
      <c r="FO10" s="305">
        <v>1</v>
      </c>
      <c r="FP10" s="305">
        <v>0</v>
      </c>
      <c r="FQ10" s="305">
        <v>0</v>
      </c>
      <c r="FR10" s="305">
        <v>4</v>
      </c>
      <c r="FS10" s="305">
        <v>1</v>
      </c>
      <c r="FT10" s="305">
        <v>1</v>
      </c>
      <c r="FU10" s="305">
        <v>4</v>
      </c>
      <c r="FV10" s="305">
        <v>5</v>
      </c>
      <c r="FW10" s="305">
        <v>2</v>
      </c>
      <c r="FX10" s="305">
        <v>6</v>
      </c>
      <c r="FY10" s="305">
        <v>2</v>
      </c>
      <c r="FZ10" s="305">
        <v>1</v>
      </c>
      <c r="GA10" s="305">
        <v>1</v>
      </c>
      <c r="GB10" s="305">
        <v>2</v>
      </c>
      <c r="GC10" s="305">
        <v>2</v>
      </c>
      <c r="GD10" s="305">
        <v>1</v>
      </c>
      <c r="GE10" s="305">
        <v>1</v>
      </c>
      <c r="GF10" s="305">
        <v>1</v>
      </c>
      <c r="GG10" s="305">
        <v>1</v>
      </c>
      <c r="GH10" s="305">
        <v>2</v>
      </c>
      <c r="GI10" s="305">
        <v>4</v>
      </c>
      <c r="GJ10" s="305">
        <v>1</v>
      </c>
      <c r="GK10" s="305">
        <v>1</v>
      </c>
      <c r="GL10" s="305">
        <v>1</v>
      </c>
      <c r="GM10" s="305">
        <v>1</v>
      </c>
      <c r="GN10" s="305">
        <v>1</v>
      </c>
      <c r="GO10" s="305">
        <v>0</v>
      </c>
      <c r="GP10" s="305">
        <v>1</v>
      </c>
      <c r="GQ10" s="305">
        <v>2</v>
      </c>
      <c r="GR10" s="305">
        <v>1</v>
      </c>
      <c r="GS10" s="305">
        <v>3</v>
      </c>
      <c r="GT10" s="305">
        <v>3</v>
      </c>
      <c r="GU10" s="305">
        <v>2</v>
      </c>
      <c r="GV10" s="305">
        <v>2</v>
      </c>
      <c r="GW10" s="305">
        <v>1</v>
      </c>
      <c r="GX10" s="305">
        <v>3</v>
      </c>
      <c r="GY10" s="305">
        <v>1</v>
      </c>
      <c r="GZ10" s="305">
        <v>2</v>
      </c>
      <c r="HA10" s="305">
        <v>1</v>
      </c>
      <c r="HB10" s="305">
        <v>2</v>
      </c>
      <c r="HC10" s="305">
        <v>1</v>
      </c>
      <c r="HD10" s="305">
        <v>0</v>
      </c>
      <c r="HE10" s="305">
        <v>6</v>
      </c>
      <c r="HF10" s="305">
        <v>5</v>
      </c>
      <c r="HG10" s="305">
        <v>1</v>
      </c>
      <c r="HH10" s="305">
        <v>1</v>
      </c>
      <c r="HI10" s="305">
        <v>1</v>
      </c>
      <c r="HJ10" s="305">
        <v>3</v>
      </c>
      <c r="HK10" s="305">
        <v>2</v>
      </c>
      <c r="HL10" s="305">
        <v>1</v>
      </c>
      <c r="HM10" s="305">
        <v>1</v>
      </c>
      <c r="HN10" s="305">
        <v>3</v>
      </c>
      <c r="HO10" s="305">
        <v>3</v>
      </c>
      <c r="HP10" s="305">
        <v>1</v>
      </c>
      <c r="HQ10" s="305">
        <v>1</v>
      </c>
      <c r="HR10" s="305">
        <v>4</v>
      </c>
      <c r="HS10" s="305">
        <v>3</v>
      </c>
      <c r="HT10" s="305">
        <v>2</v>
      </c>
      <c r="HU10" s="305">
        <v>1</v>
      </c>
      <c r="HV10" s="305">
        <v>3</v>
      </c>
      <c r="HW10" s="305">
        <v>2</v>
      </c>
      <c r="HX10" s="305">
        <v>2</v>
      </c>
      <c r="HY10" s="305">
        <v>1</v>
      </c>
      <c r="HZ10" s="305">
        <v>0</v>
      </c>
      <c r="IA10" s="305">
        <v>1</v>
      </c>
      <c r="IB10" s="305">
        <v>2</v>
      </c>
      <c r="IC10" s="305">
        <v>0</v>
      </c>
      <c r="ID10" s="305">
        <v>1</v>
      </c>
      <c r="IE10" s="305">
        <v>0</v>
      </c>
      <c r="IF10" s="305">
        <v>2</v>
      </c>
      <c r="IG10" s="305">
        <v>1</v>
      </c>
      <c r="IH10" s="305">
        <v>3</v>
      </c>
      <c r="II10" s="305">
        <v>1</v>
      </c>
      <c r="IJ10" s="305">
        <v>0</v>
      </c>
      <c r="IK10" s="305">
        <v>1</v>
      </c>
      <c r="IL10" s="305">
        <v>14</v>
      </c>
      <c r="IM10" s="305">
        <v>9</v>
      </c>
      <c r="IN10" s="305">
        <v>4</v>
      </c>
      <c r="IO10" s="305">
        <v>1</v>
      </c>
      <c r="IP10" s="305">
        <v>2</v>
      </c>
      <c r="IQ10" s="305">
        <v>1</v>
      </c>
      <c r="IR10" s="305">
        <v>1</v>
      </c>
      <c r="IS10" s="305">
        <v>2</v>
      </c>
      <c r="IT10" s="305">
        <v>1</v>
      </c>
      <c r="IU10" s="305">
        <v>1</v>
      </c>
      <c r="IV10" s="305">
        <v>3</v>
      </c>
      <c r="IW10" s="305">
        <v>0</v>
      </c>
      <c r="IX10" s="305" t="s">
        <v>262</v>
      </c>
      <c r="IY10" s="305" t="s">
        <v>262</v>
      </c>
      <c r="IZ10" s="305">
        <v>1</v>
      </c>
      <c r="JA10" s="305">
        <v>1</v>
      </c>
      <c r="JB10" s="305">
        <v>1</v>
      </c>
      <c r="JC10" s="305">
        <v>0</v>
      </c>
      <c r="JD10" s="305">
        <v>0</v>
      </c>
      <c r="JE10" s="305">
        <v>0</v>
      </c>
      <c r="JF10" s="305">
        <v>1</v>
      </c>
      <c r="JG10" s="305">
        <v>8</v>
      </c>
      <c r="JH10" s="305">
        <v>3</v>
      </c>
      <c r="JI10" s="305">
        <v>2</v>
      </c>
      <c r="JJ10" s="305">
        <v>1</v>
      </c>
      <c r="JK10" s="305">
        <v>2</v>
      </c>
      <c r="JL10" s="305">
        <v>0</v>
      </c>
      <c r="JM10" s="305">
        <v>1</v>
      </c>
      <c r="JN10" s="305">
        <v>2</v>
      </c>
      <c r="JO10" s="305">
        <v>2</v>
      </c>
      <c r="JP10" s="305">
        <v>6</v>
      </c>
      <c r="JQ10" s="305">
        <v>1</v>
      </c>
      <c r="JR10" s="305">
        <v>1</v>
      </c>
      <c r="JS10" s="305">
        <v>2</v>
      </c>
      <c r="JT10" s="305">
        <v>1</v>
      </c>
      <c r="JU10" s="305">
        <v>3</v>
      </c>
      <c r="JV10" s="305">
        <v>1</v>
      </c>
      <c r="JW10" s="305">
        <v>1</v>
      </c>
      <c r="JX10" s="305">
        <v>1</v>
      </c>
      <c r="JY10" s="305">
        <v>1</v>
      </c>
      <c r="JZ10" s="305">
        <v>1</v>
      </c>
      <c r="KA10" s="305">
        <v>1</v>
      </c>
      <c r="KB10" s="305" t="s">
        <v>787</v>
      </c>
    </row>
    <row r="11" spans="1:288" ht="23.25" customHeight="1">
      <c r="A11" s="183"/>
      <c r="B11" s="56" t="s">
        <v>788</v>
      </c>
      <c r="C11" s="305">
        <v>2883</v>
      </c>
      <c r="D11" s="305">
        <v>1614</v>
      </c>
      <c r="E11" s="305">
        <v>488</v>
      </c>
      <c r="F11" s="305">
        <v>447</v>
      </c>
      <c r="G11" s="305">
        <v>327</v>
      </c>
      <c r="H11" s="305">
        <v>6</v>
      </c>
      <c r="I11" s="301"/>
      <c r="J11" s="305">
        <v>184</v>
      </c>
      <c r="K11" s="305" t="s">
        <v>787</v>
      </c>
      <c r="L11" s="305" t="s">
        <v>787</v>
      </c>
      <c r="M11" s="305">
        <v>11</v>
      </c>
      <c r="N11" s="305">
        <v>37</v>
      </c>
      <c r="O11" s="305">
        <v>23</v>
      </c>
      <c r="P11" s="305">
        <v>27</v>
      </c>
      <c r="Q11" s="305" t="s">
        <v>787</v>
      </c>
      <c r="R11" s="305">
        <v>22</v>
      </c>
      <c r="S11" s="305">
        <v>33</v>
      </c>
      <c r="T11" s="305">
        <v>14</v>
      </c>
      <c r="U11" s="305">
        <v>11</v>
      </c>
      <c r="V11" s="305">
        <v>13</v>
      </c>
      <c r="W11" s="305">
        <v>6</v>
      </c>
      <c r="X11" s="305">
        <v>11</v>
      </c>
      <c r="Y11" s="305">
        <v>7</v>
      </c>
      <c r="Z11" s="305">
        <v>9</v>
      </c>
      <c r="AA11" s="305">
        <v>7</v>
      </c>
      <c r="AB11" s="305">
        <v>7</v>
      </c>
      <c r="AC11" s="305">
        <v>8</v>
      </c>
      <c r="AD11" s="305">
        <v>7</v>
      </c>
      <c r="AE11" s="305">
        <v>6</v>
      </c>
      <c r="AF11" s="305">
        <v>6</v>
      </c>
      <c r="AG11" s="305">
        <v>4</v>
      </c>
      <c r="AH11" s="305">
        <v>14</v>
      </c>
      <c r="AI11" s="305">
        <v>16</v>
      </c>
      <c r="AJ11" s="305" t="s">
        <v>787</v>
      </c>
      <c r="AK11" s="305">
        <v>9</v>
      </c>
      <c r="AL11" s="305">
        <v>5</v>
      </c>
      <c r="AM11" s="305">
        <v>16</v>
      </c>
      <c r="AN11" s="305">
        <v>21</v>
      </c>
      <c r="AO11" s="305">
        <v>21</v>
      </c>
      <c r="AP11" s="305">
        <v>16</v>
      </c>
      <c r="AQ11" s="305">
        <v>16</v>
      </c>
      <c r="AR11" s="305">
        <v>8</v>
      </c>
      <c r="AS11" s="305" t="s">
        <v>787</v>
      </c>
      <c r="AT11" s="305" t="s">
        <v>787</v>
      </c>
      <c r="AU11" s="305">
        <v>89</v>
      </c>
      <c r="AV11" s="305">
        <v>39</v>
      </c>
      <c r="AW11" s="305">
        <v>20</v>
      </c>
      <c r="AX11" s="305" t="s">
        <v>787</v>
      </c>
      <c r="AY11" s="305">
        <v>13</v>
      </c>
      <c r="AZ11" s="305">
        <v>21</v>
      </c>
      <c r="BA11" s="305">
        <v>10</v>
      </c>
      <c r="BB11" s="305">
        <v>11</v>
      </c>
      <c r="BC11" s="305">
        <v>11</v>
      </c>
      <c r="BD11" s="305">
        <v>31</v>
      </c>
      <c r="BE11" s="305">
        <v>15</v>
      </c>
      <c r="BF11" s="305">
        <v>17</v>
      </c>
      <c r="BG11" s="305">
        <v>12</v>
      </c>
      <c r="BH11" s="305">
        <v>8</v>
      </c>
      <c r="BI11" s="305">
        <v>13</v>
      </c>
      <c r="BJ11" s="305" t="s">
        <v>787</v>
      </c>
      <c r="BK11" s="305">
        <v>59</v>
      </c>
      <c r="BL11" s="305">
        <v>38</v>
      </c>
      <c r="BM11" s="305">
        <v>16</v>
      </c>
      <c r="BN11" s="305">
        <v>26</v>
      </c>
      <c r="BO11" s="305">
        <v>18</v>
      </c>
      <c r="BP11" s="305">
        <v>15</v>
      </c>
      <c r="BQ11" s="305">
        <v>8</v>
      </c>
      <c r="BR11" s="305">
        <v>65</v>
      </c>
      <c r="BS11" s="305" t="s">
        <v>787</v>
      </c>
      <c r="BT11" s="305">
        <v>14</v>
      </c>
      <c r="BU11" s="305" t="s">
        <v>787</v>
      </c>
      <c r="BV11" s="305">
        <v>17</v>
      </c>
      <c r="BW11" s="305">
        <v>8</v>
      </c>
      <c r="BX11" s="305">
        <v>8</v>
      </c>
      <c r="BY11" s="305" t="s">
        <v>787</v>
      </c>
      <c r="BZ11" s="305" t="s">
        <v>787</v>
      </c>
      <c r="CA11" s="305" t="s">
        <v>787</v>
      </c>
      <c r="CB11" s="305">
        <v>5</v>
      </c>
      <c r="CC11" s="305" t="s">
        <v>787</v>
      </c>
      <c r="CD11" s="305">
        <v>4</v>
      </c>
      <c r="CE11" s="305" t="s">
        <v>787</v>
      </c>
      <c r="CF11" s="305" t="s">
        <v>787</v>
      </c>
      <c r="CG11" s="305" t="s">
        <v>787</v>
      </c>
      <c r="CH11" s="305" t="s">
        <v>787</v>
      </c>
      <c r="CI11" s="305" t="s">
        <v>787</v>
      </c>
      <c r="CJ11" s="305" t="s">
        <v>787</v>
      </c>
      <c r="CK11" s="305" t="s">
        <v>787</v>
      </c>
      <c r="CL11" s="305" t="s">
        <v>787</v>
      </c>
      <c r="CM11" s="305" t="s">
        <v>787</v>
      </c>
      <c r="CN11" s="305" t="s">
        <v>787</v>
      </c>
      <c r="CO11" s="305" t="s">
        <v>787</v>
      </c>
      <c r="CP11" s="305" t="s">
        <v>787</v>
      </c>
      <c r="CQ11" s="305" t="s">
        <v>787</v>
      </c>
      <c r="CR11" s="305" t="s">
        <v>787</v>
      </c>
      <c r="CS11" s="305" t="s">
        <v>787</v>
      </c>
      <c r="CT11" s="305" t="s">
        <v>787</v>
      </c>
      <c r="CU11" s="305" t="s">
        <v>787</v>
      </c>
      <c r="CV11" s="305" t="s">
        <v>787</v>
      </c>
      <c r="CW11" s="305">
        <v>4</v>
      </c>
      <c r="CX11" s="305" t="s">
        <v>787</v>
      </c>
      <c r="CY11" s="305">
        <v>13</v>
      </c>
      <c r="CZ11" s="305" t="s">
        <v>787</v>
      </c>
      <c r="DA11" s="305"/>
      <c r="DB11" s="305">
        <v>23</v>
      </c>
      <c r="DC11" s="305" t="s">
        <v>787</v>
      </c>
      <c r="DD11" s="305" t="s">
        <v>787</v>
      </c>
      <c r="DE11" s="305" t="s">
        <v>787</v>
      </c>
      <c r="DF11" s="305" t="s">
        <v>787</v>
      </c>
      <c r="DG11" s="305">
        <v>13</v>
      </c>
      <c r="DH11" s="305">
        <v>5</v>
      </c>
      <c r="DI11" s="305">
        <v>3</v>
      </c>
      <c r="DJ11" s="305">
        <v>0</v>
      </c>
      <c r="DK11" s="305" t="s">
        <v>262</v>
      </c>
      <c r="DL11" s="305" t="s">
        <v>787</v>
      </c>
      <c r="DM11" s="305" t="s">
        <v>787</v>
      </c>
      <c r="DN11" s="305" t="s">
        <v>787</v>
      </c>
      <c r="DO11" s="305">
        <v>28</v>
      </c>
      <c r="DP11" s="305" t="s">
        <v>787</v>
      </c>
      <c r="DQ11" s="305" t="s">
        <v>787</v>
      </c>
      <c r="DR11" s="305">
        <v>25</v>
      </c>
      <c r="DS11" s="305" t="s">
        <v>787</v>
      </c>
      <c r="DT11" s="305" t="s">
        <v>787</v>
      </c>
      <c r="DU11" s="305" t="s">
        <v>787</v>
      </c>
      <c r="DV11" s="305" t="s">
        <v>787</v>
      </c>
      <c r="DW11" s="305" t="s">
        <v>787</v>
      </c>
      <c r="DX11" s="305" t="s">
        <v>787</v>
      </c>
      <c r="DY11" s="305" t="s">
        <v>787</v>
      </c>
      <c r="DZ11" s="305" t="s">
        <v>787</v>
      </c>
      <c r="EA11" s="305" t="s">
        <v>787</v>
      </c>
      <c r="EB11" s="305" t="s">
        <v>787</v>
      </c>
      <c r="EC11" s="305" t="s">
        <v>787</v>
      </c>
      <c r="ED11" s="305" t="s">
        <v>787</v>
      </c>
      <c r="EE11" s="305" t="s">
        <v>787</v>
      </c>
      <c r="EF11" s="305" t="s">
        <v>787</v>
      </c>
      <c r="EG11" s="305" t="s">
        <v>787</v>
      </c>
      <c r="EH11" s="305">
        <v>4</v>
      </c>
      <c r="EI11" s="305">
        <v>1</v>
      </c>
      <c r="EJ11" s="305">
        <v>1</v>
      </c>
      <c r="EK11" s="305">
        <v>0</v>
      </c>
      <c r="EL11" s="305">
        <v>1</v>
      </c>
      <c r="EM11" s="305">
        <v>1</v>
      </c>
      <c r="EN11" s="305">
        <v>3</v>
      </c>
      <c r="EO11" s="305">
        <v>2</v>
      </c>
      <c r="EP11" s="305">
        <v>1</v>
      </c>
      <c r="EQ11" s="305">
        <v>1</v>
      </c>
      <c r="ER11" s="305">
        <v>1</v>
      </c>
      <c r="ES11" s="305">
        <v>1</v>
      </c>
      <c r="ET11" s="305">
        <v>4</v>
      </c>
      <c r="EU11" s="305">
        <v>0</v>
      </c>
      <c r="EV11" s="305">
        <v>1</v>
      </c>
      <c r="EW11" s="305">
        <v>0</v>
      </c>
      <c r="EX11" s="305">
        <v>1</v>
      </c>
      <c r="EY11" s="305">
        <v>3</v>
      </c>
      <c r="EZ11" s="305">
        <v>3</v>
      </c>
      <c r="FA11" s="305">
        <v>4</v>
      </c>
      <c r="FB11" s="305">
        <v>6</v>
      </c>
      <c r="FC11" s="305">
        <v>2</v>
      </c>
      <c r="FD11" s="305">
        <v>1</v>
      </c>
      <c r="FE11" s="305">
        <v>1</v>
      </c>
      <c r="FF11" s="305">
        <v>1</v>
      </c>
      <c r="FG11" s="305">
        <v>2</v>
      </c>
      <c r="FH11" s="305">
        <v>0</v>
      </c>
      <c r="FI11" s="305">
        <v>1</v>
      </c>
      <c r="FJ11" s="305">
        <v>1</v>
      </c>
      <c r="FK11" s="305">
        <v>1</v>
      </c>
      <c r="FL11" s="305">
        <v>2</v>
      </c>
      <c r="FM11" s="305">
        <v>1</v>
      </c>
      <c r="FN11" s="305">
        <v>1</v>
      </c>
      <c r="FO11" s="305">
        <v>1</v>
      </c>
      <c r="FP11" s="305">
        <v>0</v>
      </c>
      <c r="FQ11" s="305">
        <v>0</v>
      </c>
      <c r="FR11" s="305">
        <v>4</v>
      </c>
      <c r="FS11" s="305">
        <v>1</v>
      </c>
      <c r="FT11" s="305">
        <v>1</v>
      </c>
      <c r="FU11" s="305">
        <v>2</v>
      </c>
      <c r="FV11" s="305">
        <v>3</v>
      </c>
      <c r="FW11" s="305">
        <v>4</v>
      </c>
      <c r="FX11" s="305">
        <v>6</v>
      </c>
      <c r="FY11" s="305">
        <v>2</v>
      </c>
      <c r="FZ11" s="305">
        <v>0</v>
      </c>
      <c r="GA11" s="305">
        <v>1</v>
      </c>
      <c r="GB11" s="305">
        <v>2</v>
      </c>
      <c r="GC11" s="305">
        <v>1</v>
      </c>
      <c r="GD11" s="305">
        <v>1</v>
      </c>
      <c r="GE11" s="305">
        <v>0</v>
      </c>
      <c r="GF11" s="305">
        <v>0</v>
      </c>
      <c r="GG11" s="305">
        <v>0</v>
      </c>
      <c r="GH11" s="305">
        <v>2</v>
      </c>
      <c r="GI11" s="305">
        <v>3</v>
      </c>
      <c r="GJ11" s="305">
        <v>0</v>
      </c>
      <c r="GK11" s="305">
        <v>1</v>
      </c>
      <c r="GL11" s="305">
        <v>1</v>
      </c>
      <c r="GM11" s="305">
        <v>1</v>
      </c>
      <c r="GN11" s="305">
        <v>0</v>
      </c>
      <c r="GO11" s="305">
        <v>0</v>
      </c>
      <c r="GP11" s="305">
        <v>1</v>
      </c>
      <c r="GQ11" s="305">
        <v>2</v>
      </c>
      <c r="GR11" s="305">
        <v>0</v>
      </c>
      <c r="GS11" s="305">
        <v>2</v>
      </c>
      <c r="GT11" s="305">
        <v>1</v>
      </c>
      <c r="GU11" s="305">
        <v>1</v>
      </c>
      <c r="GV11" s="305">
        <v>1</v>
      </c>
      <c r="GW11" s="305">
        <v>1</v>
      </c>
      <c r="GX11" s="305">
        <v>2</v>
      </c>
      <c r="GY11" s="305">
        <v>1</v>
      </c>
      <c r="GZ11" s="305">
        <v>1</v>
      </c>
      <c r="HA11" s="305">
        <v>0</v>
      </c>
      <c r="HB11" s="305">
        <v>2</v>
      </c>
      <c r="HC11" s="305">
        <v>1</v>
      </c>
      <c r="HD11" s="305">
        <v>1</v>
      </c>
      <c r="HE11" s="305">
        <v>5</v>
      </c>
      <c r="HF11" s="305">
        <v>3</v>
      </c>
      <c r="HG11" s="305">
        <v>1</v>
      </c>
      <c r="HH11" s="305">
        <v>0</v>
      </c>
      <c r="HI11" s="305">
        <v>0</v>
      </c>
      <c r="HJ11" s="305">
        <v>1</v>
      </c>
      <c r="HK11" s="305">
        <v>1</v>
      </c>
      <c r="HL11" s="305">
        <v>1</v>
      </c>
      <c r="HM11" s="305">
        <v>0</v>
      </c>
      <c r="HN11" s="305">
        <v>1</v>
      </c>
      <c r="HO11" s="305">
        <v>2</v>
      </c>
      <c r="HP11" s="305">
        <v>2</v>
      </c>
      <c r="HQ11" s="305">
        <v>0</v>
      </c>
      <c r="HR11" s="305">
        <v>3</v>
      </c>
      <c r="HS11" s="305">
        <v>5</v>
      </c>
      <c r="HT11" s="305">
        <v>2</v>
      </c>
      <c r="HU11" s="305">
        <v>1</v>
      </c>
      <c r="HV11" s="305">
        <v>2</v>
      </c>
      <c r="HW11" s="305">
        <v>2</v>
      </c>
      <c r="HX11" s="305">
        <v>1</v>
      </c>
      <c r="HY11" s="305">
        <v>1</v>
      </c>
      <c r="HZ11" s="305">
        <v>0</v>
      </c>
      <c r="IA11" s="305">
        <v>1</v>
      </c>
      <c r="IB11" s="305">
        <v>1</v>
      </c>
      <c r="IC11" s="305">
        <v>1</v>
      </c>
      <c r="ID11" s="305">
        <v>0</v>
      </c>
      <c r="IE11" s="305">
        <v>0</v>
      </c>
      <c r="IF11" s="305">
        <v>1</v>
      </c>
      <c r="IG11" s="305">
        <v>1</v>
      </c>
      <c r="IH11" s="305">
        <v>3</v>
      </c>
      <c r="II11" s="305">
        <v>1</v>
      </c>
      <c r="IJ11" s="305">
        <v>1</v>
      </c>
      <c r="IK11" s="305">
        <v>1</v>
      </c>
      <c r="IL11" s="305">
        <v>15</v>
      </c>
      <c r="IM11" s="305">
        <v>8</v>
      </c>
      <c r="IN11" s="305">
        <v>4</v>
      </c>
      <c r="IO11" s="305">
        <v>2</v>
      </c>
      <c r="IP11" s="305">
        <v>2</v>
      </c>
      <c r="IQ11" s="305" t="s">
        <v>262</v>
      </c>
      <c r="IR11" s="305" t="s">
        <v>262</v>
      </c>
      <c r="IS11" s="305" t="s">
        <v>262</v>
      </c>
      <c r="IT11" s="305">
        <v>1</v>
      </c>
      <c r="IU11" s="305">
        <v>2</v>
      </c>
      <c r="IV11" s="305">
        <v>3</v>
      </c>
      <c r="IW11" s="305">
        <v>1</v>
      </c>
      <c r="IX11" s="305">
        <v>1</v>
      </c>
      <c r="IY11" s="305">
        <v>1</v>
      </c>
      <c r="IZ11" s="305">
        <v>1</v>
      </c>
      <c r="JA11" s="305">
        <v>1</v>
      </c>
      <c r="JB11" s="305">
        <v>1</v>
      </c>
      <c r="JC11" s="305">
        <v>1</v>
      </c>
      <c r="JD11" s="305">
        <v>1</v>
      </c>
      <c r="JE11" s="305">
        <v>1</v>
      </c>
      <c r="JF11" s="305">
        <v>2</v>
      </c>
      <c r="JG11" s="305">
        <v>16</v>
      </c>
      <c r="JH11" s="305">
        <v>4</v>
      </c>
      <c r="JI11" s="305">
        <v>2</v>
      </c>
      <c r="JJ11" s="305">
        <v>1</v>
      </c>
      <c r="JK11" s="305">
        <v>2</v>
      </c>
      <c r="JL11" s="305">
        <v>1</v>
      </c>
      <c r="JM11" s="305">
        <v>1</v>
      </c>
      <c r="JN11" s="305">
        <v>2</v>
      </c>
      <c r="JO11" s="305">
        <v>3</v>
      </c>
      <c r="JP11" s="305">
        <v>7</v>
      </c>
      <c r="JQ11" s="305">
        <v>1</v>
      </c>
      <c r="JR11" s="305">
        <v>1</v>
      </c>
      <c r="JS11" s="305">
        <v>2</v>
      </c>
      <c r="JT11" s="305">
        <v>2</v>
      </c>
      <c r="JU11" s="305">
        <v>3</v>
      </c>
      <c r="JV11" s="305">
        <v>2</v>
      </c>
      <c r="JW11" s="305">
        <v>0</v>
      </c>
      <c r="JX11" s="305">
        <v>1</v>
      </c>
      <c r="JY11" s="305">
        <v>1</v>
      </c>
      <c r="JZ11" s="305">
        <v>1</v>
      </c>
      <c r="KA11" s="305">
        <v>2</v>
      </c>
      <c r="KB11" s="305" t="s">
        <v>787</v>
      </c>
    </row>
    <row r="12" spans="1:288" ht="23.25" customHeight="1">
      <c r="A12" s="183"/>
      <c r="B12" s="56" t="s">
        <v>63</v>
      </c>
      <c r="C12" s="306">
        <v>2013</v>
      </c>
      <c r="D12" s="306">
        <v>1117</v>
      </c>
      <c r="E12" s="306">
        <v>619</v>
      </c>
      <c r="F12" s="306">
        <v>189</v>
      </c>
      <c r="G12" s="306">
        <v>86</v>
      </c>
      <c r="H12" s="306" t="s">
        <v>262</v>
      </c>
      <c r="I12" s="301"/>
      <c r="J12" s="305">
        <v>174</v>
      </c>
      <c r="K12" s="306" t="s">
        <v>787</v>
      </c>
      <c r="L12" s="306" t="s">
        <v>787</v>
      </c>
      <c r="M12" s="306">
        <v>3</v>
      </c>
      <c r="N12" s="306">
        <v>5</v>
      </c>
      <c r="O12" s="306">
        <v>14</v>
      </c>
      <c r="P12" s="306">
        <v>9</v>
      </c>
      <c r="Q12" s="306" t="s">
        <v>787</v>
      </c>
      <c r="R12" s="306">
        <v>16</v>
      </c>
      <c r="S12" s="306">
        <v>18</v>
      </c>
      <c r="T12" s="306">
        <v>7</v>
      </c>
      <c r="U12" s="306">
        <v>7</v>
      </c>
      <c r="V12" s="306">
        <v>7</v>
      </c>
      <c r="W12" s="306">
        <v>6</v>
      </c>
      <c r="X12" s="306">
        <v>10</v>
      </c>
      <c r="Y12" s="306">
        <v>12</v>
      </c>
      <c r="Z12" s="306">
        <v>8</v>
      </c>
      <c r="AA12" s="306">
        <v>6</v>
      </c>
      <c r="AB12" s="306">
        <v>6</v>
      </c>
      <c r="AC12" s="306">
        <v>6</v>
      </c>
      <c r="AD12" s="306">
        <v>4</v>
      </c>
      <c r="AE12" s="306">
        <v>4</v>
      </c>
      <c r="AF12" s="306">
        <v>4</v>
      </c>
      <c r="AG12" s="306">
        <v>4</v>
      </c>
      <c r="AH12" s="306">
        <v>10</v>
      </c>
      <c r="AI12" s="306">
        <v>5</v>
      </c>
      <c r="AJ12" s="306" t="s">
        <v>787</v>
      </c>
      <c r="AK12" s="306">
        <v>6</v>
      </c>
      <c r="AL12" s="306">
        <v>3</v>
      </c>
      <c r="AM12" s="306">
        <v>26</v>
      </c>
      <c r="AN12" s="306">
        <v>20</v>
      </c>
      <c r="AO12" s="306">
        <v>11</v>
      </c>
      <c r="AP12" s="306">
        <v>15</v>
      </c>
      <c r="AQ12" s="306">
        <v>8</v>
      </c>
      <c r="AR12" s="306">
        <v>4</v>
      </c>
      <c r="AS12" s="306" t="s">
        <v>787</v>
      </c>
      <c r="AT12" s="306" t="s">
        <v>787</v>
      </c>
      <c r="AU12" s="306">
        <v>86</v>
      </c>
      <c r="AV12" s="306">
        <v>13</v>
      </c>
      <c r="AW12" s="306">
        <v>18</v>
      </c>
      <c r="AX12" s="306" t="s">
        <v>787</v>
      </c>
      <c r="AY12" s="306">
        <v>18</v>
      </c>
      <c r="AZ12" s="306">
        <v>16</v>
      </c>
      <c r="BA12" s="306">
        <v>9</v>
      </c>
      <c r="BB12" s="306">
        <v>3</v>
      </c>
      <c r="BC12" s="306">
        <v>18</v>
      </c>
      <c r="BD12" s="306">
        <v>41</v>
      </c>
      <c r="BE12" s="306">
        <v>22</v>
      </c>
      <c r="BF12" s="306">
        <v>14</v>
      </c>
      <c r="BG12" s="306">
        <v>13</v>
      </c>
      <c r="BH12" s="306">
        <v>6</v>
      </c>
      <c r="BI12" s="306">
        <v>10</v>
      </c>
      <c r="BJ12" s="306" t="s">
        <v>787</v>
      </c>
      <c r="BK12" s="306">
        <v>57</v>
      </c>
      <c r="BL12" s="306">
        <v>56</v>
      </c>
      <c r="BM12" s="306">
        <v>11</v>
      </c>
      <c r="BN12" s="306">
        <v>23</v>
      </c>
      <c r="BO12" s="306">
        <v>14</v>
      </c>
      <c r="BP12" s="306">
        <v>21</v>
      </c>
      <c r="BQ12" s="306">
        <v>8</v>
      </c>
      <c r="BR12" s="306">
        <v>194</v>
      </c>
      <c r="BS12" s="306" t="s">
        <v>787</v>
      </c>
      <c r="BT12" s="306">
        <v>28</v>
      </c>
      <c r="BU12" s="306" t="s">
        <v>787</v>
      </c>
      <c r="BV12" s="306">
        <v>15</v>
      </c>
      <c r="BW12" s="306">
        <v>8</v>
      </c>
      <c r="BX12" s="306">
        <v>13</v>
      </c>
      <c r="BY12" s="306" t="s">
        <v>787</v>
      </c>
      <c r="BZ12" s="306" t="s">
        <v>787</v>
      </c>
      <c r="CA12" s="306" t="s">
        <v>787</v>
      </c>
      <c r="CB12" s="306">
        <v>15</v>
      </c>
      <c r="CC12" s="306" t="s">
        <v>787</v>
      </c>
      <c r="CD12" s="306">
        <v>5</v>
      </c>
      <c r="CE12" s="306" t="s">
        <v>787</v>
      </c>
      <c r="CF12" s="306" t="s">
        <v>787</v>
      </c>
      <c r="CG12" s="306" t="s">
        <v>787</v>
      </c>
      <c r="CH12" s="306" t="s">
        <v>787</v>
      </c>
      <c r="CI12" s="306" t="s">
        <v>787</v>
      </c>
      <c r="CJ12" s="306" t="s">
        <v>787</v>
      </c>
      <c r="CK12" s="306" t="s">
        <v>787</v>
      </c>
      <c r="CL12" s="306" t="s">
        <v>787</v>
      </c>
      <c r="CM12" s="306" t="s">
        <v>787</v>
      </c>
      <c r="CN12" s="306" t="s">
        <v>787</v>
      </c>
      <c r="CO12" s="306" t="s">
        <v>787</v>
      </c>
      <c r="CP12" s="306" t="s">
        <v>787</v>
      </c>
      <c r="CQ12" s="306" t="s">
        <v>787</v>
      </c>
      <c r="CR12" s="306" t="s">
        <v>787</v>
      </c>
      <c r="CS12" s="306" t="s">
        <v>787</v>
      </c>
      <c r="CT12" s="306" t="s">
        <v>787</v>
      </c>
      <c r="CU12" s="306" t="s">
        <v>787</v>
      </c>
      <c r="CV12" s="306" t="s">
        <v>787</v>
      </c>
      <c r="CW12" s="306">
        <v>11</v>
      </c>
      <c r="CX12" s="306" t="s">
        <v>787</v>
      </c>
      <c r="CY12" s="306" t="s">
        <v>262</v>
      </c>
      <c r="CZ12" s="306" t="s">
        <v>787</v>
      </c>
      <c r="DA12" s="306"/>
      <c r="DB12" s="306">
        <v>150</v>
      </c>
      <c r="DC12" s="306" t="s">
        <v>787</v>
      </c>
      <c r="DD12" s="306" t="s">
        <v>787</v>
      </c>
      <c r="DE12" s="306" t="s">
        <v>787</v>
      </c>
      <c r="DF12" s="306" t="s">
        <v>787</v>
      </c>
      <c r="DG12" s="306">
        <v>21</v>
      </c>
      <c r="DH12" s="306">
        <v>12</v>
      </c>
      <c r="DI12" s="306">
        <v>4</v>
      </c>
      <c r="DJ12" s="306">
        <v>81</v>
      </c>
      <c r="DK12" s="306">
        <v>35</v>
      </c>
      <c r="DL12" s="306" t="s">
        <v>787</v>
      </c>
      <c r="DM12" s="306" t="s">
        <v>787</v>
      </c>
      <c r="DN12" s="306" t="s">
        <v>787</v>
      </c>
      <c r="DO12" s="306">
        <v>9</v>
      </c>
      <c r="DP12" s="306" t="s">
        <v>787</v>
      </c>
      <c r="DQ12" s="306" t="s">
        <v>787</v>
      </c>
      <c r="DR12" s="306">
        <v>15</v>
      </c>
      <c r="DS12" s="306" t="s">
        <v>787</v>
      </c>
      <c r="DT12" s="306" t="s">
        <v>787</v>
      </c>
      <c r="DU12" s="306" t="s">
        <v>787</v>
      </c>
      <c r="DV12" s="306" t="s">
        <v>787</v>
      </c>
      <c r="DW12" s="306" t="s">
        <v>787</v>
      </c>
      <c r="DX12" s="306" t="s">
        <v>787</v>
      </c>
      <c r="DY12" s="306" t="s">
        <v>787</v>
      </c>
      <c r="DZ12" s="306" t="s">
        <v>787</v>
      </c>
      <c r="EA12" s="306" t="s">
        <v>787</v>
      </c>
      <c r="EB12" s="306" t="s">
        <v>787</v>
      </c>
      <c r="EC12" s="306" t="s">
        <v>787</v>
      </c>
      <c r="ED12" s="306" t="s">
        <v>787</v>
      </c>
      <c r="EE12" s="306" t="s">
        <v>787</v>
      </c>
      <c r="EF12" s="306" t="s">
        <v>787</v>
      </c>
      <c r="EG12" s="306" t="s">
        <v>787</v>
      </c>
      <c r="EH12" s="306">
        <v>0</v>
      </c>
      <c r="EI12" s="306">
        <v>0</v>
      </c>
      <c r="EJ12" s="306">
        <v>0</v>
      </c>
      <c r="EK12" s="306">
        <v>0</v>
      </c>
      <c r="EL12" s="306">
        <v>0</v>
      </c>
      <c r="EM12" s="306">
        <v>0</v>
      </c>
      <c r="EN12" s="306">
        <v>0</v>
      </c>
      <c r="EO12" s="306">
        <v>0</v>
      </c>
      <c r="EP12" s="306">
        <v>0</v>
      </c>
      <c r="EQ12" s="306">
        <v>0</v>
      </c>
      <c r="ER12" s="306">
        <v>0</v>
      </c>
      <c r="ES12" s="306">
        <v>0</v>
      </c>
      <c r="ET12" s="306">
        <v>1</v>
      </c>
      <c r="EU12" s="306">
        <v>0</v>
      </c>
      <c r="EV12" s="306">
        <v>0</v>
      </c>
      <c r="EW12" s="306">
        <v>0</v>
      </c>
      <c r="EX12" s="306">
        <v>0</v>
      </c>
      <c r="EY12" s="306">
        <v>0</v>
      </c>
      <c r="EZ12" s="306">
        <v>0</v>
      </c>
      <c r="FA12" s="306">
        <v>0</v>
      </c>
      <c r="FB12" s="306">
        <v>0</v>
      </c>
      <c r="FC12" s="306">
        <v>2</v>
      </c>
      <c r="FD12" s="306">
        <v>0</v>
      </c>
      <c r="FE12" s="306">
        <v>0</v>
      </c>
      <c r="FF12" s="306">
        <v>0</v>
      </c>
      <c r="FG12" s="306">
        <v>1</v>
      </c>
      <c r="FH12" s="306">
        <v>0</v>
      </c>
      <c r="FI12" s="306">
        <v>0</v>
      </c>
      <c r="FJ12" s="306">
        <v>0</v>
      </c>
      <c r="FK12" s="306">
        <v>0</v>
      </c>
      <c r="FL12" s="306">
        <v>0</v>
      </c>
      <c r="FM12" s="306">
        <v>0</v>
      </c>
      <c r="FN12" s="306">
        <v>0</v>
      </c>
      <c r="FO12" s="306">
        <v>0</v>
      </c>
      <c r="FP12" s="306">
        <v>0</v>
      </c>
      <c r="FQ12" s="306">
        <v>0</v>
      </c>
      <c r="FR12" s="306">
        <v>1</v>
      </c>
      <c r="FS12" s="306">
        <v>0</v>
      </c>
      <c r="FT12" s="306">
        <v>0</v>
      </c>
      <c r="FU12" s="306">
        <v>2</v>
      </c>
      <c r="FV12" s="306">
        <v>0</v>
      </c>
      <c r="FW12" s="306">
        <v>3</v>
      </c>
      <c r="FX12" s="306">
        <v>1</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0</v>
      </c>
      <c r="GN12" s="306">
        <v>0</v>
      </c>
      <c r="GO12" s="306">
        <v>0</v>
      </c>
      <c r="GP12" s="306">
        <v>0</v>
      </c>
      <c r="GQ12" s="306">
        <v>0</v>
      </c>
      <c r="GR12" s="306">
        <v>0</v>
      </c>
      <c r="GS12" s="306">
        <v>0</v>
      </c>
      <c r="GT12" s="306">
        <v>2</v>
      </c>
      <c r="GU12" s="306">
        <v>0</v>
      </c>
      <c r="GV12" s="306">
        <v>0</v>
      </c>
      <c r="GW12" s="306">
        <v>0</v>
      </c>
      <c r="GX12" s="306">
        <v>0</v>
      </c>
      <c r="GY12" s="306">
        <v>0</v>
      </c>
      <c r="GZ12" s="306">
        <v>0</v>
      </c>
      <c r="HA12" s="306">
        <v>0</v>
      </c>
      <c r="HB12" s="306">
        <v>0</v>
      </c>
      <c r="HC12" s="306">
        <v>0</v>
      </c>
      <c r="HD12" s="306">
        <v>0</v>
      </c>
      <c r="HE12" s="306">
        <v>1</v>
      </c>
      <c r="HF12" s="306">
        <v>1</v>
      </c>
      <c r="HG12" s="306">
        <v>0</v>
      </c>
      <c r="HH12" s="306">
        <v>0</v>
      </c>
      <c r="HI12" s="306">
        <v>0</v>
      </c>
      <c r="HJ12" s="306">
        <v>0</v>
      </c>
      <c r="HK12" s="306">
        <v>0</v>
      </c>
      <c r="HL12" s="306">
        <v>0</v>
      </c>
      <c r="HM12" s="306">
        <v>0</v>
      </c>
      <c r="HN12" s="306">
        <v>0</v>
      </c>
      <c r="HO12" s="306">
        <v>0</v>
      </c>
      <c r="HP12" s="306">
        <v>0</v>
      </c>
      <c r="HQ12" s="306">
        <v>0</v>
      </c>
      <c r="HR12" s="306">
        <v>0</v>
      </c>
      <c r="HS12" s="306">
        <v>0</v>
      </c>
      <c r="HT12" s="306">
        <v>0</v>
      </c>
      <c r="HU12" s="306">
        <v>0</v>
      </c>
      <c r="HV12" s="306">
        <v>0</v>
      </c>
      <c r="HW12" s="306">
        <v>1</v>
      </c>
      <c r="HX12" s="306">
        <v>0</v>
      </c>
      <c r="HY12" s="306">
        <v>0</v>
      </c>
      <c r="HZ12" s="306">
        <v>0</v>
      </c>
      <c r="IA12" s="306">
        <v>0</v>
      </c>
      <c r="IB12" s="306">
        <v>0</v>
      </c>
      <c r="IC12" s="306">
        <v>0</v>
      </c>
      <c r="ID12" s="306">
        <v>0</v>
      </c>
      <c r="IE12" s="306">
        <v>0</v>
      </c>
      <c r="IF12" s="306">
        <v>0</v>
      </c>
      <c r="IG12" s="306">
        <v>0</v>
      </c>
      <c r="IH12" s="306">
        <v>0</v>
      </c>
      <c r="II12" s="306">
        <v>0</v>
      </c>
      <c r="IJ12" s="306">
        <v>0</v>
      </c>
      <c r="IK12" s="306">
        <v>0</v>
      </c>
      <c r="IL12" s="306">
        <v>0</v>
      </c>
      <c r="IM12" s="306">
        <v>1</v>
      </c>
      <c r="IN12" s="306">
        <v>1</v>
      </c>
      <c r="IO12" s="306">
        <v>0</v>
      </c>
      <c r="IP12" s="306">
        <v>0</v>
      </c>
      <c r="IQ12" s="306">
        <v>0</v>
      </c>
      <c r="IR12" s="306">
        <v>0</v>
      </c>
      <c r="IS12" s="306">
        <v>0</v>
      </c>
      <c r="IT12" s="306">
        <v>0</v>
      </c>
      <c r="IU12" s="306">
        <v>0</v>
      </c>
      <c r="IV12" s="306">
        <v>0</v>
      </c>
      <c r="IW12" s="306">
        <v>0</v>
      </c>
      <c r="IX12" s="306">
        <v>0</v>
      </c>
      <c r="IY12" s="306">
        <v>0</v>
      </c>
      <c r="IZ12" s="306">
        <v>0</v>
      </c>
      <c r="JA12" s="306">
        <v>0</v>
      </c>
      <c r="JB12" s="306">
        <v>0</v>
      </c>
      <c r="JC12" s="306">
        <v>0</v>
      </c>
      <c r="JD12" s="306">
        <v>0</v>
      </c>
      <c r="JE12" s="306">
        <v>0</v>
      </c>
      <c r="JF12" s="306">
        <v>0</v>
      </c>
      <c r="JG12" s="306">
        <v>5</v>
      </c>
      <c r="JH12" s="306">
        <v>2</v>
      </c>
      <c r="JI12" s="306">
        <v>0</v>
      </c>
      <c r="JJ12" s="306">
        <v>0</v>
      </c>
      <c r="JK12" s="306">
        <v>1</v>
      </c>
      <c r="JL12" s="306">
        <v>0</v>
      </c>
      <c r="JM12" s="306">
        <v>0</v>
      </c>
      <c r="JN12" s="306">
        <v>0</v>
      </c>
      <c r="JO12" s="306">
        <v>0</v>
      </c>
      <c r="JP12" s="306">
        <v>1</v>
      </c>
      <c r="JQ12" s="306">
        <v>0</v>
      </c>
      <c r="JR12" s="306">
        <v>0</v>
      </c>
      <c r="JS12" s="306">
        <v>0</v>
      </c>
      <c r="JT12" s="306">
        <v>0</v>
      </c>
      <c r="JU12" s="306">
        <v>0</v>
      </c>
      <c r="JV12" s="306">
        <v>0</v>
      </c>
      <c r="JW12" s="306">
        <v>0</v>
      </c>
      <c r="JX12" s="306">
        <v>0</v>
      </c>
      <c r="JY12" s="306">
        <v>0</v>
      </c>
      <c r="JZ12" s="306">
        <v>0</v>
      </c>
      <c r="KA12" s="306">
        <v>0</v>
      </c>
      <c r="KB12" s="306" t="s">
        <v>787</v>
      </c>
    </row>
    <row r="13" spans="1:288" ht="23.25" customHeight="1">
      <c r="A13" s="183"/>
      <c r="B13" s="56" t="s">
        <v>7</v>
      </c>
      <c r="C13" s="306">
        <v>46</v>
      </c>
      <c r="D13" s="306">
        <v>21</v>
      </c>
      <c r="E13" s="306">
        <v>8</v>
      </c>
      <c r="F13" s="306">
        <v>9</v>
      </c>
      <c r="G13" s="306">
        <v>7</v>
      </c>
      <c r="H13" s="306">
        <v>0</v>
      </c>
      <c r="I13" s="301"/>
      <c r="J13" s="305">
        <v>1</v>
      </c>
      <c r="K13" s="306" t="s">
        <v>787</v>
      </c>
      <c r="L13" s="306" t="s">
        <v>787</v>
      </c>
      <c r="M13" s="306">
        <v>0</v>
      </c>
      <c r="N13" s="306">
        <v>0</v>
      </c>
      <c r="O13" s="306">
        <v>0</v>
      </c>
      <c r="P13" s="306">
        <v>0</v>
      </c>
      <c r="Q13" s="306" t="s">
        <v>787</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v>0</v>
      </c>
      <c r="AH13" s="306">
        <v>0</v>
      </c>
      <c r="AI13" s="306">
        <v>0</v>
      </c>
      <c r="AJ13" s="306" t="s">
        <v>787</v>
      </c>
      <c r="AK13" s="306">
        <v>0</v>
      </c>
      <c r="AL13" s="306">
        <v>0</v>
      </c>
      <c r="AM13" s="306">
        <v>0</v>
      </c>
      <c r="AN13" s="306">
        <v>0</v>
      </c>
      <c r="AO13" s="306">
        <v>0</v>
      </c>
      <c r="AP13" s="306">
        <v>0</v>
      </c>
      <c r="AQ13" s="306">
        <v>0</v>
      </c>
      <c r="AR13" s="306">
        <v>0</v>
      </c>
      <c r="AS13" s="306" t="s">
        <v>787</v>
      </c>
      <c r="AT13" s="306" t="s">
        <v>787</v>
      </c>
      <c r="AU13" s="306">
        <v>2</v>
      </c>
      <c r="AV13" s="306">
        <v>0</v>
      </c>
      <c r="AW13" s="306">
        <v>0</v>
      </c>
      <c r="AX13" s="306" t="s">
        <v>787</v>
      </c>
      <c r="AY13" s="306">
        <v>0</v>
      </c>
      <c r="AZ13" s="306">
        <v>0</v>
      </c>
      <c r="BA13" s="306">
        <v>0</v>
      </c>
      <c r="BB13" s="306">
        <v>0</v>
      </c>
      <c r="BC13" s="306">
        <v>0</v>
      </c>
      <c r="BD13" s="306">
        <v>0</v>
      </c>
      <c r="BE13" s="306">
        <v>0</v>
      </c>
      <c r="BF13" s="306">
        <v>0</v>
      </c>
      <c r="BG13" s="306">
        <v>0</v>
      </c>
      <c r="BH13" s="306">
        <v>0</v>
      </c>
      <c r="BI13" s="306">
        <v>0</v>
      </c>
      <c r="BJ13" s="306" t="s">
        <v>787</v>
      </c>
      <c r="BK13" s="306">
        <v>0</v>
      </c>
      <c r="BL13" s="306">
        <v>0</v>
      </c>
      <c r="BM13" s="306">
        <v>0</v>
      </c>
      <c r="BN13" s="306">
        <v>0</v>
      </c>
      <c r="BO13" s="306">
        <v>0</v>
      </c>
      <c r="BP13" s="306">
        <v>0</v>
      </c>
      <c r="BQ13" s="306">
        <v>0</v>
      </c>
      <c r="BR13" s="306">
        <v>1</v>
      </c>
      <c r="BS13" s="306" t="s">
        <v>787</v>
      </c>
      <c r="BT13" s="306">
        <v>0</v>
      </c>
      <c r="BU13" s="306" t="s">
        <v>787</v>
      </c>
      <c r="BV13" s="306">
        <v>0</v>
      </c>
      <c r="BW13" s="306">
        <v>0</v>
      </c>
      <c r="BX13" s="306">
        <v>0</v>
      </c>
      <c r="BY13" s="306" t="s">
        <v>787</v>
      </c>
      <c r="BZ13" s="306" t="s">
        <v>787</v>
      </c>
      <c r="CA13" s="306" t="s">
        <v>787</v>
      </c>
      <c r="CB13" s="306">
        <v>0</v>
      </c>
      <c r="CC13" s="306" t="s">
        <v>787</v>
      </c>
      <c r="CD13" s="306">
        <v>0</v>
      </c>
      <c r="CE13" s="306" t="s">
        <v>787</v>
      </c>
      <c r="CF13" s="306" t="s">
        <v>787</v>
      </c>
      <c r="CG13" s="306" t="s">
        <v>787</v>
      </c>
      <c r="CH13" s="306" t="s">
        <v>787</v>
      </c>
      <c r="CI13" s="306" t="s">
        <v>787</v>
      </c>
      <c r="CJ13" s="306" t="s">
        <v>787</v>
      </c>
      <c r="CK13" s="306" t="s">
        <v>787</v>
      </c>
      <c r="CL13" s="306" t="s">
        <v>787</v>
      </c>
      <c r="CM13" s="306" t="s">
        <v>787</v>
      </c>
      <c r="CN13" s="306" t="s">
        <v>787</v>
      </c>
      <c r="CO13" s="306" t="s">
        <v>787</v>
      </c>
      <c r="CP13" s="306" t="s">
        <v>787</v>
      </c>
      <c r="CQ13" s="306" t="s">
        <v>787</v>
      </c>
      <c r="CR13" s="306" t="s">
        <v>787</v>
      </c>
      <c r="CS13" s="306" t="s">
        <v>787</v>
      </c>
      <c r="CT13" s="306" t="s">
        <v>787</v>
      </c>
      <c r="CU13" s="306" t="s">
        <v>787</v>
      </c>
      <c r="CV13" s="306" t="s">
        <v>787</v>
      </c>
      <c r="CW13" s="306">
        <v>0</v>
      </c>
      <c r="CX13" s="306" t="s">
        <v>787</v>
      </c>
      <c r="CY13" s="306">
        <v>0</v>
      </c>
      <c r="CZ13" s="306" t="s">
        <v>787</v>
      </c>
      <c r="DA13" s="306"/>
      <c r="DB13" s="306">
        <v>0</v>
      </c>
      <c r="DC13" s="306" t="s">
        <v>787</v>
      </c>
      <c r="DD13" s="306" t="s">
        <v>787</v>
      </c>
      <c r="DE13" s="306" t="s">
        <v>787</v>
      </c>
      <c r="DF13" s="306" t="s">
        <v>787</v>
      </c>
      <c r="DG13" s="306">
        <v>0</v>
      </c>
      <c r="DH13" s="306">
        <v>0</v>
      </c>
      <c r="DI13" s="306">
        <v>0</v>
      </c>
      <c r="DJ13" s="306">
        <v>0</v>
      </c>
      <c r="DK13" s="306">
        <v>0</v>
      </c>
      <c r="DL13" s="306" t="s">
        <v>787</v>
      </c>
      <c r="DM13" s="306" t="s">
        <v>787</v>
      </c>
      <c r="DN13" s="306" t="s">
        <v>787</v>
      </c>
      <c r="DO13" s="306">
        <v>0</v>
      </c>
      <c r="DP13" s="306" t="s">
        <v>787</v>
      </c>
      <c r="DQ13" s="306" t="s">
        <v>787</v>
      </c>
      <c r="DR13" s="306">
        <v>0</v>
      </c>
      <c r="DS13" s="306" t="s">
        <v>787</v>
      </c>
      <c r="DT13" s="306" t="s">
        <v>787</v>
      </c>
      <c r="DU13" s="306" t="s">
        <v>787</v>
      </c>
      <c r="DV13" s="306" t="s">
        <v>787</v>
      </c>
      <c r="DW13" s="306" t="s">
        <v>787</v>
      </c>
      <c r="DX13" s="306" t="s">
        <v>787</v>
      </c>
      <c r="DY13" s="306" t="s">
        <v>787</v>
      </c>
      <c r="DZ13" s="306" t="s">
        <v>787</v>
      </c>
      <c r="EA13" s="306" t="s">
        <v>787</v>
      </c>
      <c r="EB13" s="306" t="s">
        <v>787</v>
      </c>
      <c r="EC13" s="306" t="s">
        <v>787</v>
      </c>
      <c r="ED13" s="306" t="s">
        <v>787</v>
      </c>
      <c r="EE13" s="306" t="s">
        <v>787</v>
      </c>
      <c r="EF13" s="306" t="s">
        <v>787</v>
      </c>
      <c r="EG13" s="306" t="s">
        <v>787</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v>0</v>
      </c>
      <c r="JR13" s="306">
        <v>0</v>
      </c>
      <c r="JS13" s="306">
        <v>0</v>
      </c>
      <c r="JT13" s="306">
        <v>0</v>
      </c>
      <c r="JU13" s="306">
        <v>0</v>
      </c>
      <c r="JV13" s="306">
        <v>0</v>
      </c>
      <c r="JW13" s="306">
        <v>0</v>
      </c>
      <c r="JX13" s="306">
        <v>0</v>
      </c>
      <c r="JY13" s="306">
        <v>0</v>
      </c>
      <c r="JZ13" s="306">
        <v>0</v>
      </c>
      <c r="KA13" s="306">
        <v>0</v>
      </c>
      <c r="KB13" s="306" t="s">
        <v>787</v>
      </c>
    </row>
    <row r="14" spans="1:288" ht="23.25" customHeight="1">
      <c r="A14" s="183"/>
      <c r="B14" s="56" t="s">
        <v>8</v>
      </c>
      <c r="C14" s="306">
        <v>2083</v>
      </c>
      <c r="D14" s="306">
        <v>955</v>
      </c>
      <c r="E14" s="306">
        <v>371</v>
      </c>
      <c r="F14" s="306">
        <v>226</v>
      </c>
      <c r="G14" s="306">
        <v>529</v>
      </c>
      <c r="H14" s="306" t="s">
        <v>262</v>
      </c>
      <c r="I14" s="301"/>
      <c r="J14" s="305">
        <v>158</v>
      </c>
      <c r="K14" s="306" t="s">
        <v>787</v>
      </c>
      <c r="L14" s="306" t="s">
        <v>787</v>
      </c>
      <c r="M14" s="306">
        <v>0</v>
      </c>
      <c r="N14" s="306">
        <v>9</v>
      </c>
      <c r="O14" s="306">
        <v>10</v>
      </c>
      <c r="P14" s="306">
        <v>5</v>
      </c>
      <c r="Q14" s="306" t="s">
        <v>787</v>
      </c>
      <c r="R14" s="306">
        <v>19</v>
      </c>
      <c r="S14" s="306">
        <v>4</v>
      </c>
      <c r="T14" s="306">
        <v>12</v>
      </c>
      <c r="U14" s="306">
        <v>11</v>
      </c>
      <c r="V14" s="306">
        <v>4</v>
      </c>
      <c r="W14" s="306">
        <v>6</v>
      </c>
      <c r="X14" s="306">
        <v>5</v>
      </c>
      <c r="Y14" s="306">
        <v>13</v>
      </c>
      <c r="Z14" s="306">
        <v>12</v>
      </c>
      <c r="AA14" s="306">
        <v>1</v>
      </c>
      <c r="AB14" s="306">
        <v>3</v>
      </c>
      <c r="AC14" s="306">
        <v>31</v>
      </c>
      <c r="AD14" s="306">
        <v>6</v>
      </c>
      <c r="AE14" s="306">
        <v>0</v>
      </c>
      <c r="AF14" s="306">
        <v>4</v>
      </c>
      <c r="AG14" s="306">
        <v>1</v>
      </c>
      <c r="AH14" s="306">
        <v>5</v>
      </c>
      <c r="AI14" s="306">
        <v>0</v>
      </c>
      <c r="AJ14" s="306" t="s">
        <v>787</v>
      </c>
      <c r="AK14" s="306">
        <v>0</v>
      </c>
      <c r="AL14" s="306">
        <v>15</v>
      </c>
      <c r="AM14" s="306">
        <v>0</v>
      </c>
      <c r="AN14" s="306">
        <v>25</v>
      </c>
      <c r="AO14" s="306">
        <v>39</v>
      </c>
      <c r="AP14" s="306">
        <v>8</v>
      </c>
      <c r="AQ14" s="306">
        <v>1</v>
      </c>
      <c r="AR14" s="306">
        <v>0</v>
      </c>
      <c r="AS14" s="306" t="s">
        <v>787</v>
      </c>
      <c r="AT14" s="306" t="s">
        <v>787</v>
      </c>
      <c r="AU14" s="306">
        <v>7</v>
      </c>
      <c r="AV14" s="306">
        <v>16</v>
      </c>
      <c r="AW14" s="306">
        <v>24</v>
      </c>
      <c r="AX14" s="306" t="s">
        <v>787</v>
      </c>
      <c r="AY14" s="306">
        <v>2</v>
      </c>
      <c r="AZ14" s="306">
        <v>4</v>
      </c>
      <c r="BA14" s="306">
        <v>6</v>
      </c>
      <c r="BB14" s="306">
        <v>8</v>
      </c>
      <c r="BC14" s="306">
        <v>3</v>
      </c>
      <c r="BD14" s="306">
        <v>63</v>
      </c>
      <c r="BE14" s="306">
        <v>10</v>
      </c>
      <c r="BF14" s="306">
        <v>14</v>
      </c>
      <c r="BG14" s="306">
        <v>52</v>
      </c>
      <c r="BH14" s="306">
        <v>1</v>
      </c>
      <c r="BI14" s="306">
        <v>37</v>
      </c>
      <c r="BJ14" s="306" t="s">
        <v>787</v>
      </c>
      <c r="BK14" s="306">
        <v>18</v>
      </c>
      <c r="BL14" s="306">
        <v>56</v>
      </c>
      <c r="BM14" s="306">
        <v>6</v>
      </c>
      <c r="BN14" s="306">
        <v>13</v>
      </c>
      <c r="BO14" s="306">
        <v>14</v>
      </c>
      <c r="BP14" s="306">
        <v>2</v>
      </c>
      <c r="BQ14" s="306">
        <v>0</v>
      </c>
      <c r="BR14" s="306">
        <v>182</v>
      </c>
      <c r="BS14" s="306" t="s">
        <v>787</v>
      </c>
      <c r="BT14" s="306">
        <v>2</v>
      </c>
      <c r="BU14" s="306" t="s">
        <v>787</v>
      </c>
      <c r="BV14" s="306">
        <v>12</v>
      </c>
      <c r="BW14" s="306">
        <v>15</v>
      </c>
      <c r="BX14" s="306">
        <v>8</v>
      </c>
      <c r="BY14" s="306" t="s">
        <v>787</v>
      </c>
      <c r="BZ14" s="306" t="s">
        <v>787</v>
      </c>
      <c r="CA14" s="306" t="s">
        <v>787</v>
      </c>
      <c r="CB14" s="306">
        <v>1</v>
      </c>
      <c r="CC14" s="306" t="s">
        <v>787</v>
      </c>
      <c r="CD14" s="306">
        <v>6</v>
      </c>
      <c r="CE14" s="306" t="s">
        <v>787</v>
      </c>
      <c r="CF14" s="306" t="s">
        <v>787</v>
      </c>
      <c r="CG14" s="306" t="s">
        <v>787</v>
      </c>
      <c r="CH14" s="306" t="s">
        <v>787</v>
      </c>
      <c r="CI14" s="306" t="s">
        <v>787</v>
      </c>
      <c r="CJ14" s="306" t="s">
        <v>787</v>
      </c>
      <c r="CK14" s="306" t="s">
        <v>787</v>
      </c>
      <c r="CL14" s="306" t="s">
        <v>787</v>
      </c>
      <c r="CM14" s="306" t="s">
        <v>787</v>
      </c>
      <c r="CN14" s="306" t="s">
        <v>787</v>
      </c>
      <c r="CO14" s="306" t="s">
        <v>787</v>
      </c>
      <c r="CP14" s="306" t="s">
        <v>787</v>
      </c>
      <c r="CQ14" s="306" t="s">
        <v>787</v>
      </c>
      <c r="CR14" s="306" t="s">
        <v>787</v>
      </c>
      <c r="CS14" s="306" t="s">
        <v>787</v>
      </c>
      <c r="CT14" s="306" t="s">
        <v>787</v>
      </c>
      <c r="CU14" s="306" t="s">
        <v>787</v>
      </c>
      <c r="CV14" s="306" t="s">
        <v>787</v>
      </c>
      <c r="CW14" s="306">
        <v>0</v>
      </c>
      <c r="CX14" s="306" t="s">
        <v>787</v>
      </c>
      <c r="CY14" s="306">
        <v>0</v>
      </c>
      <c r="CZ14" s="306" t="s">
        <v>787</v>
      </c>
      <c r="DA14" s="306"/>
      <c r="DB14" s="306">
        <v>17</v>
      </c>
      <c r="DC14" s="306" t="s">
        <v>787</v>
      </c>
      <c r="DD14" s="306" t="s">
        <v>787</v>
      </c>
      <c r="DE14" s="306" t="s">
        <v>787</v>
      </c>
      <c r="DF14" s="306" t="s">
        <v>787</v>
      </c>
      <c r="DG14" s="306">
        <v>1</v>
      </c>
      <c r="DH14" s="306">
        <v>5</v>
      </c>
      <c r="DI14" s="306">
        <v>1</v>
      </c>
      <c r="DJ14" s="306">
        <v>18</v>
      </c>
      <c r="DK14" s="306">
        <v>16</v>
      </c>
      <c r="DL14" s="306" t="s">
        <v>787</v>
      </c>
      <c r="DM14" s="306" t="s">
        <v>787</v>
      </c>
      <c r="DN14" s="306" t="s">
        <v>787</v>
      </c>
      <c r="DO14" s="306">
        <v>61</v>
      </c>
      <c r="DP14" s="306" t="s">
        <v>787</v>
      </c>
      <c r="DQ14" s="306" t="s">
        <v>787</v>
      </c>
      <c r="DR14" s="306">
        <v>4</v>
      </c>
      <c r="DS14" s="306" t="s">
        <v>787</v>
      </c>
      <c r="DT14" s="306" t="s">
        <v>787</v>
      </c>
      <c r="DU14" s="306" t="s">
        <v>787</v>
      </c>
      <c r="DV14" s="306" t="s">
        <v>787</v>
      </c>
      <c r="DW14" s="306" t="s">
        <v>787</v>
      </c>
      <c r="DX14" s="306" t="s">
        <v>787</v>
      </c>
      <c r="DY14" s="306" t="s">
        <v>787</v>
      </c>
      <c r="DZ14" s="306" t="s">
        <v>787</v>
      </c>
      <c r="EA14" s="306" t="s">
        <v>787</v>
      </c>
      <c r="EB14" s="306" t="s">
        <v>787</v>
      </c>
      <c r="EC14" s="306" t="s">
        <v>787</v>
      </c>
      <c r="ED14" s="306" t="s">
        <v>787</v>
      </c>
      <c r="EE14" s="306" t="s">
        <v>787</v>
      </c>
      <c r="EF14" s="306" t="s">
        <v>787</v>
      </c>
      <c r="EG14" s="306" t="s">
        <v>787</v>
      </c>
      <c r="EH14" s="306">
        <v>1</v>
      </c>
      <c r="EI14" s="306">
        <v>2</v>
      </c>
      <c r="EJ14" s="306">
        <v>0</v>
      </c>
      <c r="EK14" s="306">
        <v>0</v>
      </c>
      <c r="EL14" s="306">
        <v>1</v>
      </c>
      <c r="EM14" s="306">
        <v>0</v>
      </c>
      <c r="EN14" s="306">
        <v>5</v>
      </c>
      <c r="EO14" s="306">
        <v>25</v>
      </c>
      <c r="EP14" s="306">
        <v>2</v>
      </c>
      <c r="EQ14" s="306">
        <v>2</v>
      </c>
      <c r="ER14" s="306">
        <v>0</v>
      </c>
      <c r="ES14" s="306">
        <v>2</v>
      </c>
      <c r="ET14" s="306">
        <v>5</v>
      </c>
      <c r="EU14" s="306">
        <v>1</v>
      </c>
      <c r="EV14" s="306">
        <v>0</v>
      </c>
      <c r="EW14" s="306">
        <v>0</v>
      </c>
      <c r="EX14" s="306">
        <v>1</v>
      </c>
      <c r="EY14" s="306">
        <v>0</v>
      </c>
      <c r="EZ14" s="306">
        <v>1</v>
      </c>
      <c r="FA14" s="306">
        <v>5</v>
      </c>
      <c r="FB14" s="306">
        <v>1</v>
      </c>
      <c r="FC14" s="306">
        <v>2</v>
      </c>
      <c r="FD14" s="306">
        <v>3</v>
      </c>
      <c r="FE14" s="306">
        <v>0</v>
      </c>
      <c r="FF14" s="306">
        <v>1</v>
      </c>
      <c r="FG14" s="306">
        <v>3</v>
      </c>
      <c r="FH14" s="306">
        <v>2</v>
      </c>
      <c r="FI14" s="306">
        <v>2</v>
      </c>
      <c r="FJ14" s="306">
        <v>6</v>
      </c>
      <c r="FK14" s="306">
        <v>1</v>
      </c>
      <c r="FL14" s="306">
        <v>5</v>
      </c>
      <c r="FM14" s="306">
        <v>2</v>
      </c>
      <c r="FN14" s="306">
        <v>0</v>
      </c>
      <c r="FO14" s="306">
        <v>1</v>
      </c>
      <c r="FP14" s="306">
        <v>0</v>
      </c>
      <c r="FQ14" s="306">
        <v>0</v>
      </c>
      <c r="FR14" s="306">
        <v>1</v>
      </c>
      <c r="FS14" s="306">
        <v>1</v>
      </c>
      <c r="FT14" s="306">
        <v>0</v>
      </c>
      <c r="FU14" s="306">
        <v>4</v>
      </c>
      <c r="FV14" s="306">
        <v>10</v>
      </c>
      <c r="FW14" s="306">
        <v>11</v>
      </c>
      <c r="FX14" s="306">
        <v>9</v>
      </c>
      <c r="FY14" s="306">
        <v>1</v>
      </c>
      <c r="FZ14" s="306">
        <v>0</v>
      </c>
      <c r="GA14" s="306">
        <v>2</v>
      </c>
      <c r="GB14" s="306">
        <v>5</v>
      </c>
      <c r="GC14" s="306">
        <v>19</v>
      </c>
      <c r="GD14" s="306">
        <v>1</v>
      </c>
      <c r="GE14" s="306">
        <v>0</v>
      </c>
      <c r="GF14" s="306">
        <v>1</v>
      </c>
      <c r="GG14" s="306">
        <v>1</v>
      </c>
      <c r="GH14" s="306">
        <v>3</v>
      </c>
      <c r="GI14" s="306">
        <v>10</v>
      </c>
      <c r="GJ14" s="306">
        <v>4</v>
      </c>
      <c r="GK14" s="306">
        <v>4</v>
      </c>
      <c r="GL14" s="306">
        <v>0</v>
      </c>
      <c r="GM14" s="306">
        <v>1</v>
      </c>
      <c r="GN14" s="306">
        <v>3</v>
      </c>
      <c r="GO14" s="306">
        <v>0</v>
      </c>
      <c r="GP14" s="306">
        <v>0</v>
      </c>
      <c r="GQ14" s="306">
        <v>2</v>
      </c>
      <c r="GR14" s="306">
        <v>1</v>
      </c>
      <c r="GS14" s="306">
        <v>3</v>
      </c>
      <c r="GT14" s="306">
        <v>5</v>
      </c>
      <c r="GU14" s="306">
        <v>5</v>
      </c>
      <c r="GV14" s="306">
        <v>1</v>
      </c>
      <c r="GW14" s="306">
        <v>0</v>
      </c>
      <c r="GX14" s="306">
        <v>1</v>
      </c>
      <c r="GY14" s="306">
        <v>1</v>
      </c>
      <c r="GZ14" s="306">
        <v>7</v>
      </c>
      <c r="HA14" s="306">
        <v>2</v>
      </c>
      <c r="HB14" s="306">
        <v>1</v>
      </c>
      <c r="HC14" s="306">
        <v>0</v>
      </c>
      <c r="HD14" s="306">
        <v>0</v>
      </c>
      <c r="HE14" s="306">
        <v>3</v>
      </c>
      <c r="HF14" s="306">
        <v>11</v>
      </c>
      <c r="HG14" s="306">
        <v>14</v>
      </c>
      <c r="HH14" s="306">
        <v>11</v>
      </c>
      <c r="HI14" s="306">
        <v>4</v>
      </c>
      <c r="HJ14" s="306">
        <v>5</v>
      </c>
      <c r="HK14" s="306">
        <v>4</v>
      </c>
      <c r="HL14" s="306">
        <v>1</v>
      </c>
      <c r="HM14" s="306">
        <v>2</v>
      </c>
      <c r="HN14" s="306">
        <v>3</v>
      </c>
      <c r="HO14" s="306">
        <v>1</v>
      </c>
      <c r="HP14" s="306">
        <v>1</v>
      </c>
      <c r="HQ14" s="306">
        <v>1</v>
      </c>
      <c r="HR14" s="306">
        <v>9</v>
      </c>
      <c r="HS14" s="306">
        <v>8</v>
      </c>
      <c r="HT14" s="306">
        <v>1</v>
      </c>
      <c r="HU14" s="306">
        <v>2</v>
      </c>
      <c r="HV14" s="306">
        <v>5</v>
      </c>
      <c r="HW14" s="306">
        <v>2</v>
      </c>
      <c r="HX14" s="306">
        <v>1</v>
      </c>
      <c r="HY14" s="306">
        <v>0</v>
      </c>
      <c r="HZ14" s="306">
        <v>2</v>
      </c>
      <c r="IA14" s="306">
        <v>2</v>
      </c>
      <c r="IB14" s="306">
        <v>18</v>
      </c>
      <c r="IC14" s="306">
        <v>2</v>
      </c>
      <c r="ID14" s="306">
        <v>1</v>
      </c>
      <c r="IE14" s="306">
        <v>0</v>
      </c>
      <c r="IF14" s="306">
        <v>3</v>
      </c>
      <c r="IG14" s="306">
        <v>2</v>
      </c>
      <c r="IH14" s="306">
        <v>3</v>
      </c>
      <c r="II14" s="306">
        <v>0</v>
      </c>
      <c r="IJ14" s="306">
        <v>0</v>
      </c>
      <c r="IK14" s="306">
        <v>0</v>
      </c>
      <c r="IL14" s="306">
        <v>8</v>
      </c>
      <c r="IM14" s="306">
        <v>9</v>
      </c>
      <c r="IN14" s="306">
        <v>5</v>
      </c>
      <c r="IO14" s="306">
        <v>1</v>
      </c>
      <c r="IP14" s="306">
        <v>2</v>
      </c>
      <c r="IQ14" s="306">
        <v>0</v>
      </c>
      <c r="IR14" s="306">
        <v>0</v>
      </c>
      <c r="IS14" s="306">
        <v>0</v>
      </c>
      <c r="IT14" s="306">
        <v>4</v>
      </c>
      <c r="IU14" s="306">
        <v>4</v>
      </c>
      <c r="IV14" s="306">
        <v>7</v>
      </c>
      <c r="IW14" s="306">
        <v>1</v>
      </c>
      <c r="IX14" s="306">
        <v>0</v>
      </c>
      <c r="IY14" s="306">
        <v>0</v>
      </c>
      <c r="IZ14" s="306">
        <v>1</v>
      </c>
      <c r="JA14" s="306">
        <v>3</v>
      </c>
      <c r="JB14" s="306">
        <v>3</v>
      </c>
      <c r="JC14" s="306">
        <v>4</v>
      </c>
      <c r="JD14" s="306">
        <v>2</v>
      </c>
      <c r="JE14" s="306">
        <v>1</v>
      </c>
      <c r="JF14" s="306">
        <v>2</v>
      </c>
      <c r="JG14" s="306">
        <v>21</v>
      </c>
      <c r="JH14" s="306">
        <v>9</v>
      </c>
      <c r="JI14" s="306">
        <v>7</v>
      </c>
      <c r="JJ14" s="306">
        <v>2</v>
      </c>
      <c r="JK14" s="306">
        <v>4</v>
      </c>
      <c r="JL14" s="306">
        <v>0</v>
      </c>
      <c r="JM14" s="306">
        <v>0</v>
      </c>
      <c r="JN14" s="306">
        <v>1</v>
      </c>
      <c r="JO14" s="306">
        <v>2</v>
      </c>
      <c r="JP14" s="306">
        <v>3</v>
      </c>
      <c r="JQ14" s="306">
        <v>1</v>
      </c>
      <c r="JR14" s="306">
        <v>1</v>
      </c>
      <c r="JS14" s="306">
        <v>2</v>
      </c>
      <c r="JT14" s="306">
        <v>4</v>
      </c>
      <c r="JU14" s="306">
        <v>7</v>
      </c>
      <c r="JV14" s="306">
        <v>1</v>
      </c>
      <c r="JW14" s="306">
        <v>0</v>
      </c>
      <c r="JX14" s="306">
        <v>2</v>
      </c>
      <c r="JY14" s="306">
        <v>3</v>
      </c>
      <c r="JZ14" s="306">
        <v>1</v>
      </c>
      <c r="KA14" s="306">
        <v>0</v>
      </c>
      <c r="KB14" s="306" t="s">
        <v>787</v>
      </c>
    </row>
    <row r="15" spans="1:288" ht="23.25" customHeight="1">
      <c r="A15" s="183"/>
      <c r="B15" s="56" t="s">
        <v>64</v>
      </c>
      <c r="C15" s="306">
        <v>208</v>
      </c>
      <c r="D15" s="306">
        <v>106</v>
      </c>
      <c r="E15" s="306">
        <v>101</v>
      </c>
      <c r="F15" s="306" t="s">
        <v>262</v>
      </c>
      <c r="G15" s="306" t="s">
        <v>262</v>
      </c>
      <c r="H15" s="306" t="s">
        <v>262</v>
      </c>
      <c r="I15" s="301"/>
      <c r="J15" s="305" t="s">
        <v>262</v>
      </c>
      <c r="K15" s="306" t="s">
        <v>787</v>
      </c>
      <c r="L15" s="306" t="s">
        <v>787</v>
      </c>
      <c r="M15" s="306" t="s">
        <v>262</v>
      </c>
      <c r="N15" s="306" t="s">
        <v>262</v>
      </c>
      <c r="O15" s="306" t="s">
        <v>262</v>
      </c>
      <c r="P15" s="306" t="s">
        <v>262</v>
      </c>
      <c r="Q15" s="306" t="s">
        <v>787</v>
      </c>
      <c r="R15" s="306" t="s">
        <v>262</v>
      </c>
      <c r="S15" s="306" t="s">
        <v>262</v>
      </c>
      <c r="T15" s="306" t="s">
        <v>262</v>
      </c>
      <c r="U15" s="306" t="s">
        <v>262</v>
      </c>
      <c r="V15" s="306" t="s">
        <v>262</v>
      </c>
      <c r="W15" s="306" t="s">
        <v>262</v>
      </c>
      <c r="X15" s="306" t="s">
        <v>262</v>
      </c>
      <c r="Y15" s="306">
        <v>70</v>
      </c>
      <c r="Z15" s="306" t="s">
        <v>262</v>
      </c>
      <c r="AA15" s="306" t="s">
        <v>262</v>
      </c>
      <c r="AB15" s="306" t="s">
        <v>262</v>
      </c>
      <c r="AC15" s="306" t="s">
        <v>262</v>
      </c>
      <c r="AD15" s="306" t="s">
        <v>262</v>
      </c>
      <c r="AE15" s="306" t="s">
        <v>262</v>
      </c>
      <c r="AF15" s="306" t="s">
        <v>262</v>
      </c>
      <c r="AG15" s="306" t="s">
        <v>262</v>
      </c>
      <c r="AH15" s="306" t="s">
        <v>262</v>
      </c>
      <c r="AI15" s="306" t="s">
        <v>262</v>
      </c>
      <c r="AJ15" s="306" t="s">
        <v>787</v>
      </c>
      <c r="AK15" s="306" t="s">
        <v>262</v>
      </c>
      <c r="AL15" s="306" t="s">
        <v>262</v>
      </c>
      <c r="AM15" s="306" t="s">
        <v>262</v>
      </c>
      <c r="AN15" s="306" t="s">
        <v>262</v>
      </c>
      <c r="AO15" s="306" t="s">
        <v>262</v>
      </c>
      <c r="AP15" s="306" t="s">
        <v>262</v>
      </c>
      <c r="AQ15" s="306" t="s">
        <v>262</v>
      </c>
      <c r="AR15" s="306" t="s">
        <v>262</v>
      </c>
      <c r="AS15" s="306" t="s">
        <v>787</v>
      </c>
      <c r="AT15" s="306" t="s">
        <v>787</v>
      </c>
      <c r="AU15" s="306" t="s">
        <v>262</v>
      </c>
      <c r="AV15" s="306" t="s">
        <v>262</v>
      </c>
      <c r="AW15" s="306" t="s">
        <v>262</v>
      </c>
      <c r="AX15" s="306" t="s">
        <v>787</v>
      </c>
      <c r="AY15" s="306" t="s">
        <v>262</v>
      </c>
      <c r="AZ15" s="306" t="s">
        <v>262</v>
      </c>
      <c r="BA15" s="306" t="s">
        <v>262</v>
      </c>
      <c r="BB15" s="306">
        <v>16</v>
      </c>
      <c r="BC15" s="306" t="s">
        <v>262</v>
      </c>
      <c r="BD15" s="306" t="s">
        <v>262</v>
      </c>
      <c r="BE15" s="306" t="s">
        <v>262</v>
      </c>
      <c r="BF15" s="306" t="s">
        <v>262</v>
      </c>
      <c r="BG15" s="306">
        <v>0</v>
      </c>
      <c r="BH15" s="306" t="s">
        <v>262</v>
      </c>
      <c r="BI15" s="306" t="s">
        <v>262</v>
      </c>
      <c r="BJ15" s="306" t="s">
        <v>787</v>
      </c>
      <c r="BK15" s="306" t="s">
        <v>262</v>
      </c>
      <c r="BL15" s="306" t="s">
        <v>262</v>
      </c>
      <c r="BM15" s="306">
        <v>19</v>
      </c>
      <c r="BN15" s="306" t="s">
        <v>262</v>
      </c>
      <c r="BO15" s="306" t="s">
        <v>262</v>
      </c>
      <c r="BP15" s="306" t="s">
        <v>262</v>
      </c>
      <c r="BQ15" s="306" t="s">
        <v>262</v>
      </c>
      <c r="BR15" s="306" t="s">
        <v>262</v>
      </c>
      <c r="BS15" s="306" t="s">
        <v>787</v>
      </c>
      <c r="BT15" s="306" t="s">
        <v>262</v>
      </c>
      <c r="BU15" s="306" t="s">
        <v>787</v>
      </c>
      <c r="BV15" s="306" t="s">
        <v>262</v>
      </c>
      <c r="BW15" s="306" t="s">
        <v>262</v>
      </c>
      <c r="BX15" s="306" t="s">
        <v>262</v>
      </c>
      <c r="BY15" s="306" t="s">
        <v>787</v>
      </c>
      <c r="BZ15" s="306" t="s">
        <v>787</v>
      </c>
      <c r="CA15" s="306" t="s">
        <v>787</v>
      </c>
      <c r="CB15" s="306" t="s">
        <v>262</v>
      </c>
      <c r="CC15" s="306" t="s">
        <v>787</v>
      </c>
      <c r="CD15" s="306" t="s">
        <v>262</v>
      </c>
      <c r="CE15" s="306" t="s">
        <v>787</v>
      </c>
      <c r="CF15" s="306" t="s">
        <v>787</v>
      </c>
      <c r="CG15" s="306" t="s">
        <v>787</v>
      </c>
      <c r="CH15" s="306" t="s">
        <v>787</v>
      </c>
      <c r="CI15" s="306" t="s">
        <v>787</v>
      </c>
      <c r="CJ15" s="306" t="s">
        <v>787</v>
      </c>
      <c r="CK15" s="306" t="s">
        <v>787</v>
      </c>
      <c r="CL15" s="306" t="s">
        <v>787</v>
      </c>
      <c r="CM15" s="306" t="s">
        <v>787</v>
      </c>
      <c r="CN15" s="306" t="s">
        <v>787</v>
      </c>
      <c r="CO15" s="306" t="s">
        <v>787</v>
      </c>
      <c r="CP15" s="306" t="s">
        <v>787</v>
      </c>
      <c r="CQ15" s="306" t="s">
        <v>787</v>
      </c>
      <c r="CR15" s="306" t="s">
        <v>787</v>
      </c>
      <c r="CS15" s="306" t="s">
        <v>787</v>
      </c>
      <c r="CT15" s="306" t="s">
        <v>787</v>
      </c>
      <c r="CU15" s="306" t="s">
        <v>787</v>
      </c>
      <c r="CV15" s="306" t="s">
        <v>787</v>
      </c>
      <c r="CW15" s="306" t="s">
        <v>262</v>
      </c>
      <c r="CX15" s="306" t="s">
        <v>787</v>
      </c>
      <c r="CY15" s="306" t="s">
        <v>262</v>
      </c>
      <c r="CZ15" s="306" t="s">
        <v>787</v>
      </c>
      <c r="DA15" s="306"/>
      <c r="DB15" s="306">
        <v>29</v>
      </c>
      <c r="DC15" s="306" t="s">
        <v>787</v>
      </c>
      <c r="DD15" s="306" t="s">
        <v>787</v>
      </c>
      <c r="DE15" s="306" t="s">
        <v>787</v>
      </c>
      <c r="DF15" s="306" t="s">
        <v>787</v>
      </c>
      <c r="DG15" s="306" t="s">
        <v>262</v>
      </c>
      <c r="DH15" s="306">
        <v>34</v>
      </c>
      <c r="DI15" s="306" t="s">
        <v>262</v>
      </c>
      <c r="DJ15" s="306" t="s">
        <v>262</v>
      </c>
      <c r="DK15" s="306" t="s">
        <v>262</v>
      </c>
      <c r="DL15" s="306" t="s">
        <v>787</v>
      </c>
      <c r="DM15" s="306" t="s">
        <v>787</v>
      </c>
      <c r="DN15" s="306" t="s">
        <v>787</v>
      </c>
      <c r="DO15" s="306" t="s">
        <v>262</v>
      </c>
      <c r="DP15" s="306" t="s">
        <v>787</v>
      </c>
      <c r="DQ15" s="306" t="s">
        <v>787</v>
      </c>
      <c r="DR15" s="306" t="s">
        <v>262</v>
      </c>
      <c r="DS15" s="306" t="s">
        <v>787</v>
      </c>
      <c r="DT15" s="306" t="s">
        <v>787</v>
      </c>
      <c r="DU15" s="306" t="s">
        <v>787</v>
      </c>
      <c r="DV15" s="306" t="s">
        <v>787</v>
      </c>
      <c r="DW15" s="306" t="s">
        <v>787</v>
      </c>
      <c r="DX15" s="306" t="s">
        <v>787</v>
      </c>
      <c r="DY15" s="306" t="s">
        <v>787</v>
      </c>
      <c r="DZ15" s="306" t="s">
        <v>787</v>
      </c>
      <c r="EA15" s="306" t="s">
        <v>787</v>
      </c>
      <c r="EB15" s="306" t="s">
        <v>787</v>
      </c>
      <c r="EC15" s="306" t="s">
        <v>787</v>
      </c>
      <c r="ED15" s="306" t="s">
        <v>787</v>
      </c>
      <c r="EE15" s="306" t="s">
        <v>787</v>
      </c>
      <c r="EF15" s="306" t="s">
        <v>787</v>
      </c>
      <c r="EG15" s="306" t="s">
        <v>787</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262</v>
      </c>
      <c r="JR15" s="306" t="s">
        <v>262</v>
      </c>
      <c r="JS15" s="306" t="s">
        <v>262</v>
      </c>
      <c r="JT15" s="306" t="s">
        <v>262</v>
      </c>
      <c r="JU15" s="306" t="s">
        <v>262</v>
      </c>
      <c r="JV15" s="306" t="s">
        <v>262</v>
      </c>
      <c r="JW15" s="306" t="s">
        <v>262</v>
      </c>
      <c r="JX15" s="306" t="s">
        <v>262</v>
      </c>
      <c r="JY15" s="306" t="s">
        <v>262</v>
      </c>
      <c r="JZ15" s="306" t="s">
        <v>262</v>
      </c>
      <c r="KA15" s="306" t="s">
        <v>262</v>
      </c>
      <c r="KB15" s="306" t="s">
        <v>787</v>
      </c>
    </row>
    <row r="16" spans="1:288" ht="23.25" customHeight="1">
      <c r="A16" s="183"/>
      <c r="B16" s="53" t="s">
        <v>9</v>
      </c>
      <c r="C16" s="307">
        <v>1213</v>
      </c>
      <c r="D16" s="307">
        <v>552</v>
      </c>
      <c r="E16" s="307">
        <v>408</v>
      </c>
      <c r="F16" s="307">
        <v>31</v>
      </c>
      <c r="G16" s="307">
        <v>220</v>
      </c>
      <c r="H16" s="307" t="s">
        <v>262</v>
      </c>
      <c r="I16" s="301"/>
      <c r="J16" s="307">
        <v>30</v>
      </c>
      <c r="K16" s="307" t="s">
        <v>787</v>
      </c>
      <c r="L16" s="307" t="s">
        <v>787</v>
      </c>
      <c r="M16" s="307">
        <v>0</v>
      </c>
      <c r="N16" s="307">
        <v>50</v>
      </c>
      <c r="O16" s="307">
        <v>4</v>
      </c>
      <c r="P16" s="307">
        <v>1</v>
      </c>
      <c r="Q16" s="307" t="s">
        <v>787</v>
      </c>
      <c r="R16" s="307">
        <v>1</v>
      </c>
      <c r="S16" s="307">
        <v>36</v>
      </c>
      <c r="T16" s="307">
        <v>0</v>
      </c>
      <c r="U16" s="307">
        <v>1</v>
      </c>
      <c r="V16" s="307">
        <v>0</v>
      </c>
      <c r="W16" s="307">
        <v>0</v>
      </c>
      <c r="X16" s="307">
        <v>2</v>
      </c>
      <c r="Y16" s="307">
        <v>1</v>
      </c>
      <c r="Z16" s="307">
        <v>2</v>
      </c>
      <c r="AA16" s="307">
        <v>0</v>
      </c>
      <c r="AB16" s="307">
        <v>11</v>
      </c>
      <c r="AC16" s="307">
        <v>0</v>
      </c>
      <c r="AD16" s="307">
        <v>0</v>
      </c>
      <c r="AE16" s="307">
        <v>0</v>
      </c>
      <c r="AF16" s="307">
        <v>1</v>
      </c>
      <c r="AG16" s="307">
        <v>0</v>
      </c>
      <c r="AH16" s="307">
        <v>0</v>
      </c>
      <c r="AI16" s="307">
        <v>2</v>
      </c>
      <c r="AJ16" s="307" t="s">
        <v>787</v>
      </c>
      <c r="AK16" s="307">
        <v>16</v>
      </c>
      <c r="AL16" s="307">
        <v>0</v>
      </c>
      <c r="AM16" s="307">
        <v>38</v>
      </c>
      <c r="AN16" s="307">
        <v>2</v>
      </c>
      <c r="AO16" s="307">
        <v>2</v>
      </c>
      <c r="AP16" s="307">
        <v>1</v>
      </c>
      <c r="AQ16" s="307">
        <v>0</v>
      </c>
      <c r="AR16" s="307">
        <v>3</v>
      </c>
      <c r="AS16" s="307" t="s">
        <v>787</v>
      </c>
      <c r="AT16" s="307" t="s">
        <v>787</v>
      </c>
      <c r="AU16" s="307">
        <v>120</v>
      </c>
      <c r="AV16" s="307">
        <v>3</v>
      </c>
      <c r="AW16" s="307">
        <v>1</v>
      </c>
      <c r="AX16" s="307" t="s">
        <v>787</v>
      </c>
      <c r="AY16" s="307">
        <v>2</v>
      </c>
      <c r="AZ16" s="307">
        <v>1</v>
      </c>
      <c r="BA16" s="307">
        <v>1</v>
      </c>
      <c r="BB16" s="307">
        <v>0</v>
      </c>
      <c r="BC16" s="307">
        <v>37</v>
      </c>
      <c r="BD16" s="307">
        <v>2</v>
      </c>
      <c r="BE16" s="307">
        <v>1</v>
      </c>
      <c r="BF16" s="307">
        <v>1</v>
      </c>
      <c r="BG16" s="307">
        <v>3</v>
      </c>
      <c r="BH16" s="307">
        <v>3</v>
      </c>
      <c r="BI16" s="307">
        <v>1</v>
      </c>
      <c r="BJ16" s="307" t="s">
        <v>787</v>
      </c>
      <c r="BK16" s="307">
        <v>4</v>
      </c>
      <c r="BL16" s="307">
        <v>7</v>
      </c>
      <c r="BM16" s="307">
        <v>0</v>
      </c>
      <c r="BN16" s="307">
        <v>2</v>
      </c>
      <c r="BO16" s="307">
        <v>2</v>
      </c>
      <c r="BP16" s="307">
        <v>2</v>
      </c>
      <c r="BQ16" s="307">
        <v>0</v>
      </c>
      <c r="BR16" s="307">
        <v>96</v>
      </c>
      <c r="BS16" s="307" t="s">
        <v>787</v>
      </c>
      <c r="BT16" s="307">
        <v>14</v>
      </c>
      <c r="BU16" s="307" t="s">
        <v>787</v>
      </c>
      <c r="BV16" s="307">
        <v>2</v>
      </c>
      <c r="BW16" s="307">
        <v>1</v>
      </c>
      <c r="BX16" s="307">
        <v>11</v>
      </c>
      <c r="BY16" s="307" t="s">
        <v>787</v>
      </c>
      <c r="BZ16" s="307" t="s">
        <v>787</v>
      </c>
      <c r="CA16" s="307" t="s">
        <v>787</v>
      </c>
      <c r="CB16" s="307">
        <v>7</v>
      </c>
      <c r="CC16" s="307" t="s">
        <v>787</v>
      </c>
      <c r="CD16" s="307">
        <v>0</v>
      </c>
      <c r="CE16" s="307" t="s">
        <v>787</v>
      </c>
      <c r="CF16" s="307" t="s">
        <v>787</v>
      </c>
      <c r="CG16" s="307" t="s">
        <v>787</v>
      </c>
      <c r="CH16" s="307" t="s">
        <v>787</v>
      </c>
      <c r="CI16" s="307" t="s">
        <v>787</v>
      </c>
      <c r="CJ16" s="307" t="s">
        <v>787</v>
      </c>
      <c r="CK16" s="307" t="s">
        <v>787</v>
      </c>
      <c r="CL16" s="307" t="s">
        <v>787</v>
      </c>
      <c r="CM16" s="307" t="s">
        <v>787</v>
      </c>
      <c r="CN16" s="307" t="s">
        <v>787</v>
      </c>
      <c r="CO16" s="307" t="s">
        <v>787</v>
      </c>
      <c r="CP16" s="307" t="s">
        <v>787</v>
      </c>
      <c r="CQ16" s="307" t="s">
        <v>787</v>
      </c>
      <c r="CR16" s="307" t="s">
        <v>787</v>
      </c>
      <c r="CS16" s="307" t="s">
        <v>787</v>
      </c>
      <c r="CT16" s="307" t="s">
        <v>787</v>
      </c>
      <c r="CU16" s="307" t="s">
        <v>787</v>
      </c>
      <c r="CV16" s="307" t="s">
        <v>787</v>
      </c>
      <c r="CW16" s="307">
        <v>7</v>
      </c>
      <c r="CX16" s="307" t="s">
        <v>787</v>
      </c>
      <c r="CY16" s="307">
        <v>0</v>
      </c>
      <c r="CZ16" s="307" t="s">
        <v>787</v>
      </c>
      <c r="DA16" s="307"/>
      <c r="DB16" s="307">
        <v>193</v>
      </c>
      <c r="DC16" s="307" t="s">
        <v>787</v>
      </c>
      <c r="DD16" s="307" t="s">
        <v>787</v>
      </c>
      <c r="DE16" s="307" t="s">
        <v>787</v>
      </c>
      <c r="DF16" s="307" t="s">
        <v>787</v>
      </c>
      <c r="DG16" s="307">
        <v>7</v>
      </c>
      <c r="DH16" s="307">
        <v>1</v>
      </c>
      <c r="DI16" s="307">
        <v>0</v>
      </c>
      <c r="DJ16" s="307">
        <v>25</v>
      </c>
      <c r="DK16" s="307">
        <v>14</v>
      </c>
      <c r="DL16" s="307" t="s">
        <v>787</v>
      </c>
      <c r="DM16" s="307" t="s">
        <v>787</v>
      </c>
      <c r="DN16" s="307" t="s">
        <v>787</v>
      </c>
      <c r="DO16" s="307">
        <v>4</v>
      </c>
      <c r="DP16" s="307" t="s">
        <v>787</v>
      </c>
      <c r="DQ16" s="307" t="s">
        <v>787</v>
      </c>
      <c r="DR16" s="307">
        <v>0</v>
      </c>
      <c r="DS16" s="307" t="s">
        <v>787</v>
      </c>
      <c r="DT16" s="307" t="s">
        <v>787</v>
      </c>
      <c r="DU16" s="307" t="s">
        <v>787</v>
      </c>
      <c r="DV16" s="307" t="s">
        <v>787</v>
      </c>
      <c r="DW16" s="307" t="s">
        <v>787</v>
      </c>
      <c r="DX16" s="307" t="s">
        <v>787</v>
      </c>
      <c r="DY16" s="307" t="s">
        <v>787</v>
      </c>
      <c r="DZ16" s="307" t="s">
        <v>787</v>
      </c>
      <c r="EA16" s="307" t="s">
        <v>787</v>
      </c>
      <c r="EB16" s="307" t="s">
        <v>787</v>
      </c>
      <c r="EC16" s="307" t="s">
        <v>787</v>
      </c>
      <c r="ED16" s="307" t="s">
        <v>787</v>
      </c>
      <c r="EE16" s="307" t="s">
        <v>787</v>
      </c>
      <c r="EF16" s="307" t="s">
        <v>787</v>
      </c>
      <c r="EG16" s="307" t="s">
        <v>787</v>
      </c>
      <c r="EH16" s="307">
        <v>2</v>
      </c>
      <c r="EI16" s="307">
        <v>0</v>
      </c>
      <c r="EJ16" s="307">
        <v>0</v>
      </c>
      <c r="EK16" s="307">
        <v>0</v>
      </c>
      <c r="EL16" s="307">
        <v>0</v>
      </c>
      <c r="EM16" s="307">
        <v>0</v>
      </c>
      <c r="EN16" s="307">
        <v>2</v>
      </c>
      <c r="EO16" s="307">
        <v>0</v>
      </c>
      <c r="EP16" s="307">
        <v>1</v>
      </c>
      <c r="EQ16" s="307">
        <v>1</v>
      </c>
      <c r="ER16" s="307">
        <v>0</v>
      </c>
      <c r="ES16" s="307">
        <v>1</v>
      </c>
      <c r="ET16" s="307">
        <v>2</v>
      </c>
      <c r="EU16" s="307">
        <v>0</v>
      </c>
      <c r="EV16" s="307">
        <v>0</v>
      </c>
      <c r="EW16" s="307">
        <v>0</v>
      </c>
      <c r="EX16" s="307">
        <v>1</v>
      </c>
      <c r="EY16" s="307">
        <v>1</v>
      </c>
      <c r="EZ16" s="307">
        <v>1</v>
      </c>
      <c r="FA16" s="307">
        <v>1</v>
      </c>
      <c r="FB16" s="307">
        <v>0</v>
      </c>
      <c r="FC16" s="307">
        <v>2</v>
      </c>
      <c r="FD16" s="307">
        <v>2</v>
      </c>
      <c r="FE16" s="307">
        <v>1</v>
      </c>
      <c r="FF16" s="307">
        <v>1</v>
      </c>
      <c r="FG16" s="307">
        <v>1</v>
      </c>
      <c r="FH16" s="307">
        <v>0</v>
      </c>
      <c r="FI16" s="307">
        <v>1</v>
      </c>
      <c r="FJ16" s="307">
        <v>1</v>
      </c>
      <c r="FK16" s="307">
        <v>0</v>
      </c>
      <c r="FL16" s="307">
        <v>1</v>
      </c>
      <c r="FM16" s="307">
        <v>1</v>
      </c>
      <c r="FN16" s="307">
        <v>0</v>
      </c>
      <c r="FO16" s="307">
        <v>0</v>
      </c>
      <c r="FP16" s="307">
        <v>0</v>
      </c>
      <c r="FQ16" s="307">
        <v>0</v>
      </c>
      <c r="FR16" s="307">
        <v>2</v>
      </c>
      <c r="FS16" s="307">
        <v>1</v>
      </c>
      <c r="FT16" s="307">
        <v>0</v>
      </c>
      <c r="FU16" s="307">
        <v>2</v>
      </c>
      <c r="FV16" s="307">
        <v>2</v>
      </c>
      <c r="FW16" s="307">
        <v>3</v>
      </c>
      <c r="FX16" s="307">
        <v>3</v>
      </c>
      <c r="FY16" s="307">
        <v>1</v>
      </c>
      <c r="FZ16" s="307">
        <v>0</v>
      </c>
      <c r="GA16" s="307">
        <v>0</v>
      </c>
      <c r="GB16" s="307">
        <v>1</v>
      </c>
      <c r="GC16" s="307">
        <v>1</v>
      </c>
      <c r="GD16" s="307">
        <v>1</v>
      </c>
      <c r="GE16" s="307">
        <v>0</v>
      </c>
      <c r="GF16" s="307">
        <v>0</v>
      </c>
      <c r="GG16" s="307">
        <v>0</v>
      </c>
      <c r="GH16" s="307">
        <v>1</v>
      </c>
      <c r="GI16" s="307">
        <v>3</v>
      </c>
      <c r="GJ16" s="307">
        <v>1</v>
      </c>
      <c r="GK16" s="307">
        <v>0</v>
      </c>
      <c r="GL16" s="307">
        <v>0</v>
      </c>
      <c r="GM16" s="307">
        <v>0</v>
      </c>
      <c r="GN16" s="307">
        <v>1</v>
      </c>
      <c r="GO16" s="307">
        <v>0</v>
      </c>
      <c r="GP16" s="307">
        <v>1</v>
      </c>
      <c r="GQ16" s="307">
        <v>2</v>
      </c>
      <c r="GR16" s="307">
        <v>0</v>
      </c>
      <c r="GS16" s="307">
        <v>1</v>
      </c>
      <c r="GT16" s="307">
        <v>2</v>
      </c>
      <c r="GU16" s="307">
        <v>1</v>
      </c>
      <c r="GV16" s="307">
        <v>1</v>
      </c>
      <c r="GW16" s="307">
        <v>0</v>
      </c>
      <c r="GX16" s="307">
        <v>3</v>
      </c>
      <c r="GY16" s="307">
        <v>0</v>
      </c>
      <c r="GZ16" s="307">
        <v>2</v>
      </c>
      <c r="HA16" s="307">
        <v>0</v>
      </c>
      <c r="HB16" s="307">
        <v>1</v>
      </c>
      <c r="HC16" s="307">
        <v>0</v>
      </c>
      <c r="HD16" s="307">
        <v>0</v>
      </c>
      <c r="HE16" s="307">
        <v>3</v>
      </c>
      <c r="HF16" s="307">
        <v>3</v>
      </c>
      <c r="HG16" s="307">
        <v>0</v>
      </c>
      <c r="HH16" s="307">
        <v>0</v>
      </c>
      <c r="HI16" s="307">
        <v>1</v>
      </c>
      <c r="HJ16" s="307">
        <v>1</v>
      </c>
      <c r="HK16" s="307">
        <v>0</v>
      </c>
      <c r="HL16" s="307">
        <v>0</v>
      </c>
      <c r="HM16" s="307">
        <v>0</v>
      </c>
      <c r="HN16" s="307">
        <v>2</v>
      </c>
      <c r="HO16" s="307">
        <v>1</v>
      </c>
      <c r="HP16" s="307">
        <v>1</v>
      </c>
      <c r="HQ16" s="307">
        <v>0</v>
      </c>
      <c r="HR16" s="307">
        <v>1</v>
      </c>
      <c r="HS16" s="307">
        <v>1</v>
      </c>
      <c r="HT16" s="307">
        <v>0</v>
      </c>
      <c r="HU16" s="307">
        <v>1</v>
      </c>
      <c r="HV16" s="307">
        <v>2</v>
      </c>
      <c r="HW16" s="307">
        <v>0</v>
      </c>
      <c r="HX16" s="307">
        <v>0</v>
      </c>
      <c r="HY16" s="307">
        <v>0</v>
      </c>
      <c r="HZ16" s="307">
        <v>0</v>
      </c>
      <c r="IA16" s="307">
        <v>0</v>
      </c>
      <c r="IB16" s="307">
        <v>1</v>
      </c>
      <c r="IC16" s="307">
        <v>0</v>
      </c>
      <c r="ID16" s="307">
        <v>0</v>
      </c>
      <c r="IE16" s="307">
        <v>0</v>
      </c>
      <c r="IF16" s="307">
        <v>1</v>
      </c>
      <c r="IG16" s="307">
        <v>1</v>
      </c>
      <c r="IH16" s="307">
        <v>1</v>
      </c>
      <c r="II16" s="307">
        <v>1</v>
      </c>
      <c r="IJ16" s="307">
        <v>0</v>
      </c>
      <c r="IK16" s="307">
        <v>1</v>
      </c>
      <c r="IL16" s="307">
        <v>23</v>
      </c>
      <c r="IM16" s="307">
        <v>6</v>
      </c>
      <c r="IN16" s="307">
        <v>1</v>
      </c>
      <c r="IO16" s="307">
        <v>1</v>
      </c>
      <c r="IP16" s="307">
        <v>1</v>
      </c>
      <c r="IQ16" s="307">
        <v>2</v>
      </c>
      <c r="IR16" s="307">
        <v>0</v>
      </c>
      <c r="IS16" s="307">
        <v>0</v>
      </c>
      <c r="IT16" s="307">
        <v>0</v>
      </c>
      <c r="IU16" s="307">
        <v>1</v>
      </c>
      <c r="IV16" s="307">
        <v>4</v>
      </c>
      <c r="IW16" s="307">
        <v>0</v>
      </c>
      <c r="IX16" s="307" t="s">
        <v>262</v>
      </c>
      <c r="IY16" s="307" t="s">
        <v>262</v>
      </c>
      <c r="IZ16" s="307">
        <v>0</v>
      </c>
      <c r="JA16" s="307">
        <v>0</v>
      </c>
      <c r="JB16" s="307">
        <v>0</v>
      </c>
      <c r="JC16" s="307">
        <v>0</v>
      </c>
      <c r="JD16" s="307">
        <v>0</v>
      </c>
      <c r="JE16" s="307">
        <v>0</v>
      </c>
      <c r="JF16" s="307">
        <v>0</v>
      </c>
      <c r="JG16" s="307">
        <v>5</v>
      </c>
      <c r="JH16" s="307">
        <v>1</v>
      </c>
      <c r="JI16" s="307">
        <v>0</v>
      </c>
      <c r="JJ16" s="307">
        <v>0</v>
      </c>
      <c r="JK16" s="307">
        <v>0</v>
      </c>
      <c r="JL16" s="307">
        <v>0</v>
      </c>
      <c r="JM16" s="307">
        <v>0</v>
      </c>
      <c r="JN16" s="307">
        <v>2</v>
      </c>
      <c r="JO16" s="307">
        <v>1</v>
      </c>
      <c r="JP16" s="307">
        <v>8</v>
      </c>
      <c r="JQ16" s="307">
        <v>1</v>
      </c>
      <c r="JR16" s="307">
        <v>1</v>
      </c>
      <c r="JS16" s="307">
        <v>2</v>
      </c>
      <c r="JT16" s="307">
        <v>2</v>
      </c>
      <c r="JU16" s="307">
        <v>2</v>
      </c>
      <c r="JV16" s="307">
        <v>0</v>
      </c>
      <c r="JW16" s="307">
        <v>0</v>
      </c>
      <c r="JX16" s="307">
        <v>0</v>
      </c>
      <c r="JY16" s="307">
        <v>0</v>
      </c>
      <c r="JZ16" s="307">
        <v>0</v>
      </c>
      <c r="KA16" s="307">
        <v>3</v>
      </c>
      <c r="KB16" s="307" t="s">
        <v>787</v>
      </c>
    </row>
    <row r="17" spans="1:288" ht="23.25" customHeight="1">
      <c r="A17" s="183"/>
      <c r="B17" s="57" t="s">
        <v>15</v>
      </c>
      <c r="C17" s="503">
        <v>11100</v>
      </c>
      <c r="D17" s="503">
        <v>5690</v>
      </c>
      <c r="E17" s="503">
        <v>2532</v>
      </c>
      <c r="F17" s="503">
        <v>1137</v>
      </c>
      <c r="G17" s="503">
        <v>1733</v>
      </c>
      <c r="H17" s="503">
        <v>6</v>
      </c>
      <c r="I17" s="301"/>
      <c r="J17" s="503">
        <v>780</v>
      </c>
      <c r="K17" s="503" t="s">
        <v>787</v>
      </c>
      <c r="L17" s="503" t="s">
        <v>787</v>
      </c>
      <c r="M17" s="503">
        <v>21</v>
      </c>
      <c r="N17" s="503">
        <v>111</v>
      </c>
      <c r="O17" s="503">
        <v>69</v>
      </c>
      <c r="P17" s="503">
        <v>57</v>
      </c>
      <c r="Q17" s="503" t="s">
        <v>787</v>
      </c>
      <c r="R17" s="503">
        <v>84</v>
      </c>
      <c r="S17" s="503">
        <v>101</v>
      </c>
      <c r="T17" s="503">
        <v>46</v>
      </c>
      <c r="U17" s="503">
        <v>41</v>
      </c>
      <c r="V17" s="503">
        <v>39</v>
      </c>
      <c r="W17" s="503">
        <v>28</v>
      </c>
      <c r="X17" s="503">
        <v>42</v>
      </c>
      <c r="Y17" s="503">
        <v>125</v>
      </c>
      <c r="Z17" s="503">
        <v>51</v>
      </c>
      <c r="AA17" s="503">
        <v>25</v>
      </c>
      <c r="AB17" s="503">
        <v>31</v>
      </c>
      <c r="AC17" s="503">
        <v>54</v>
      </c>
      <c r="AD17" s="503">
        <v>30</v>
      </c>
      <c r="AE17" s="503">
        <v>20</v>
      </c>
      <c r="AF17" s="503">
        <v>23</v>
      </c>
      <c r="AG17" s="503">
        <v>17</v>
      </c>
      <c r="AH17" s="503">
        <v>50</v>
      </c>
      <c r="AI17" s="503">
        <v>34</v>
      </c>
      <c r="AJ17" s="503" t="s">
        <v>787</v>
      </c>
      <c r="AK17" s="503">
        <v>35</v>
      </c>
      <c r="AL17" s="503">
        <v>30</v>
      </c>
      <c r="AM17" s="503">
        <v>87</v>
      </c>
      <c r="AN17" s="503">
        <v>97</v>
      </c>
      <c r="AO17" s="503">
        <v>98</v>
      </c>
      <c r="AP17" s="503">
        <v>61</v>
      </c>
      <c r="AQ17" s="503">
        <v>41</v>
      </c>
      <c r="AR17" s="503">
        <v>24</v>
      </c>
      <c r="AS17" s="503" t="s">
        <v>787</v>
      </c>
      <c r="AT17" s="503" t="s">
        <v>787</v>
      </c>
      <c r="AU17" s="503">
        <v>335</v>
      </c>
      <c r="AV17" s="503">
        <v>94</v>
      </c>
      <c r="AW17" s="503">
        <v>90</v>
      </c>
      <c r="AX17" s="503" t="s">
        <v>787</v>
      </c>
      <c r="AY17" s="503">
        <v>48</v>
      </c>
      <c r="AZ17" s="503">
        <v>73</v>
      </c>
      <c r="BA17" s="503">
        <v>37</v>
      </c>
      <c r="BB17" s="503">
        <v>49</v>
      </c>
      <c r="BC17" s="503">
        <v>73</v>
      </c>
      <c r="BD17" s="503">
        <v>184</v>
      </c>
      <c r="BE17" s="503">
        <v>67</v>
      </c>
      <c r="BF17" s="503">
        <v>67</v>
      </c>
      <c r="BG17" s="503">
        <v>102</v>
      </c>
      <c r="BH17" s="503">
        <v>28</v>
      </c>
      <c r="BI17" s="503">
        <v>75</v>
      </c>
      <c r="BJ17" s="503" t="s">
        <v>787</v>
      </c>
      <c r="BK17" s="503">
        <v>208</v>
      </c>
      <c r="BL17" s="503">
        <v>223</v>
      </c>
      <c r="BM17" s="503">
        <v>72</v>
      </c>
      <c r="BN17" s="503">
        <v>110</v>
      </c>
      <c r="BO17" s="503">
        <v>74</v>
      </c>
      <c r="BP17" s="503">
        <v>61</v>
      </c>
      <c r="BQ17" s="503">
        <v>26</v>
      </c>
      <c r="BR17" s="503">
        <v>756</v>
      </c>
      <c r="BS17" s="503" t="s">
        <v>787</v>
      </c>
      <c r="BT17" s="503">
        <v>89</v>
      </c>
      <c r="BU17" s="503" t="s">
        <v>787</v>
      </c>
      <c r="BV17" s="503">
        <v>62</v>
      </c>
      <c r="BW17" s="503">
        <v>42</v>
      </c>
      <c r="BX17" s="503">
        <v>57</v>
      </c>
      <c r="BY17" s="503" t="s">
        <v>787</v>
      </c>
      <c r="BZ17" s="503" t="s">
        <v>787</v>
      </c>
      <c r="CA17" s="503" t="s">
        <v>787</v>
      </c>
      <c r="CB17" s="503">
        <v>37</v>
      </c>
      <c r="CC17" s="503" t="s">
        <v>787</v>
      </c>
      <c r="CD17" s="503">
        <v>25</v>
      </c>
      <c r="CE17" s="503" t="s">
        <v>787</v>
      </c>
      <c r="CF17" s="503" t="s">
        <v>787</v>
      </c>
      <c r="CG17" s="503" t="s">
        <v>787</v>
      </c>
      <c r="CH17" s="503" t="s">
        <v>787</v>
      </c>
      <c r="CI17" s="503" t="s">
        <v>787</v>
      </c>
      <c r="CJ17" s="503" t="s">
        <v>787</v>
      </c>
      <c r="CK17" s="503" t="s">
        <v>787</v>
      </c>
      <c r="CL17" s="503" t="s">
        <v>787</v>
      </c>
      <c r="CM17" s="503" t="s">
        <v>787</v>
      </c>
      <c r="CN17" s="503" t="s">
        <v>787</v>
      </c>
      <c r="CO17" s="503" t="s">
        <v>787</v>
      </c>
      <c r="CP17" s="503" t="s">
        <v>787</v>
      </c>
      <c r="CQ17" s="503" t="s">
        <v>787</v>
      </c>
      <c r="CR17" s="503" t="s">
        <v>787</v>
      </c>
      <c r="CS17" s="503" t="s">
        <v>787</v>
      </c>
      <c r="CT17" s="503" t="s">
        <v>787</v>
      </c>
      <c r="CU17" s="503" t="s">
        <v>787</v>
      </c>
      <c r="CV17" s="503" t="s">
        <v>787</v>
      </c>
      <c r="CW17" s="503">
        <v>31</v>
      </c>
      <c r="CX17" s="503" t="s">
        <v>787</v>
      </c>
      <c r="CY17" s="503">
        <v>16</v>
      </c>
      <c r="CZ17" s="503" t="s">
        <v>787</v>
      </c>
      <c r="DA17" s="503"/>
      <c r="DB17" s="503">
        <v>503</v>
      </c>
      <c r="DC17" s="503" t="s">
        <v>787</v>
      </c>
      <c r="DD17" s="503" t="s">
        <v>787</v>
      </c>
      <c r="DE17" s="503" t="s">
        <v>787</v>
      </c>
      <c r="DF17" s="503" t="s">
        <v>787</v>
      </c>
      <c r="DG17" s="503">
        <v>54</v>
      </c>
      <c r="DH17" s="503">
        <v>69</v>
      </c>
      <c r="DI17" s="503">
        <v>13</v>
      </c>
      <c r="DJ17" s="503">
        <v>178</v>
      </c>
      <c r="DK17" s="503">
        <v>89</v>
      </c>
      <c r="DL17" s="503" t="s">
        <v>787</v>
      </c>
      <c r="DM17" s="503" t="s">
        <v>787</v>
      </c>
      <c r="DN17" s="503" t="s">
        <v>787</v>
      </c>
      <c r="DO17" s="503">
        <v>146</v>
      </c>
      <c r="DP17" s="503" t="s">
        <v>787</v>
      </c>
      <c r="DQ17" s="503" t="s">
        <v>787</v>
      </c>
      <c r="DR17" s="503">
        <v>60</v>
      </c>
      <c r="DS17" s="503" t="s">
        <v>787</v>
      </c>
      <c r="DT17" s="503" t="s">
        <v>787</v>
      </c>
      <c r="DU17" s="503" t="s">
        <v>787</v>
      </c>
      <c r="DV17" s="503" t="s">
        <v>787</v>
      </c>
      <c r="DW17" s="503" t="s">
        <v>787</v>
      </c>
      <c r="DX17" s="503" t="s">
        <v>787</v>
      </c>
      <c r="DY17" s="503" t="s">
        <v>787</v>
      </c>
      <c r="DZ17" s="503" t="s">
        <v>787</v>
      </c>
      <c r="EA17" s="503" t="s">
        <v>787</v>
      </c>
      <c r="EB17" s="503" t="s">
        <v>787</v>
      </c>
      <c r="EC17" s="503" t="s">
        <v>787</v>
      </c>
      <c r="ED17" s="503" t="s">
        <v>787</v>
      </c>
      <c r="EE17" s="503" t="s">
        <v>787</v>
      </c>
      <c r="EF17" s="503" t="s">
        <v>787</v>
      </c>
      <c r="EG17" s="503" t="s">
        <v>787</v>
      </c>
      <c r="EH17" s="503">
        <v>16</v>
      </c>
      <c r="EI17" s="503">
        <v>7</v>
      </c>
      <c r="EJ17" s="503">
        <v>5</v>
      </c>
      <c r="EK17" s="503">
        <v>3</v>
      </c>
      <c r="EL17" s="503">
        <v>5</v>
      </c>
      <c r="EM17" s="503">
        <v>5</v>
      </c>
      <c r="EN17" s="503">
        <v>19</v>
      </c>
      <c r="EO17" s="503">
        <v>33</v>
      </c>
      <c r="EP17" s="503">
        <v>10</v>
      </c>
      <c r="EQ17" s="503">
        <v>9</v>
      </c>
      <c r="ER17" s="503">
        <v>7</v>
      </c>
      <c r="ES17" s="503">
        <v>9</v>
      </c>
      <c r="ET17" s="503">
        <v>21</v>
      </c>
      <c r="EU17" s="503">
        <v>5</v>
      </c>
      <c r="EV17" s="503">
        <v>5</v>
      </c>
      <c r="EW17" s="503">
        <v>4</v>
      </c>
      <c r="EX17" s="503">
        <v>9</v>
      </c>
      <c r="EY17" s="503">
        <v>11</v>
      </c>
      <c r="EZ17" s="503">
        <v>13</v>
      </c>
      <c r="FA17" s="503">
        <v>19</v>
      </c>
      <c r="FB17" s="503">
        <v>14</v>
      </c>
      <c r="FC17" s="503">
        <v>17</v>
      </c>
      <c r="FD17" s="503">
        <v>11</v>
      </c>
      <c r="FE17" s="503">
        <v>6</v>
      </c>
      <c r="FF17" s="503">
        <v>8</v>
      </c>
      <c r="FG17" s="503">
        <v>14</v>
      </c>
      <c r="FH17" s="503">
        <v>4</v>
      </c>
      <c r="FI17" s="503">
        <v>9</v>
      </c>
      <c r="FJ17" s="503">
        <v>12</v>
      </c>
      <c r="FK17" s="503">
        <v>6</v>
      </c>
      <c r="FL17" s="503">
        <v>16</v>
      </c>
      <c r="FM17" s="503">
        <v>8</v>
      </c>
      <c r="FN17" s="503">
        <v>6</v>
      </c>
      <c r="FO17" s="503">
        <v>5</v>
      </c>
      <c r="FP17" s="503">
        <v>2</v>
      </c>
      <c r="FQ17" s="503">
        <v>2</v>
      </c>
      <c r="FR17" s="503">
        <v>16</v>
      </c>
      <c r="FS17" s="503">
        <v>7</v>
      </c>
      <c r="FT17" s="503">
        <v>4</v>
      </c>
      <c r="FU17" s="503">
        <v>18</v>
      </c>
      <c r="FV17" s="503">
        <v>25</v>
      </c>
      <c r="FW17" s="503">
        <v>29</v>
      </c>
      <c r="FX17" s="503">
        <v>33</v>
      </c>
      <c r="FY17" s="503">
        <v>8</v>
      </c>
      <c r="FZ17" s="503">
        <v>4</v>
      </c>
      <c r="GA17" s="503">
        <v>7</v>
      </c>
      <c r="GB17" s="503">
        <v>15</v>
      </c>
      <c r="GC17" s="503">
        <v>26</v>
      </c>
      <c r="GD17" s="503">
        <v>8</v>
      </c>
      <c r="GE17" s="503">
        <v>3</v>
      </c>
      <c r="GF17" s="503">
        <v>4</v>
      </c>
      <c r="GG17" s="503">
        <v>5</v>
      </c>
      <c r="GH17" s="503">
        <v>11</v>
      </c>
      <c r="GI17" s="503">
        <v>25</v>
      </c>
      <c r="GJ17" s="503">
        <v>9</v>
      </c>
      <c r="GK17" s="503">
        <v>9</v>
      </c>
      <c r="GL17" s="503">
        <v>4</v>
      </c>
      <c r="GM17" s="503">
        <v>6</v>
      </c>
      <c r="GN17" s="503">
        <v>8</v>
      </c>
      <c r="GO17" s="503">
        <v>2</v>
      </c>
      <c r="GP17" s="503">
        <v>6</v>
      </c>
      <c r="GQ17" s="503">
        <v>10</v>
      </c>
      <c r="GR17" s="503">
        <v>5</v>
      </c>
      <c r="GS17" s="503">
        <v>13</v>
      </c>
      <c r="GT17" s="503">
        <v>17</v>
      </c>
      <c r="GU17" s="503">
        <v>12</v>
      </c>
      <c r="GV17" s="503">
        <v>8</v>
      </c>
      <c r="GW17" s="503">
        <v>6</v>
      </c>
      <c r="GX17" s="503">
        <v>12</v>
      </c>
      <c r="GY17" s="503">
        <v>5</v>
      </c>
      <c r="GZ17" s="503">
        <v>15</v>
      </c>
      <c r="HA17" s="503">
        <v>6</v>
      </c>
      <c r="HB17" s="503">
        <v>10</v>
      </c>
      <c r="HC17" s="503">
        <v>5</v>
      </c>
      <c r="HD17" s="503">
        <v>4</v>
      </c>
      <c r="HE17" s="503">
        <v>22</v>
      </c>
      <c r="HF17" s="503">
        <v>26</v>
      </c>
      <c r="HG17" s="503">
        <v>18</v>
      </c>
      <c r="HH17" s="503">
        <v>15</v>
      </c>
      <c r="HI17" s="503">
        <v>9</v>
      </c>
      <c r="HJ17" s="503">
        <v>13</v>
      </c>
      <c r="HK17" s="503">
        <v>9</v>
      </c>
      <c r="HL17" s="503">
        <v>6</v>
      </c>
      <c r="HM17" s="503">
        <v>7</v>
      </c>
      <c r="HN17" s="503">
        <v>12</v>
      </c>
      <c r="HO17" s="503">
        <v>10</v>
      </c>
      <c r="HP17" s="503">
        <v>9</v>
      </c>
      <c r="HQ17" s="503">
        <v>5</v>
      </c>
      <c r="HR17" s="503">
        <v>21</v>
      </c>
      <c r="HS17" s="503">
        <v>21</v>
      </c>
      <c r="HT17" s="503">
        <v>10</v>
      </c>
      <c r="HU17" s="503">
        <v>8</v>
      </c>
      <c r="HV17" s="503">
        <v>15</v>
      </c>
      <c r="HW17" s="503">
        <v>11</v>
      </c>
      <c r="HX17" s="503">
        <v>8</v>
      </c>
      <c r="HY17" s="503">
        <v>6</v>
      </c>
      <c r="HZ17" s="503">
        <v>6</v>
      </c>
      <c r="IA17" s="503">
        <v>5</v>
      </c>
      <c r="IB17" s="503">
        <v>24</v>
      </c>
      <c r="IC17" s="503">
        <v>5</v>
      </c>
      <c r="ID17" s="503">
        <v>5</v>
      </c>
      <c r="IE17" s="503">
        <v>3</v>
      </c>
      <c r="IF17" s="503">
        <v>10</v>
      </c>
      <c r="IG17" s="503">
        <v>7</v>
      </c>
      <c r="IH17" s="503">
        <v>14</v>
      </c>
      <c r="II17" s="503">
        <v>5</v>
      </c>
      <c r="IJ17" s="503">
        <v>4</v>
      </c>
      <c r="IK17" s="503">
        <v>6</v>
      </c>
      <c r="IL17" s="503">
        <v>62</v>
      </c>
      <c r="IM17" s="503">
        <v>40</v>
      </c>
      <c r="IN17" s="503">
        <v>21</v>
      </c>
      <c r="IO17" s="503">
        <v>8</v>
      </c>
      <c r="IP17" s="503">
        <v>10</v>
      </c>
      <c r="IQ17" s="503">
        <v>5</v>
      </c>
      <c r="IR17" s="503">
        <v>3</v>
      </c>
      <c r="IS17" s="503">
        <v>4</v>
      </c>
      <c r="IT17" s="503">
        <v>9</v>
      </c>
      <c r="IU17" s="503">
        <v>11</v>
      </c>
      <c r="IV17" s="503">
        <v>20</v>
      </c>
      <c r="IW17" s="503">
        <v>3</v>
      </c>
      <c r="IX17" s="503">
        <v>2</v>
      </c>
      <c r="IY17" s="503">
        <v>1</v>
      </c>
      <c r="IZ17" s="503">
        <v>6</v>
      </c>
      <c r="JA17" s="503">
        <v>7</v>
      </c>
      <c r="JB17" s="503">
        <v>7</v>
      </c>
      <c r="JC17" s="503">
        <v>8</v>
      </c>
      <c r="JD17" s="503">
        <v>5</v>
      </c>
      <c r="JE17" s="503">
        <v>6</v>
      </c>
      <c r="JF17" s="503">
        <v>8</v>
      </c>
      <c r="JG17" s="503">
        <v>66</v>
      </c>
      <c r="JH17" s="503">
        <v>23</v>
      </c>
      <c r="JI17" s="503">
        <v>14</v>
      </c>
      <c r="JJ17" s="503">
        <v>7</v>
      </c>
      <c r="JK17" s="503">
        <v>13</v>
      </c>
      <c r="JL17" s="503">
        <v>4</v>
      </c>
      <c r="JM17" s="503">
        <v>5</v>
      </c>
      <c r="JN17" s="503">
        <v>11</v>
      </c>
      <c r="JO17" s="503">
        <v>12</v>
      </c>
      <c r="JP17" s="503">
        <v>31</v>
      </c>
      <c r="JQ17" s="503">
        <v>6</v>
      </c>
      <c r="JR17" s="503">
        <v>6</v>
      </c>
      <c r="JS17" s="503">
        <v>11</v>
      </c>
      <c r="JT17" s="503">
        <v>12</v>
      </c>
      <c r="JU17" s="503">
        <v>19</v>
      </c>
      <c r="JV17" s="503">
        <v>8</v>
      </c>
      <c r="JW17" s="503">
        <v>4</v>
      </c>
      <c r="JX17" s="503">
        <v>6</v>
      </c>
      <c r="JY17" s="503">
        <v>8</v>
      </c>
      <c r="JZ17" s="503">
        <v>5</v>
      </c>
      <c r="KA17" s="503">
        <v>9</v>
      </c>
      <c r="KB17" s="503" t="s">
        <v>787</v>
      </c>
    </row>
    <row r="18" spans="1:288" ht="23.25" customHeight="1">
      <c r="A18" s="183"/>
      <c r="B18" s="57" t="s">
        <v>19</v>
      </c>
      <c r="C18" s="503">
        <v>23931</v>
      </c>
      <c r="D18" s="503">
        <v>10296</v>
      </c>
      <c r="E18" s="503">
        <v>5013</v>
      </c>
      <c r="F18" s="503">
        <v>3974</v>
      </c>
      <c r="G18" s="503">
        <v>4549</v>
      </c>
      <c r="H18" s="503">
        <v>96</v>
      </c>
      <c r="I18" s="301"/>
      <c r="J18" s="503">
        <v>927</v>
      </c>
      <c r="K18" s="503">
        <v>392</v>
      </c>
      <c r="L18" s="503">
        <v>533</v>
      </c>
      <c r="M18" s="503">
        <v>35</v>
      </c>
      <c r="N18" s="503">
        <v>101</v>
      </c>
      <c r="O18" s="503">
        <v>238</v>
      </c>
      <c r="P18" s="503">
        <v>228</v>
      </c>
      <c r="Q18" s="503">
        <v>225</v>
      </c>
      <c r="R18" s="503">
        <v>163</v>
      </c>
      <c r="S18" s="503">
        <v>181</v>
      </c>
      <c r="T18" s="503">
        <v>99</v>
      </c>
      <c r="U18" s="503">
        <v>96</v>
      </c>
      <c r="V18" s="503">
        <v>115</v>
      </c>
      <c r="W18" s="503">
        <v>91</v>
      </c>
      <c r="X18" s="503">
        <v>112</v>
      </c>
      <c r="Y18" s="503">
        <v>126</v>
      </c>
      <c r="Z18" s="503">
        <v>77</v>
      </c>
      <c r="AA18" s="503">
        <v>103</v>
      </c>
      <c r="AB18" s="503">
        <v>56</v>
      </c>
      <c r="AC18" s="503">
        <v>73</v>
      </c>
      <c r="AD18" s="503">
        <v>72</v>
      </c>
      <c r="AE18" s="503">
        <v>61</v>
      </c>
      <c r="AF18" s="503">
        <v>48</v>
      </c>
      <c r="AG18" s="503">
        <v>43</v>
      </c>
      <c r="AH18" s="503">
        <v>156</v>
      </c>
      <c r="AI18" s="503">
        <v>19</v>
      </c>
      <c r="AJ18" s="503">
        <v>167</v>
      </c>
      <c r="AK18" s="503">
        <v>90</v>
      </c>
      <c r="AL18" s="503">
        <v>39</v>
      </c>
      <c r="AM18" s="503">
        <v>129</v>
      </c>
      <c r="AN18" s="503">
        <v>221</v>
      </c>
      <c r="AO18" s="503">
        <v>133</v>
      </c>
      <c r="AP18" s="503">
        <v>93</v>
      </c>
      <c r="AQ18" s="503">
        <v>133</v>
      </c>
      <c r="AR18" s="503">
        <v>80</v>
      </c>
      <c r="AS18" s="503">
        <v>87</v>
      </c>
      <c r="AT18" s="503">
        <v>1167</v>
      </c>
      <c r="AU18" s="503">
        <v>519</v>
      </c>
      <c r="AV18" s="503">
        <v>166</v>
      </c>
      <c r="AW18" s="503">
        <v>178</v>
      </c>
      <c r="AX18" s="503">
        <v>224</v>
      </c>
      <c r="AY18" s="503">
        <v>157</v>
      </c>
      <c r="AZ18" s="503">
        <v>166</v>
      </c>
      <c r="BA18" s="503">
        <v>79</v>
      </c>
      <c r="BB18" s="503">
        <v>43</v>
      </c>
      <c r="BC18" s="503">
        <v>61</v>
      </c>
      <c r="BD18" s="503">
        <v>168</v>
      </c>
      <c r="BE18" s="503">
        <v>120</v>
      </c>
      <c r="BF18" s="503">
        <v>74</v>
      </c>
      <c r="BG18" s="503">
        <v>42</v>
      </c>
      <c r="BH18" s="503">
        <v>42</v>
      </c>
      <c r="BI18" s="503">
        <v>31</v>
      </c>
      <c r="BJ18" s="503">
        <v>439</v>
      </c>
      <c r="BK18" s="503">
        <v>327</v>
      </c>
      <c r="BL18" s="503">
        <v>186</v>
      </c>
      <c r="BM18" s="503">
        <v>94</v>
      </c>
      <c r="BN18" s="503">
        <v>140</v>
      </c>
      <c r="BO18" s="503">
        <v>100</v>
      </c>
      <c r="BP18" s="503">
        <v>142</v>
      </c>
      <c r="BQ18" s="503">
        <v>61</v>
      </c>
      <c r="BR18" s="503">
        <v>395</v>
      </c>
      <c r="BS18" s="503">
        <v>442</v>
      </c>
      <c r="BT18" s="503">
        <v>200</v>
      </c>
      <c r="BU18" s="503">
        <v>197</v>
      </c>
      <c r="BV18" s="503">
        <v>115</v>
      </c>
      <c r="BW18" s="503">
        <v>104</v>
      </c>
      <c r="BX18" s="503">
        <v>104</v>
      </c>
      <c r="BY18" s="503">
        <v>99</v>
      </c>
      <c r="BZ18" s="503">
        <v>84</v>
      </c>
      <c r="CA18" s="503">
        <v>84</v>
      </c>
      <c r="CB18" s="503">
        <v>59</v>
      </c>
      <c r="CC18" s="503">
        <v>54</v>
      </c>
      <c r="CD18" s="503">
        <v>53</v>
      </c>
      <c r="CE18" s="503">
        <v>27</v>
      </c>
      <c r="CF18" s="503">
        <v>85</v>
      </c>
      <c r="CG18" s="503">
        <v>49</v>
      </c>
      <c r="CH18" s="503">
        <v>53</v>
      </c>
      <c r="CI18" s="503">
        <v>39</v>
      </c>
      <c r="CJ18" s="503">
        <v>41</v>
      </c>
      <c r="CK18" s="503">
        <v>23</v>
      </c>
      <c r="CL18" s="503">
        <v>24</v>
      </c>
      <c r="CM18" s="503">
        <v>27</v>
      </c>
      <c r="CN18" s="503">
        <v>21</v>
      </c>
      <c r="CO18" s="503">
        <v>24</v>
      </c>
      <c r="CP18" s="503">
        <v>18</v>
      </c>
      <c r="CQ18" s="503">
        <v>21</v>
      </c>
      <c r="CR18" s="503">
        <v>10</v>
      </c>
      <c r="CS18" s="503">
        <v>11</v>
      </c>
      <c r="CT18" s="503">
        <v>5</v>
      </c>
      <c r="CU18" s="503">
        <v>7</v>
      </c>
      <c r="CV18" s="503">
        <v>217</v>
      </c>
      <c r="CW18" s="503">
        <v>40</v>
      </c>
      <c r="CX18" s="503">
        <v>257</v>
      </c>
      <c r="CY18" s="503">
        <v>110</v>
      </c>
      <c r="CZ18" s="503">
        <v>76</v>
      </c>
      <c r="DA18" s="503">
        <v>11</v>
      </c>
      <c r="DB18" s="503">
        <v>409</v>
      </c>
      <c r="DC18" s="503">
        <v>314</v>
      </c>
      <c r="DD18" s="503">
        <v>145</v>
      </c>
      <c r="DE18" s="503">
        <v>150</v>
      </c>
      <c r="DF18" s="503">
        <v>110</v>
      </c>
      <c r="DG18" s="503">
        <v>165</v>
      </c>
      <c r="DH18" s="503">
        <v>91</v>
      </c>
      <c r="DI18" s="503">
        <v>41</v>
      </c>
      <c r="DJ18" s="503">
        <v>217</v>
      </c>
      <c r="DK18" s="503">
        <v>162</v>
      </c>
      <c r="DL18" s="503">
        <v>419</v>
      </c>
      <c r="DM18" s="503">
        <v>428</v>
      </c>
      <c r="DN18" s="503">
        <v>425</v>
      </c>
      <c r="DO18" s="503">
        <v>64</v>
      </c>
      <c r="DP18" s="503">
        <v>312</v>
      </c>
      <c r="DQ18" s="503">
        <v>255</v>
      </c>
      <c r="DR18" s="503">
        <v>238</v>
      </c>
      <c r="DS18" s="503">
        <v>203</v>
      </c>
      <c r="DT18" s="503">
        <v>141</v>
      </c>
      <c r="DU18" s="503">
        <v>134</v>
      </c>
      <c r="DV18" s="503">
        <v>75</v>
      </c>
      <c r="DW18" s="503">
        <v>107</v>
      </c>
      <c r="DX18" s="503">
        <v>89</v>
      </c>
      <c r="DY18" s="503">
        <v>79</v>
      </c>
      <c r="DZ18" s="503">
        <v>288</v>
      </c>
      <c r="EA18" s="503">
        <v>281</v>
      </c>
      <c r="EB18" s="503">
        <v>210</v>
      </c>
      <c r="EC18" s="503">
        <v>74</v>
      </c>
      <c r="ED18" s="503">
        <v>48</v>
      </c>
      <c r="EE18" s="503">
        <v>11</v>
      </c>
      <c r="EF18" s="503">
        <v>6</v>
      </c>
      <c r="EG18" s="503">
        <v>75</v>
      </c>
      <c r="EH18" s="503">
        <v>77</v>
      </c>
      <c r="EI18" s="503">
        <v>23</v>
      </c>
      <c r="EJ18" s="503">
        <v>18</v>
      </c>
      <c r="EK18" s="503">
        <v>19</v>
      </c>
      <c r="EL18" s="503">
        <v>18</v>
      </c>
      <c r="EM18" s="503">
        <v>22</v>
      </c>
      <c r="EN18" s="503">
        <v>57</v>
      </c>
      <c r="EO18" s="503">
        <v>15</v>
      </c>
      <c r="EP18" s="503">
        <v>27</v>
      </c>
      <c r="EQ18" s="503">
        <v>21</v>
      </c>
      <c r="ER18" s="503">
        <v>28</v>
      </c>
      <c r="ES18" s="503">
        <v>29</v>
      </c>
      <c r="ET18" s="503">
        <v>85</v>
      </c>
      <c r="EU18" s="503">
        <v>15</v>
      </c>
      <c r="EV18" s="503">
        <v>25</v>
      </c>
      <c r="EW18" s="503">
        <v>17</v>
      </c>
      <c r="EX18" s="503">
        <v>25</v>
      </c>
      <c r="EY18" s="503">
        <v>44</v>
      </c>
      <c r="EZ18" s="503">
        <v>51</v>
      </c>
      <c r="FA18" s="503">
        <v>55</v>
      </c>
      <c r="FB18" s="503">
        <v>79</v>
      </c>
      <c r="FC18" s="503">
        <v>46</v>
      </c>
      <c r="FD18" s="503">
        <v>20</v>
      </c>
      <c r="FE18" s="503">
        <v>22</v>
      </c>
      <c r="FF18" s="503">
        <v>24</v>
      </c>
      <c r="FG18" s="503">
        <v>46</v>
      </c>
      <c r="FH18" s="503">
        <v>6</v>
      </c>
      <c r="FI18" s="503">
        <v>26</v>
      </c>
      <c r="FJ18" s="503">
        <v>20</v>
      </c>
      <c r="FK18" s="503">
        <v>15</v>
      </c>
      <c r="FL18" s="503">
        <v>48</v>
      </c>
      <c r="FM18" s="503">
        <v>27</v>
      </c>
      <c r="FN18" s="503">
        <v>35</v>
      </c>
      <c r="FO18" s="503">
        <v>19</v>
      </c>
      <c r="FP18" s="503">
        <v>12</v>
      </c>
      <c r="FQ18" s="503">
        <v>11</v>
      </c>
      <c r="FR18" s="503">
        <v>69</v>
      </c>
      <c r="FS18" s="503">
        <v>30</v>
      </c>
      <c r="FT18" s="503">
        <v>26</v>
      </c>
      <c r="FU18" s="503">
        <v>60</v>
      </c>
      <c r="FV18" s="503">
        <v>69</v>
      </c>
      <c r="FW18" s="503">
        <v>43</v>
      </c>
      <c r="FX18" s="503">
        <v>99</v>
      </c>
      <c r="FY18" s="503">
        <v>39</v>
      </c>
      <c r="FZ18" s="503">
        <v>13</v>
      </c>
      <c r="GA18" s="503">
        <v>19</v>
      </c>
      <c r="GB18" s="503">
        <v>29</v>
      </c>
      <c r="GC18" s="503">
        <v>11</v>
      </c>
      <c r="GD18" s="503">
        <v>21</v>
      </c>
      <c r="GE18" s="503">
        <v>10</v>
      </c>
      <c r="GF18" s="503">
        <v>10</v>
      </c>
      <c r="GG18" s="503">
        <v>14</v>
      </c>
      <c r="GH18" s="503">
        <v>32</v>
      </c>
      <c r="GI18" s="503">
        <v>56</v>
      </c>
      <c r="GJ18" s="503">
        <v>14</v>
      </c>
      <c r="GK18" s="503">
        <v>18</v>
      </c>
      <c r="GL18" s="503">
        <v>19</v>
      </c>
      <c r="GM18" s="503">
        <v>18</v>
      </c>
      <c r="GN18" s="503">
        <v>10</v>
      </c>
      <c r="GO18" s="503">
        <v>9</v>
      </c>
      <c r="GP18" s="503">
        <v>17</v>
      </c>
      <c r="GQ18" s="503">
        <v>28</v>
      </c>
      <c r="GR18" s="503">
        <v>17</v>
      </c>
      <c r="GS18" s="503">
        <v>46</v>
      </c>
      <c r="GT18" s="503">
        <v>32</v>
      </c>
      <c r="GU18" s="503">
        <v>23</v>
      </c>
      <c r="GV18" s="503">
        <v>22</v>
      </c>
      <c r="GW18" s="503">
        <v>19</v>
      </c>
      <c r="GX18" s="503">
        <v>36</v>
      </c>
      <c r="GY18" s="503">
        <v>12</v>
      </c>
      <c r="GZ18" s="503">
        <v>24</v>
      </c>
      <c r="HA18" s="503">
        <v>7</v>
      </c>
      <c r="HB18" s="503">
        <v>39</v>
      </c>
      <c r="HC18" s="503">
        <v>19</v>
      </c>
      <c r="HD18" s="503">
        <v>14</v>
      </c>
      <c r="HE18" s="503">
        <v>88</v>
      </c>
      <c r="HF18" s="503">
        <v>53</v>
      </c>
      <c r="HG18" s="503">
        <v>6</v>
      </c>
      <c r="HH18" s="503">
        <v>5</v>
      </c>
      <c r="HI18" s="503">
        <v>11</v>
      </c>
      <c r="HJ18" s="503">
        <v>29</v>
      </c>
      <c r="HK18" s="503">
        <v>18</v>
      </c>
      <c r="HL18" s="503">
        <v>18</v>
      </c>
      <c r="HM18" s="503">
        <v>15</v>
      </c>
      <c r="HN18" s="503">
        <v>22</v>
      </c>
      <c r="HO18" s="503">
        <v>32</v>
      </c>
      <c r="HP18" s="503">
        <v>28</v>
      </c>
      <c r="HQ18" s="503">
        <v>10</v>
      </c>
      <c r="HR18" s="503">
        <v>53</v>
      </c>
      <c r="HS18" s="503">
        <v>51</v>
      </c>
      <c r="HT18" s="503">
        <v>38</v>
      </c>
      <c r="HU18" s="503">
        <v>20</v>
      </c>
      <c r="HV18" s="503">
        <v>41</v>
      </c>
      <c r="HW18" s="503">
        <v>60</v>
      </c>
      <c r="HX18" s="503">
        <v>29</v>
      </c>
      <c r="HY18" s="503">
        <v>29</v>
      </c>
      <c r="HZ18" s="503">
        <v>14</v>
      </c>
      <c r="IA18" s="503">
        <v>22</v>
      </c>
      <c r="IB18" s="503">
        <v>0</v>
      </c>
      <c r="IC18" s="503">
        <v>18</v>
      </c>
      <c r="ID18" s="503">
        <v>12</v>
      </c>
      <c r="IE18" s="503">
        <v>16</v>
      </c>
      <c r="IF18" s="503">
        <v>23</v>
      </c>
      <c r="IG18" s="503">
        <v>20</v>
      </c>
      <c r="IH18" s="503">
        <v>44</v>
      </c>
      <c r="II18" s="503">
        <v>21</v>
      </c>
      <c r="IJ18" s="503">
        <v>21</v>
      </c>
      <c r="IK18" s="503">
        <v>20</v>
      </c>
      <c r="IL18" s="503">
        <v>178</v>
      </c>
      <c r="IM18" s="503">
        <v>126</v>
      </c>
      <c r="IN18" s="503">
        <v>69</v>
      </c>
      <c r="IO18" s="503">
        <v>28</v>
      </c>
      <c r="IP18" s="503">
        <v>33</v>
      </c>
      <c r="IQ18" s="503">
        <v>25</v>
      </c>
      <c r="IR18" s="503">
        <v>26</v>
      </c>
      <c r="IS18" s="503">
        <v>19</v>
      </c>
      <c r="IT18" s="503">
        <v>20</v>
      </c>
      <c r="IU18" s="503">
        <v>16</v>
      </c>
      <c r="IV18" s="503">
        <v>37</v>
      </c>
      <c r="IW18" s="503">
        <v>10</v>
      </c>
      <c r="IX18" s="503">
        <v>14</v>
      </c>
      <c r="IY18" s="503">
        <v>9</v>
      </c>
      <c r="IZ18" s="503">
        <v>19</v>
      </c>
      <c r="JA18" s="503">
        <v>15</v>
      </c>
      <c r="JB18" s="503">
        <v>9</v>
      </c>
      <c r="JC18" s="503">
        <v>5</v>
      </c>
      <c r="JD18" s="503">
        <v>5</v>
      </c>
      <c r="JE18" s="503">
        <v>14</v>
      </c>
      <c r="JF18" s="503">
        <v>19</v>
      </c>
      <c r="JG18" s="503">
        <v>124</v>
      </c>
      <c r="JH18" s="503">
        <v>42</v>
      </c>
      <c r="JI18" s="503">
        <v>27</v>
      </c>
      <c r="JJ18" s="503">
        <v>12</v>
      </c>
      <c r="JK18" s="503">
        <v>32</v>
      </c>
      <c r="JL18" s="503">
        <v>19</v>
      </c>
      <c r="JM18" s="503">
        <v>18</v>
      </c>
      <c r="JN18" s="503">
        <v>30</v>
      </c>
      <c r="JO18" s="503">
        <v>43</v>
      </c>
      <c r="JP18" s="503">
        <v>97</v>
      </c>
      <c r="JQ18" s="503">
        <v>15</v>
      </c>
      <c r="JR18" s="503">
        <v>20</v>
      </c>
      <c r="JS18" s="503">
        <v>28</v>
      </c>
      <c r="JT18" s="503">
        <v>22</v>
      </c>
      <c r="JU18" s="503">
        <v>43</v>
      </c>
      <c r="JV18" s="503">
        <v>20</v>
      </c>
      <c r="JW18" s="503">
        <v>9</v>
      </c>
      <c r="JX18" s="503">
        <v>9</v>
      </c>
      <c r="JY18" s="503">
        <v>15</v>
      </c>
      <c r="JZ18" s="503">
        <v>17</v>
      </c>
      <c r="KA18" s="503">
        <v>27</v>
      </c>
      <c r="KB18" s="503">
        <v>96</v>
      </c>
    </row>
    <row r="19" spans="1:288" ht="23.25" customHeight="1">
      <c r="A19" s="183"/>
      <c r="B19" s="57" t="s">
        <v>10</v>
      </c>
      <c r="C19" s="503">
        <v>4862</v>
      </c>
      <c r="D19" s="503">
        <v>1431</v>
      </c>
      <c r="E19" s="503">
        <v>909</v>
      </c>
      <c r="F19" s="503">
        <v>1215</v>
      </c>
      <c r="G19" s="503">
        <v>1306</v>
      </c>
      <c r="H19" s="503" t="s">
        <v>262</v>
      </c>
      <c r="I19" s="301"/>
      <c r="J19" s="503">
        <v>125</v>
      </c>
      <c r="K19" s="503">
        <v>76</v>
      </c>
      <c r="L19" s="503">
        <v>71</v>
      </c>
      <c r="M19" s="503">
        <v>6</v>
      </c>
      <c r="N19" s="503">
        <v>29</v>
      </c>
      <c r="O19" s="503">
        <v>11</v>
      </c>
      <c r="P19" s="503">
        <v>7</v>
      </c>
      <c r="Q19" s="503">
        <v>41</v>
      </c>
      <c r="R19" s="503">
        <v>12</v>
      </c>
      <c r="S19" s="503">
        <v>7</v>
      </c>
      <c r="T19" s="503">
        <v>8</v>
      </c>
      <c r="U19" s="503">
        <v>11</v>
      </c>
      <c r="V19" s="503">
        <v>11</v>
      </c>
      <c r="W19" s="503">
        <v>27</v>
      </c>
      <c r="X19" s="503">
        <v>24</v>
      </c>
      <c r="Y19" s="503">
        <v>16</v>
      </c>
      <c r="Z19" s="503">
        <v>12</v>
      </c>
      <c r="AA19" s="503">
        <v>26</v>
      </c>
      <c r="AB19" s="503">
        <v>5</v>
      </c>
      <c r="AC19" s="503">
        <v>11</v>
      </c>
      <c r="AD19" s="503">
        <v>8</v>
      </c>
      <c r="AE19" s="503">
        <v>21</v>
      </c>
      <c r="AF19" s="503">
        <v>14</v>
      </c>
      <c r="AG19" s="503">
        <v>15</v>
      </c>
      <c r="AH19" s="503">
        <v>14</v>
      </c>
      <c r="AI19" s="503" t="s">
        <v>262</v>
      </c>
      <c r="AJ19" s="503">
        <v>12</v>
      </c>
      <c r="AK19" s="503">
        <v>9</v>
      </c>
      <c r="AL19" s="503">
        <v>6</v>
      </c>
      <c r="AM19" s="503">
        <v>12</v>
      </c>
      <c r="AN19" s="503">
        <v>18</v>
      </c>
      <c r="AO19" s="503">
        <v>22</v>
      </c>
      <c r="AP19" s="503">
        <v>19</v>
      </c>
      <c r="AQ19" s="503">
        <v>25</v>
      </c>
      <c r="AR19" s="503">
        <v>13</v>
      </c>
      <c r="AS19" s="503">
        <v>16</v>
      </c>
      <c r="AT19" s="503">
        <v>94</v>
      </c>
      <c r="AU19" s="503">
        <v>72</v>
      </c>
      <c r="AV19" s="503">
        <v>10</v>
      </c>
      <c r="AW19" s="503">
        <v>22</v>
      </c>
      <c r="AX19" s="503">
        <v>33</v>
      </c>
      <c r="AY19" s="503">
        <v>16</v>
      </c>
      <c r="AZ19" s="503">
        <v>25</v>
      </c>
      <c r="BA19" s="503">
        <v>7</v>
      </c>
      <c r="BB19" s="503">
        <v>3</v>
      </c>
      <c r="BC19" s="503">
        <v>8</v>
      </c>
      <c r="BD19" s="503">
        <v>19</v>
      </c>
      <c r="BE19" s="503">
        <v>48</v>
      </c>
      <c r="BF19" s="503">
        <v>11</v>
      </c>
      <c r="BG19" s="503">
        <v>31</v>
      </c>
      <c r="BH19" s="503">
        <v>24</v>
      </c>
      <c r="BI19" s="503">
        <v>5</v>
      </c>
      <c r="BJ19" s="503">
        <v>75</v>
      </c>
      <c r="BK19" s="503">
        <v>36</v>
      </c>
      <c r="BL19" s="503">
        <v>29</v>
      </c>
      <c r="BM19" s="503">
        <v>10</v>
      </c>
      <c r="BN19" s="503">
        <v>21</v>
      </c>
      <c r="BO19" s="503">
        <v>5</v>
      </c>
      <c r="BP19" s="503">
        <v>17</v>
      </c>
      <c r="BQ19" s="503">
        <v>19</v>
      </c>
      <c r="BR19" s="503">
        <v>140</v>
      </c>
      <c r="BS19" s="503">
        <v>53</v>
      </c>
      <c r="BT19" s="503">
        <v>46</v>
      </c>
      <c r="BU19" s="503">
        <v>34</v>
      </c>
      <c r="BV19" s="503">
        <v>9</v>
      </c>
      <c r="BW19" s="503">
        <v>8</v>
      </c>
      <c r="BX19" s="503">
        <v>16</v>
      </c>
      <c r="BY19" s="503">
        <v>27</v>
      </c>
      <c r="BZ19" s="503">
        <v>14</v>
      </c>
      <c r="CA19" s="503">
        <v>25</v>
      </c>
      <c r="CB19" s="503">
        <v>11</v>
      </c>
      <c r="CC19" s="503">
        <v>15</v>
      </c>
      <c r="CD19" s="503">
        <v>8</v>
      </c>
      <c r="CE19" s="503">
        <v>5</v>
      </c>
      <c r="CF19" s="503" t="s">
        <v>262</v>
      </c>
      <c r="CG19" s="503" t="s">
        <v>262</v>
      </c>
      <c r="CH19" s="503" t="s">
        <v>262</v>
      </c>
      <c r="CI19" s="503" t="s">
        <v>262</v>
      </c>
      <c r="CJ19" s="503" t="s">
        <v>262</v>
      </c>
      <c r="CK19" s="503" t="s">
        <v>262</v>
      </c>
      <c r="CL19" s="503" t="s">
        <v>262</v>
      </c>
      <c r="CM19" s="503" t="s">
        <v>262</v>
      </c>
      <c r="CN19" s="503" t="s">
        <v>262</v>
      </c>
      <c r="CO19" s="503" t="s">
        <v>262</v>
      </c>
      <c r="CP19" s="503" t="s">
        <v>262</v>
      </c>
      <c r="CQ19" s="503" t="s">
        <v>262</v>
      </c>
      <c r="CR19" s="503" t="s">
        <v>262</v>
      </c>
      <c r="CS19" s="503" t="s">
        <v>262</v>
      </c>
      <c r="CT19" s="503" t="s">
        <v>262</v>
      </c>
      <c r="CU19" s="503" t="s">
        <v>262</v>
      </c>
      <c r="CV19" s="503">
        <v>31</v>
      </c>
      <c r="CW19" s="503">
        <v>7</v>
      </c>
      <c r="CX19" s="503">
        <v>28</v>
      </c>
      <c r="CY19" s="503">
        <v>19</v>
      </c>
      <c r="CZ19" s="503">
        <v>3</v>
      </c>
      <c r="DA19" s="503" t="s">
        <v>262</v>
      </c>
      <c r="DB19" s="503">
        <v>188</v>
      </c>
      <c r="DC19" s="503">
        <v>55</v>
      </c>
      <c r="DD19" s="503">
        <v>17</v>
      </c>
      <c r="DE19" s="503">
        <v>35</v>
      </c>
      <c r="DF19" s="503">
        <v>16</v>
      </c>
      <c r="DG19" s="503">
        <v>23</v>
      </c>
      <c r="DH19" s="503">
        <v>23</v>
      </c>
      <c r="DI19" s="503">
        <v>2</v>
      </c>
      <c r="DJ19" s="503">
        <v>26</v>
      </c>
      <c r="DK19" s="503">
        <v>9</v>
      </c>
      <c r="DL19" s="503">
        <v>111</v>
      </c>
      <c r="DM19" s="503">
        <v>94</v>
      </c>
      <c r="DN19" s="503">
        <v>135</v>
      </c>
      <c r="DO19" s="503">
        <v>129</v>
      </c>
      <c r="DP19" s="503">
        <v>97</v>
      </c>
      <c r="DQ19" s="503">
        <v>76</v>
      </c>
      <c r="DR19" s="503">
        <v>80</v>
      </c>
      <c r="DS19" s="503">
        <v>79</v>
      </c>
      <c r="DT19" s="503">
        <v>32</v>
      </c>
      <c r="DU19" s="503">
        <v>41</v>
      </c>
      <c r="DV19" s="503">
        <v>46</v>
      </c>
      <c r="DW19" s="503">
        <v>18</v>
      </c>
      <c r="DX19" s="503">
        <v>11</v>
      </c>
      <c r="DY19" s="503">
        <v>16</v>
      </c>
      <c r="DZ19" s="503">
        <v>62</v>
      </c>
      <c r="EA19" s="503">
        <v>53</v>
      </c>
      <c r="EB19" s="503">
        <v>47</v>
      </c>
      <c r="EC19" s="503">
        <v>31</v>
      </c>
      <c r="ED19" s="503">
        <v>19</v>
      </c>
      <c r="EE19" s="503">
        <v>7</v>
      </c>
      <c r="EF19" s="503">
        <v>2</v>
      </c>
      <c r="EG19" s="503">
        <v>22</v>
      </c>
      <c r="EH19" s="503">
        <v>18</v>
      </c>
      <c r="EI19" s="503">
        <v>5</v>
      </c>
      <c r="EJ19" s="503">
        <v>4</v>
      </c>
      <c r="EK19" s="503">
        <v>4</v>
      </c>
      <c r="EL19" s="503">
        <v>5</v>
      </c>
      <c r="EM19" s="503">
        <v>5</v>
      </c>
      <c r="EN19" s="503">
        <v>18</v>
      </c>
      <c r="EO19" s="503">
        <v>11</v>
      </c>
      <c r="EP19" s="503">
        <v>8</v>
      </c>
      <c r="EQ19" s="503">
        <v>6</v>
      </c>
      <c r="ER19" s="503">
        <v>9</v>
      </c>
      <c r="ES19" s="503">
        <v>11</v>
      </c>
      <c r="ET19" s="503">
        <v>28</v>
      </c>
      <c r="EU19" s="503">
        <v>5</v>
      </c>
      <c r="EV19" s="503">
        <v>7</v>
      </c>
      <c r="EW19" s="503">
        <v>5</v>
      </c>
      <c r="EX19" s="503">
        <v>9</v>
      </c>
      <c r="EY19" s="503">
        <v>10</v>
      </c>
      <c r="EZ19" s="503">
        <v>18</v>
      </c>
      <c r="FA19" s="503">
        <v>18</v>
      </c>
      <c r="FB19" s="503">
        <v>24</v>
      </c>
      <c r="FC19" s="503">
        <v>14</v>
      </c>
      <c r="FD19" s="503">
        <v>2</v>
      </c>
      <c r="FE19" s="503">
        <v>2</v>
      </c>
      <c r="FF19" s="503">
        <v>4</v>
      </c>
      <c r="FG19" s="503">
        <v>13</v>
      </c>
      <c r="FH19" s="503">
        <v>2</v>
      </c>
      <c r="FI19" s="503">
        <v>4</v>
      </c>
      <c r="FJ19" s="503">
        <v>5</v>
      </c>
      <c r="FK19" s="503">
        <v>3</v>
      </c>
      <c r="FL19" s="503">
        <v>11</v>
      </c>
      <c r="FM19" s="503">
        <v>4</v>
      </c>
      <c r="FN19" s="503">
        <v>5</v>
      </c>
      <c r="FO19" s="503">
        <v>5</v>
      </c>
      <c r="FP19" s="503">
        <v>2</v>
      </c>
      <c r="FQ19" s="503">
        <v>3</v>
      </c>
      <c r="FR19" s="503">
        <v>17</v>
      </c>
      <c r="FS19" s="503">
        <v>5</v>
      </c>
      <c r="FT19" s="503">
        <v>4</v>
      </c>
      <c r="FU19" s="503">
        <v>7</v>
      </c>
      <c r="FV19" s="503">
        <v>7</v>
      </c>
      <c r="FW19" s="503">
        <v>6</v>
      </c>
      <c r="FX19" s="503">
        <v>32</v>
      </c>
      <c r="FY19" s="503">
        <v>9</v>
      </c>
      <c r="FZ19" s="503">
        <v>3</v>
      </c>
      <c r="GA19" s="503">
        <v>8</v>
      </c>
      <c r="GB19" s="503">
        <v>7</v>
      </c>
      <c r="GC19" s="503">
        <v>7</v>
      </c>
      <c r="GD19" s="503">
        <v>7</v>
      </c>
      <c r="GE19" s="503">
        <v>2</v>
      </c>
      <c r="GF19" s="503">
        <v>3</v>
      </c>
      <c r="GG19" s="503">
        <v>1</v>
      </c>
      <c r="GH19" s="503">
        <v>7</v>
      </c>
      <c r="GI19" s="503">
        <v>18</v>
      </c>
      <c r="GJ19" s="503">
        <v>2</v>
      </c>
      <c r="GK19" s="503">
        <v>2</v>
      </c>
      <c r="GL19" s="503">
        <v>4</v>
      </c>
      <c r="GM19" s="503">
        <v>5</v>
      </c>
      <c r="GN19" s="503">
        <v>4</v>
      </c>
      <c r="GO19" s="503">
        <v>2</v>
      </c>
      <c r="GP19" s="503">
        <v>5</v>
      </c>
      <c r="GQ19" s="503">
        <v>9</v>
      </c>
      <c r="GR19" s="503">
        <v>2</v>
      </c>
      <c r="GS19" s="503">
        <v>10</v>
      </c>
      <c r="GT19" s="503">
        <v>3</v>
      </c>
      <c r="GU19" s="503">
        <v>2</v>
      </c>
      <c r="GV19" s="503">
        <v>6</v>
      </c>
      <c r="GW19" s="503">
        <v>6</v>
      </c>
      <c r="GX19" s="503">
        <v>8</v>
      </c>
      <c r="GY19" s="503">
        <v>4</v>
      </c>
      <c r="GZ19" s="503">
        <v>2</v>
      </c>
      <c r="HA19" s="503">
        <v>2</v>
      </c>
      <c r="HB19" s="503">
        <v>6</v>
      </c>
      <c r="HC19" s="503">
        <v>5</v>
      </c>
      <c r="HD19" s="503">
        <v>1</v>
      </c>
      <c r="HE19" s="503">
        <v>24</v>
      </c>
      <c r="HF19" s="503">
        <v>15</v>
      </c>
      <c r="HG19" s="503">
        <v>7</v>
      </c>
      <c r="HH19" s="503">
        <v>6</v>
      </c>
      <c r="HI19" s="503">
        <v>3</v>
      </c>
      <c r="HJ19" s="503">
        <v>12</v>
      </c>
      <c r="HK19" s="503">
        <v>6</v>
      </c>
      <c r="HL19" s="503">
        <v>7</v>
      </c>
      <c r="HM19" s="503">
        <v>5</v>
      </c>
      <c r="HN19" s="503">
        <v>10</v>
      </c>
      <c r="HO19" s="503">
        <v>10</v>
      </c>
      <c r="HP19" s="503">
        <v>9</v>
      </c>
      <c r="HQ19" s="503">
        <v>1</v>
      </c>
      <c r="HR19" s="503">
        <v>12</v>
      </c>
      <c r="HS19" s="503">
        <v>5</v>
      </c>
      <c r="HT19" s="503">
        <v>3</v>
      </c>
      <c r="HU19" s="503">
        <v>5</v>
      </c>
      <c r="HV19" s="503">
        <v>16</v>
      </c>
      <c r="HW19" s="503">
        <v>7</v>
      </c>
      <c r="HX19" s="503">
        <v>4</v>
      </c>
      <c r="HY19" s="503">
        <v>9</v>
      </c>
      <c r="HZ19" s="503">
        <v>2</v>
      </c>
      <c r="IA19" s="503">
        <v>6</v>
      </c>
      <c r="IB19" s="503">
        <v>4</v>
      </c>
      <c r="IC19" s="503">
        <v>5</v>
      </c>
      <c r="ID19" s="503">
        <v>4</v>
      </c>
      <c r="IE19" s="503">
        <v>2</v>
      </c>
      <c r="IF19" s="503">
        <v>4</v>
      </c>
      <c r="IG19" s="503">
        <v>9</v>
      </c>
      <c r="IH19" s="503">
        <v>11</v>
      </c>
      <c r="II19" s="503">
        <v>4</v>
      </c>
      <c r="IJ19" s="503">
        <v>5</v>
      </c>
      <c r="IK19" s="503">
        <v>3</v>
      </c>
      <c r="IL19" s="503">
        <v>31</v>
      </c>
      <c r="IM19" s="503">
        <v>32</v>
      </c>
      <c r="IN19" s="503">
        <v>14</v>
      </c>
      <c r="IO19" s="503">
        <v>7</v>
      </c>
      <c r="IP19" s="503">
        <v>9</v>
      </c>
      <c r="IQ19" s="503">
        <v>5</v>
      </c>
      <c r="IR19" s="503">
        <v>5</v>
      </c>
      <c r="IS19" s="503">
        <v>5</v>
      </c>
      <c r="IT19" s="503">
        <v>8</v>
      </c>
      <c r="IU19" s="503">
        <v>9</v>
      </c>
      <c r="IV19" s="503">
        <v>19</v>
      </c>
      <c r="IW19" s="503">
        <v>2</v>
      </c>
      <c r="IX19" s="503">
        <v>5</v>
      </c>
      <c r="IY19" s="503">
        <v>3</v>
      </c>
      <c r="IZ19" s="503">
        <v>6</v>
      </c>
      <c r="JA19" s="503">
        <v>6</v>
      </c>
      <c r="JB19" s="503">
        <v>4</v>
      </c>
      <c r="JC19" s="503">
        <v>3</v>
      </c>
      <c r="JD19" s="503">
        <v>2</v>
      </c>
      <c r="JE19" s="503">
        <v>5</v>
      </c>
      <c r="JF19" s="503">
        <v>7</v>
      </c>
      <c r="JG19" s="503">
        <v>51</v>
      </c>
      <c r="JH19" s="503">
        <v>21</v>
      </c>
      <c r="JI19" s="503">
        <v>11</v>
      </c>
      <c r="JJ19" s="503">
        <v>7</v>
      </c>
      <c r="JK19" s="503">
        <v>6</v>
      </c>
      <c r="JL19" s="503">
        <v>6</v>
      </c>
      <c r="JM19" s="503">
        <v>6</v>
      </c>
      <c r="JN19" s="503">
        <v>12</v>
      </c>
      <c r="JO19" s="503">
        <v>16</v>
      </c>
      <c r="JP19" s="503">
        <v>38</v>
      </c>
      <c r="JQ19" s="503">
        <v>7</v>
      </c>
      <c r="JR19" s="503">
        <v>9</v>
      </c>
      <c r="JS19" s="503">
        <v>14</v>
      </c>
      <c r="JT19" s="503">
        <v>9</v>
      </c>
      <c r="JU19" s="503">
        <v>19</v>
      </c>
      <c r="JV19" s="503">
        <v>6</v>
      </c>
      <c r="JW19" s="503">
        <v>3</v>
      </c>
      <c r="JX19" s="503">
        <v>5</v>
      </c>
      <c r="JY19" s="503">
        <v>7</v>
      </c>
      <c r="JZ19" s="503">
        <v>5</v>
      </c>
      <c r="KA19" s="503">
        <v>7</v>
      </c>
      <c r="KB19" s="503" t="s">
        <v>262</v>
      </c>
    </row>
    <row r="20" spans="1:288" ht="23.25" customHeight="1">
      <c r="A20" s="183"/>
      <c r="B20" s="58" t="s">
        <v>16</v>
      </c>
      <c r="C20" s="503">
        <v>19069</v>
      </c>
      <c r="D20" s="503">
        <v>8865</v>
      </c>
      <c r="E20" s="503">
        <v>4103</v>
      </c>
      <c r="F20" s="503">
        <v>2759</v>
      </c>
      <c r="G20" s="503">
        <v>3243</v>
      </c>
      <c r="H20" s="503">
        <v>96</v>
      </c>
      <c r="I20" s="301"/>
      <c r="J20" s="503">
        <v>802</v>
      </c>
      <c r="K20" s="503">
        <v>315</v>
      </c>
      <c r="L20" s="503">
        <v>462</v>
      </c>
      <c r="M20" s="503">
        <v>29</v>
      </c>
      <c r="N20" s="503">
        <v>71</v>
      </c>
      <c r="O20" s="503">
        <v>227</v>
      </c>
      <c r="P20" s="503">
        <v>220</v>
      </c>
      <c r="Q20" s="503">
        <v>183</v>
      </c>
      <c r="R20" s="503">
        <v>150</v>
      </c>
      <c r="S20" s="503">
        <v>174</v>
      </c>
      <c r="T20" s="503">
        <v>91</v>
      </c>
      <c r="U20" s="503">
        <v>84</v>
      </c>
      <c r="V20" s="503">
        <v>103</v>
      </c>
      <c r="W20" s="503">
        <v>64</v>
      </c>
      <c r="X20" s="503">
        <v>88</v>
      </c>
      <c r="Y20" s="503">
        <v>110</v>
      </c>
      <c r="Z20" s="503">
        <v>64</v>
      </c>
      <c r="AA20" s="503">
        <v>77</v>
      </c>
      <c r="AB20" s="503">
        <v>50</v>
      </c>
      <c r="AC20" s="503">
        <v>62</v>
      </c>
      <c r="AD20" s="503">
        <v>63</v>
      </c>
      <c r="AE20" s="503">
        <v>40</v>
      </c>
      <c r="AF20" s="503">
        <v>33</v>
      </c>
      <c r="AG20" s="503">
        <v>27</v>
      </c>
      <c r="AH20" s="503">
        <v>142</v>
      </c>
      <c r="AI20" s="503">
        <v>19</v>
      </c>
      <c r="AJ20" s="503">
        <v>155</v>
      </c>
      <c r="AK20" s="503">
        <v>81</v>
      </c>
      <c r="AL20" s="503">
        <v>32</v>
      </c>
      <c r="AM20" s="503">
        <v>116</v>
      </c>
      <c r="AN20" s="503">
        <v>203</v>
      </c>
      <c r="AO20" s="503">
        <v>110</v>
      </c>
      <c r="AP20" s="503">
        <v>73</v>
      </c>
      <c r="AQ20" s="503">
        <v>107</v>
      </c>
      <c r="AR20" s="503">
        <v>67</v>
      </c>
      <c r="AS20" s="503">
        <v>71</v>
      </c>
      <c r="AT20" s="503">
        <v>1072</v>
      </c>
      <c r="AU20" s="503">
        <v>446</v>
      </c>
      <c r="AV20" s="503">
        <v>155</v>
      </c>
      <c r="AW20" s="503">
        <v>155</v>
      </c>
      <c r="AX20" s="503">
        <v>190</v>
      </c>
      <c r="AY20" s="503">
        <v>140</v>
      </c>
      <c r="AZ20" s="503">
        <v>140</v>
      </c>
      <c r="BA20" s="503">
        <v>71</v>
      </c>
      <c r="BB20" s="503">
        <v>40</v>
      </c>
      <c r="BC20" s="503">
        <v>53</v>
      </c>
      <c r="BD20" s="503">
        <v>149</v>
      </c>
      <c r="BE20" s="503">
        <v>71</v>
      </c>
      <c r="BF20" s="503">
        <v>62</v>
      </c>
      <c r="BG20" s="503">
        <v>10</v>
      </c>
      <c r="BH20" s="503">
        <v>17</v>
      </c>
      <c r="BI20" s="503">
        <v>26</v>
      </c>
      <c r="BJ20" s="503">
        <v>363</v>
      </c>
      <c r="BK20" s="503">
        <v>290</v>
      </c>
      <c r="BL20" s="503">
        <v>157</v>
      </c>
      <c r="BM20" s="503">
        <v>84</v>
      </c>
      <c r="BN20" s="503">
        <v>118</v>
      </c>
      <c r="BO20" s="503">
        <v>94</v>
      </c>
      <c r="BP20" s="503">
        <v>124</v>
      </c>
      <c r="BQ20" s="503">
        <v>41</v>
      </c>
      <c r="BR20" s="503">
        <v>255</v>
      </c>
      <c r="BS20" s="503">
        <v>389</v>
      </c>
      <c r="BT20" s="503">
        <v>154</v>
      </c>
      <c r="BU20" s="503">
        <v>162</v>
      </c>
      <c r="BV20" s="503">
        <v>105</v>
      </c>
      <c r="BW20" s="503">
        <v>95</v>
      </c>
      <c r="BX20" s="503">
        <v>88</v>
      </c>
      <c r="BY20" s="503">
        <v>71</v>
      </c>
      <c r="BZ20" s="503">
        <v>70</v>
      </c>
      <c r="CA20" s="503">
        <v>59</v>
      </c>
      <c r="CB20" s="503">
        <v>47</v>
      </c>
      <c r="CC20" s="503">
        <v>39</v>
      </c>
      <c r="CD20" s="503">
        <v>44</v>
      </c>
      <c r="CE20" s="503">
        <v>21</v>
      </c>
      <c r="CF20" s="503">
        <v>85</v>
      </c>
      <c r="CG20" s="503">
        <v>49</v>
      </c>
      <c r="CH20" s="503">
        <v>53</v>
      </c>
      <c r="CI20" s="503">
        <v>39</v>
      </c>
      <c r="CJ20" s="503">
        <v>41</v>
      </c>
      <c r="CK20" s="503">
        <v>23</v>
      </c>
      <c r="CL20" s="503">
        <v>24</v>
      </c>
      <c r="CM20" s="503">
        <v>27</v>
      </c>
      <c r="CN20" s="503">
        <v>21</v>
      </c>
      <c r="CO20" s="503">
        <v>24</v>
      </c>
      <c r="CP20" s="503">
        <v>18</v>
      </c>
      <c r="CQ20" s="503">
        <v>21</v>
      </c>
      <c r="CR20" s="503">
        <v>10</v>
      </c>
      <c r="CS20" s="503">
        <v>11</v>
      </c>
      <c r="CT20" s="503">
        <v>5</v>
      </c>
      <c r="CU20" s="503">
        <v>7</v>
      </c>
      <c r="CV20" s="503">
        <v>185</v>
      </c>
      <c r="CW20" s="503">
        <v>32</v>
      </c>
      <c r="CX20" s="503">
        <v>229</v>
      </c>
      <c r="CY20" s="503">
        <v>91</v>
      </c>
      <c r="CZ20" s="503">
        <v>73</v>
      </c>
      <c r="DA20" s="503">
        <v>11</v>
      </c>
      <c r="DB20" s="503">
        <v>220</v>
      </c>
      <c r="DC20" s="503">
        <v>258</v>
      </c>
      <c r="DD20" s="503">
        <v>127</v>
      </c>
      <c r="DE20" s="503">
        <v>115</v>
      </c>
      <c r="DF20" s="503">
        <v>94</v>
      </c>
      <c r="DG20" s="503">
        <v>141</v>
      </c>
      <c r="DH20" s="503">
        <v>68</v>
      </c>
      <c r="DI20" s="503">
        <v>39</v>
      </c>
      <c r="DJ20" s="503">
        <v>190</v>
      </c>
      <c r="DK20" s="503">
        <v>152</v>
      </c>
      <c r="DL20" s="503">
        <v>308</v>
      </c>
      <c r="DM20" s="503">
        <v>334</v>
      </c>
      <c r="DN20" s="503">
        <v>289</v>
      </c>
      <c r="DO20" s="503">
        <v>-64</v>
      </c>
      <c r="DP20" s="503">
        <v>215</v>
      </c>
      <c r="DQ20" s="503">
        <v>179</v>
      </c>
      <c r="DR20" s="503">
        <v>158</v>
      </c>
      <c r="DS20" s="503">
        <v>124</v>
      </c>
      <c r="DT20" s="503">
        <v>108</v>
      </c>
      <c r="DU20" s="503">
        <v>93</v>
      </c>
      <c r="DV20" s="503">
        <v>29</v>
      </c>
      <c r="DW20" s="503">
        <v>89</v>
      </c>
      <c r="DX20" s="503">
        <v>77</v>
      </c>
      <c r="DY20" s="503">
        <v>63</v>
      </c>
      <c r="DZ20" s="503">
        <v>226</v>
      </c>
      <c r="EA20" s="503">
        <v>228</v>
      </c>
      <c r="EB20" s="503">
        <v>163</v>
      </c>
      <c r="EC20" s="503">
        <v>43</v>
      </c>
      <c r="ED20" s="503">
        <v>28</v>
      </c>
      <c r="EE20" s="503">
        <v>4</v>
      </c>
      <c r="EF20" s="503">
        <v>4</v>
      </c>
      <c r="EG20" s="503">
        <v>53</v>
      </c>
      <c r="EH20" s="503">
        <v>59</v>
      </c>
      <c r="EI20" s="503">
        <v>17</v>
      </c>
      <c r="EJ20" s="503">
        <v>14</v>
      </c>
      <c r="EK20" s="503">
        <v>14</v>
      </c>
      <c r="EL20" s="503">
        <v>13</v>
      </c>
      <c r="EM20" s="503">
        <v>16</v>
      </c>
      <c r="EN20" s="503">
        <v>38</v>
      </c>
      <c r="EO20" s="503">
        <v>3</v>
      </c>
      <c r="EP20" s="503">
        <v>18</v>
      </c>
      <c r="EQ20" s="503">
        <v>14</v>
      </c>
      <c r="ER20" s="503">
        <v>19</v>
      </c>
      <c r="ES20" s="503">
        <v>18</v>
      </c>
      <c r="ET20" s="503">
        <v>57</v>
      </c>
      <c r="EU20" s="503">
        <v>9</v>
      </c>
      <c r="EV20" s="503">
        <v>17</v>
      </c>
      <c r="EW20" s="503">
        <v>12</v>
      </c>
      <c r="EX20" s="503">
        <v>16</v>
      </c>
      <c r="EY20" s="503">
        <v>33</v>
      </c>
      <c r="EZ20" s="503">
        <v>32</v>
      </c>
      <c r="FA20" s="503">
        <v>36</v>
      </c>
      <c r="FB20" s="503">
        <v>55</v>
      </c>
      <c r="FC20" s="503">
        <v>31</v>
      </c>
      <c r="FD20" s="503">
        <v>18</v>
      </c>
      <c r="FE20" s="503">
        <v>19</v>
      </c>
      <c r="FF20" s="503">
        <v>19</v>
      </c>
      <c r="FG20" s="503">
        <v>32</v>
      </c>
      <c r="FH20" s="503">
        <v>4</v>
      </c>
      <c r="FI20" s="503">
        <v>22</v>
      </c>
      <c r="FJ20" s="503">
        <v>15</v>
      </c>
      <c r="FK20" s="503">
        <v>11</v>
      </c>
      <c r="FL20" s="503">
        <v>36</v>
      </c>
      <c r="FM20" s="503">
        <v>23</v>
      </c>
      <c r="FN20" s="503">
        <v>30</v>
      </c>
      <c r="FO20" s="503">
        <v>14</v>
      </c>
      <c r="FP20" s="503">
        <v>9</v>
      </c>
      <c r="FQ20" s="503">
        <v>8</v>
      </c>
      <c r="FR20" s="503">
        <v>51</v>
      </c>
      <c r="FS20" s="503">
        <v>24</v>
      </c>
      <c r="FT20" s="503">
        <v>21</v>
      </c>
      <c r="FU20" s="503">
        <v>52</v>
      </c>
      <c r="FV20" s="503">
        <v>61</v>
      </c>
      <c r="FW20" s="503">
        <v>36</v>
      </c>
      <c r="FX20" s="503">
        <v>67</v>
      </c>
      <c r="FY20" s="503">
        <v>30</v>
      </c>
      <c r="FZ20" s="503">
        <v>9</v>
      </c>
      <c r="GA20" s="503">
        <v>11</v>
      </c>
      <c r="GB20" s="503">
        <v>22</v>
      </c>
      <c r="GC20" s="503">
        <v>4</v>
      </c>
      <c r="GD20" s="503">
        <v>14</v>
      </c>
      <c r="GE20" s="503">
        <v>7</v>
      </c>
      <c r="GF20" s="503">
        <v>6</v>
      </c>
      <c r="GG20" s="503">
        <v>13</v>
      </c>
      <c r="GH20" s="503">
        <v>25</v>
      </c>
      <c r="GI20" s="503">
        <v>38</v>
      </c>
      <c r="GJ20" s="503">
        <v>12</v>
      </c>
      <c r="GK20" s="503">
        <v>16</v>
      </c>
      <c r="GL20" s="503">
        <v>14</v>
      </c>
      <c r="GM20" s="503">
        <v>13</v>
      </c>
      <c r="GN20" s="503">
        <v>5</v>
      </c>
      <c r="GO20" s="503">
        <v>7</v>
      </c>
      <c r="GP20" s="503">
        <v>12</v>
      </c>
      <c r="GQ20" s="503">
        <v>19</v>
      </c>
      <c r="GR20" s="503">
        <v>15</v>
      </c>
      <c r="GS20" s="503">
        <v>36</v>
      </c>
      <c r="GT20" s="503">
        <v>29</v>
      </c>
      <c r="GU20" s="503">
        <v>21</v>
      </c>
      <c r="GV20" s="503">
        <v>15</v>
      </c>
      <c r="GW20" s="503">
        <v>13</v>
      </c>
      <c r="GX20" s="503">
        <v>27</v>
      </c>
      <c r="GY20" s="503">
        <v>8</v>
      </c>
      <c r="GZ20" s="503">
        <v>21</v>
      </c>
      <c r="HA20" s="503">
        <v>5</v>
      </c>
      <c r="HB20" s="503">
        <v>33</v>
      </c>
      <c r="HC20" s="503">
        <v>13</v>
      </c>
      <c r="HD20" s="503">
        <v>13</v>
      </c>
      <c r="HE20" s="503">
        <v>64</v>
      </c>
      <c r="HF20" s="503">
        <v>38</v>
      </c>
      <c r="HG20" s="503">
        <v>0</v>
      </c>
      <c r="HH20" s="503">
        <v>0</v>
      </c>
      <c r="HI20" s="503">
        <v>7</v>
      </c>
      <c r="HJ20" s="503">
        <v>17</v>
      </c>
      <c r="HK20" s="503">
        <v>12</v>
      </c>
      <c r="HL20" s="503">
        <v>11</v>
      </c>
      <c r="HM20" s="503">
        <v>9</v>
      </c>
      <c r="HN20" s="503">
        <v>11</v>
      </c>
      <c r="HO20" s="503">
        <v>22</v>
      </c>
      <c r="HP20" s="503">
        <v>19</v>
      </c>
      <c r="HQ20" s="503">
        <v>9</v>
      </c>
      <c r="HR20" s="503">
        <v>41</v>
      </c>
      <c r="HS20" s="503">
        <v>46</v>
      </c>
      <c r="HT20" s="503">
        <v>34</v>
      </c>
      <c r="HU20" s="503">
        <v>15</v>
      </c>
      <c r="HV20" s="503">
        <v>25</v>
      </c>
      <c r="HW20" s="503">
        <v>53</v>
      </c>
      <c r="HX20" s="503">
        <v>24</v>
      </c>
      <c r="HY20" s="503">
        <v>20</v>
      </c>
      <c r="HZ20" s="503">
        <v>12</v>
      </c>
      <c r="IA20" s="503">
        <v>15</v>
      </c>
      <c r="IB20" s="503">
        <v>-4</v>
      </c>
      <c r="IC20" s="503">
        <v>13</v>
      </c>
      <c r="ID20" s="503">
        <v>7</v>
      </c>
      <c r="IE20" s="503">
        <v>14</v>
      </c>
      <c r="IF20" s="503">
        <v>19</v>
      </c>
      <c r="IG20" s="503">
        <v>10</v>
      </c>
      <c r="IH20" s="503">
        <v>33</v>
      </c>
      <c r="II20" s="503">
        <v>17</v>
      </c>
      <c r="IJ20" s="503">
        <v>16</v>
      </c>
      <c r="IK20" s="503">
        <v>17</v>
      </c>
      <c r="IL20" s="503">
        <v>147</v>
      </c>
      <c r="IM20" s="503">
        <v>93</v>
      </c>
      <c r="IN20" s="503">
        <v>54</v>
      </c>
      <c r="IO20" s="503">
        <v>20</v>
      </c>
      <c r="IP20" s="503">
        <v>24</v>
      </c>
      <c r="IQ20" s="503">
        <v>20</v>
      </c>
      <c r="IR20" s="503">
        <v>20</v>
      </c>
      <c r="IS20" s="503">
        <v>13</v>
      </c>
      <c r="IT20" s="503">
        <v>11</v>
      </c>
      <c r="IU20" s="503">
        <v>6</v>
      </c>
      <c r="IV20" s="503">
        <v>18</v>
      </c>
      <c r="IW20" s="503">
        <v>7</v>
      </c>
      <c r="IX20" s="503">
        <v>9</v>
      </c>
      <c r="IY20" s="503">
        <v>6</v>
      </c>
      <c r="IZ20" s="503">
        <v>12</v>
      </c>
      <c r="JA20" s="503">
        <v>8</v>
      </c>
      <c r="JB20" s="503">
        <v>5</v>
      </c>
      <c r="JC20" s="503">
        <v>1</v>
      </c>
      <c r="JD20" s="503">
        <v>3</v>
      </c>
      <c r="JE20" s="503">
        <v>8</v>
      </c>
      <c r="JF20" s="503">
        <v>12</v>
      </c>
      <c r="JG20" s="503">
        <v>72</v>
      </c>
      <c r="JH20" s="503">
        <v>20</v>
      </c>
      <c r="JI20" s="503">
        <v>15</v>
      </c>
      <c r="JJ20" s="503">
        <v>4</v>
      </c>
      <c r="JK20" s="503">
        <v>26</v>
      </c>
      <c r="JL20" s="503">
        <v>12</v>
      </c>
      <c r="JM20" s="503">
        <v>11</v>
      </c>
      <c r="JN20" s="503">
        <v>17</v>
      </c>
      <c r="JO20" s="503">
        <v>26</v>
      </c>
      <c r="JP20" s="503">
        <v>59</v>
      </c>
      <c r="JQ20" s="503">
        <v>7</v>
      </c>
      <c r="JR20" s="503">
        <v>11</v>
      </c>
      <c r="JS20" s="503">
        <v>14</v>
      </c>
      <c r="JT20" s="503">
        <v>12</v>
      </c>
      <c r="JU20" s="503">
        <v>24</v>
      </c>
      <c r="JV20" s="503">
        <v>14</v>
      </c>
      <c r="JW20" s="503">
        <v>6</v>
      </c>
      <c r="JX20" s="503">
        <v>4</v>
      </c>
      <c r="JY20" s="503">
        <v>7</v>
      </c>
      <c r="JZ20" s="503">
        <v>11</v>
      </c>
      <c r="KA20" s="503">
        <v>19</v>
      </c>
      <c r="KB20" s="503">
        <v>96</v>
      </c>
    </row>
    <row r="21" spans="1:288" ht="18.600000000000001" customHeight="1">
      <c r="A21" s="18"/>
      <c r="B21" s="182"/>
      <c r="C21" s="308"/>
      <c r="D21" s="308"/>
      <c r="E21" s="308"/>
      <c r="F21" s="308"/>
      <c r="G21" s="308"/>
      <c r="H21" s="308"/>
      <c r="I21" s="308"/>
      <c r="J21" s="308"/>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c r="IV21" s="309"/>
      <c r="IW21" s="309"/>
      <c r="IX21" s="309"/>
      <c r="IY21" s="309"/>
      <c r="IZ21" s="309"/>
      <c r="JA21" s="309"/>
      <c r="JB21" s="309"/>
      <c r="JC21" s="309"/>
      <c r="JD21" s="309"/>
      <c r="JE21" s="309"/>
      <c r="JF21" s="309"/>
      <c r="JG21" s="309"/>
      <c r="JH21" s="309"/>
      <c r="JI21" s="309"/>
      <c r="JJ21" s="309"/>
      <c r="JK21" s="309"/>
      <c r="JL21" s="309"/>
      <c r="JM21" s="309"/>
      <c r="JN21" s="309"/>
      <c r="JO21" s="309"/>
      <c r="JP21" s="309"/>
      <c r="JQ21" s="309"/>
      <c r="JR21" s="309"/>
      <c r="JS21" s="309"/>
      <c r="JT21" s="309"/>
      <c r="JU21" s="309"/>
      <c r="JV21" s="309"/>
      <c r="JW21" s="309"/>
      <c r="JX21" s="309"/>
      <c r="JY21" s="309"/>
      <c r="JZ21" s="309"/>
      <c r="KA21" s="309"/>
      <c r="KB21" s="309"/>
    </row>
    <row r="22" spans="1:288" ht="23.25" customHeight="1">
      <c r="A22" s="183"/>
      <c r="B22" s="310" t="s">
        <v>66</v>
      </c>
      <c r="C22" s="503">
        <v>1002130</v>
      </c>
      <c r="D22" s="503">
        <v>442060</v>
      </c>
      <c r="E22" s="503">
        <v>188914</v>
      </c>
      <c r="F22" s="503">
        <v>176050</v>
      </c>
      <c r="G22" s="503">
        <v>189976</v>
      </c>
      <c r="H22" s="503">
        <v>5130</v>
      </c>
      <c r="I22" s="312"/>
      <c r="J22" s="503">
        <v>49100</v>
      </c>
      <c r="K22" s="503">
        <v>21700</v>
      </c>
      <c r="L22" s="503">
        <v>27200</v>
      </c>
      <c r="M22" s="503" t="s">
        <v>262</v>
      </c>
      <c r="N22" s="503" t="s">
        <v>262</v>
      </c>
      <c r="O22" s="503">
        <v>10600</v>
      </c>
      <c r="P22" s="503">
        <v>10600</v>
      </c>
      <c r="Q22" s="503">
        <v>11400</v>
      </c>
      <c r="R22" s="503">
        <v>7250</v>
      </c>
      <c r="S22" s="503">
        <v>8100</v>
      </c>
      <c r="T22" s="503">
        <v>5630</v>
      </c>
      <c r="U22" s="503">
        <v>4180</v>
      </c>
      <c r="V22" s="503">
        <v>4890</v>
      </c>
      <c r="W22" s="503">
        <v>4560</v>
      </c>
      <c r="X22" s="503">
        <v>5470</v>
      </c>
      <c r="Y22" s="503">
        <v>4830</v>
      </c>
      <c r="Z22" s="503">
        <v>3510</v>
      </c>
      <c r="AA22" s="503">
        <v>4830</v>
      </c>
      <c r="AB22" s="503">
        <v>2590</v>
      </c>
      <c r="AC22" s="503">
        <v>4120</v>
      </c>
      <c r="AD22" s="503">
        <v>2900</v>
      </c>
      <c r="AE22" s="503">
        <v>3220</v>
      </c>
      <c r="AF22" s="503">
        <v>2570</v>
      </c>
      <c r="AG22" s="503">
        <v>1880</v>
      </c>
      <c r="AH22" s="503">
        <v>6640</v>
      </c>
      <c r="AI22" s="503" t="s">
        <v>262</v>
      </c>
      <c r="AJ22" s="503">
        <v>5150</v>
      </c>
      <c r="AK22" s="503">
        <v>3420</v>
      </c>
      <c r="AL22" s="503">
        <v>1920</v>
      </c>
      <c r="AM22" s="503">
        <v>4190</v>
      </c>
      <c r="AN22" s="503">
        <v>8860</v>
      </c>
      <c r="AO22" s="503">
        <v>6440</v>
      </c>
      <c r="AP22" s="503">
        <v>2970</v>
      </c>
      <c r="AQ22" s="503">
        <v>6750</v>
      </c>
      <c r="AR22" s="503">
        <v>4410</v>
      </c>
      <c r="AS22" s="503">
        <v>4320</v>
      </c>
      <c r="AT22" s="503">
        <v>44500</v>
      </c>
      <c r="AU22" s="503">
        <v>18600</v>
      </c>
      <c r="AV22" s="503">
        <v>11700</v>
      </c>
      <c r="AW22" s="503">
        <v>8540</v>
      </c>
      <c r="AX22" s="503">
        <v>8180</v>
      </c>
      <c r="AY22" s="503">
        <v>6200</v>
      </c>
      <c r="AZ22" s="503">
        <v>5790</v>
      </c>
      <c r="BA22" s="503">
        <v>3750</v>
      </c>
      <c r="BB22" s="503">
        <v>1930</v>
      </c>
      <c r="BC22" s="503">
        <v>1940</v>
      </c>
      <c r="BD22" s="503">
        <v>7080</v>
      </c>
      <c r="BE22" s="503">
        <v>4470</v>
      </c>
      <c r="BF22" s="503">
        <v>2160</v>
      </c>
      <c r="BG22" s="503">
        <v>2330</v>
      </c>
      <c r="BH22" s="503">
        <v>2240</v>
      </c>
      <c r="BI22" s="503">
        <v>2140</v>
      </c>
      <c r="BJ22" s="503">
        <v>18700</v>
      </c>
      <c r="BK22" s="503">
        <v>12100</v>
      </c>
      <c r="BL22" s="503">
        <v>6200</v>
      </c>
      <c r="BM22" s="503">
        <v>3630</v>
      </c>
      <c r="BN22" s="503">
        <v>4140</v>
      </c>
      <c r="BO22" s="503">
        <v>2580</v>
      </c>
      <c r="BP22" s="503">
        <v>4630</v>
      </c>
      <c r="BQ22" s="503">
        <v>2330</v>
      </c>
      <c r="BR22" s="503">
        <v>17500</v>
      </c>
      <c r="BS22" s="503">
        <v>16300</v>
      </c>
      <c r="BT22" s="503">
        <v>10900</v>
      </c>
      <c r="BU22" s="503">
        <v>7810</v>
      </c>
      <c r="BV22" s="503">
        <v>4920</v>
      </c>
      <c r="BW22" s="503">
        <v>4490</v>
      </c>
      <c r="BX22" s="503">
        <v>4320</v>
      </c>
      <c r="BY22" s="503">
        <v>3740</v>
      </c>
      <c r="BZ22" s="503">
        <v>3400</v>
      </c>
      <c r="CA22" s="503">
        <v>3200</v>
      </c>
      <c r="CB22" s="503">
        <v>2660</v>
      </c>
      <c r="CC22" s="503">
        <v>2060</v>
      </c>
      <c r="CD22" s="503">
        <v>1900</v>
      </c>
      <c r="CE22" s="503">
        <v>1380</v>
      </c>
      <c r="CF22" s="503">
        <v>3150</v>
      </c>
      <c r="CG22" s="503">
        <v>1780</v>
      </c>
      <c r="CH22" s="503" t="s">
        <v>262</v>
      </c>
      <c r="CI22" s="503">
        <v>1400</v>
      </c>
      <c r="CJ22" s="503">
        <v>1160</v>
      </c>
      <c r="CK22" s="503">
        <v>886</v>
      </c>
      <c r="CL22" s="503">
        <v>884</v>
      </c>
      <c r="CM22" s="503">
        <v>882</v>
      </c>
      <c r="CN22" s="503">
        <v>896</v>
      </c>
      <c r="CO22" s="503" t="s">
        <v>262</v>
      </c>
      <c r="CP22" s="503">
        <v>680</v>
      </c>
      <c r="CQ22" s="503">
        <v>511</v>
      </c>
      <c r="CR22" s="503">
        <v>385</v>
      </c>
      <c r="CS22" s="503">
        <v>376</v>
      </c>
      <c r="CT22" s="503">
        <v>185</v>
      </c>
      <c r="CU22" s="503">
        <v>173</v>
      </c>
      <c r="CV22" s="503">
        <v>11100</v>
      </c>
      <c r="CW22" s="503">
        <v>2080</v>
      </c>
      <c r="CX22" s="503">
        <v>6910</v>
      </c>
      <c r="CY22" s="503">
        <v>2770</v>
      </c>
      <c r="CZ22" s="503" t="s">
        <v>262</v>
      </c>
      <c r="DA22" s="503">
        <v>756</v>
      </c>
      <c r="DB22" s="503">
        <v>18200</v>
      </c>
      <c r="DC22" s="503">
        <v>11200</v>
      </c>
      <c r="DD22" s="503" t="s">
        <v>262</v>
      </c>
      <c r="DE22" s="503">
        <v>5410</v>
      </c>
      <c r="DF22" s="503">
        <v>3890</v>
      </c>
      <c r="DG22" s="503">
        <v>5640</v>
      </c>
      <c r="DH22" s="503">
        <v>2020</v>
      </c>
      <c r="DI22" s="503">
        <v>1170</v>
      </c>
      <c r="DJ22" s="503">
        <v>8540</v>
      </c>
      <c r="DK22" s="503">
        <v>11300</v>
      </c>
      <c r="DL22" s="503">
        <v>21500</v>
      </c>
      <c r="DM22" s="503">
        <v>19200</v>
      </c>
      <c r="DN22" s="503">
        <v>16500</v>
      </c>
      <c r="DO22" s="503">
        <v>11900</v>
      </c>
      <c r="DP22" s="503">
        <v>12400</v>
      </c>
      <c r="DQ22" s="503">
        <v>11100</v>
      </c>
      <c r="DR22" s="503">
        <v>9650</v>
      </c>
      <c r="DS22" s="503">
        <v>8710</v>
      </c>
      <c r="DT22" s="503">
        <v>5440</v>
      </c>
      <c r="DU22" s="503">
        <v>5590</v>
      </c>
      <c r="DV22" s="503">
        <v>4380</v>
      </c>
      <c r="DW22" s="503">
        <v>4630</v>
      </c>
      <c r="DX22" s="503">
        <v>3510</v>
      </c>
      <c r="DY22" s="503">
        <v>3390</v>
      </c>
      <c r="DZ22" s="503">
        <v>12700</v>
      </c>
      <c r="EA22" s="503">
        <v>11400</v>
      </c>
      <c r="EB22" s="503">
        <v>10200</v>
      </c>
      <c r="EC22" s="503" t="s">
        <v>262</v>
      </c>
      <c r="ED22" s="503" t="s">
        <v>262</v>
      </c>
      <c r="EE22" s="503" t="s">
        <v>262</v>
      </c>
      <c r="EF22" s="503" t="s">
        <v>262</v>
      </c>
      <c r="EG22" s="503">
        <v>3850</v>
      </c>
      <c r="EH22" s="503">
        <v>3440</v>
      </c>
      <c r="EI22" s="503">
        <v>1060</v>
      </c>
      <c r="EJ22" s="503">
        <v>760</v>
      </c>
      <c r="EK22" s="503">
        <v>689</v>
      </c>
      <c r="EL22" s="503">
        <v>788</v>
      </c>
      <c r="EM22" s="503">
        <v>1010</v>
      </c>
      <c r="EN22" s="503">
        <v>2460</v>
      </c>
      <c r="EO22" s="503">
        <v>1730</v>
      </c>
      <c r="EP22" s="503">
        <v>1190</v>
      </c>
      <c r="EQ22" s="503">
        <v>929</v>
      </c>
      <c r="ER22" s="503">
        <v>1260</v>
      </c>
      <c r="ES22" s="503">
        <v>1230</v>
      </c>
      <c r="ET22" s="503">
        <v>3260</v>
      </c>
      <c r="EU22" s="503">
        <v>547</v>
      </c>
      <c r="EV22" s="503">
        <v>983</v>
      </c>
      <c r="EW22" s="503">
        <v>602</v>
      </c>
      <c r="EX22" s="503">
        <v>948</v>
      </c>
      <c r="EY22" s="503">
        <v>1630</v>
      </c>
      <c r="EZ22" s="503">
        <v>2080</v>
      </c>
      <c r="FA22" s="503">
        <v>2170</v>
      </c>
      <c r="FB22" s="503">
        <v>2670</v>
      </c>
      <c r="FC22" s="503">
        <v>1760</v>
      </c>
      <c r="FD22" s="503">
        <v>1140</v>
      </c>
      <c r="FE22" s="503">
        <v>903</v>
      </c>
      <c r="FF22" s="503">
        <v>1020</v>
      </c>
      <c r="FG22" s="503">
        <v>1910</v>
      </c>
      <c r="FH22" s="503">
        <v>366</v>
      </c>
      <c r="FI22" s="503">
        <v>1260</v>
      </c>
      <c r="FJ22" s="503">
        <v>1080</v>
      </c>
      <c r="FK22" s="503">
        <v>629</v>
      </c>
      <c r="FL22" s="503">
        <v>2000</v>
      </c>
      <c r="FM22" s="503">
        <v>1280</v>
      </c>
      <c r="FN22" s="503">
        <v>1440</v>
      </c>
      <c r="FO22" s="503">
        <v>820</v>
      </c>
      <c r="FP22" s="503">
        <v>485</v>
      </c>
      <c r="FQ22" s="503">
        <v>441</v>
      </c>
      <c r="FR22" s="503">
        <v>3040</v>
      </c>
      <c r="FS22" s="503">
        <v>1430</v>
      </c>
      <c r="FT22" s="503">
        <v>1170</v>
      </c>
      <c r="FU22" s="503">
        <v>3030</v>
      </c>
      <c r="FV22" s="503">
        <v>2640</v>
      </c>
      <c r="FW22" s="503">
        <v>2260</v>
      </c>
      <c r="FX22" s="503">
        <v>4400</v>
      </c>
      <c r="FY22" s="503">
        <v>1710</v>
      </c>
      <c r="FZ22" s="503">
        <v>594</v>
      </c>
      <c r="GA22" s="503">
        <v>933</v>
      </c>
      <c r="GB22" s="503">
        <v>1580</v>
      </c>
      <c r="GC22" s="503">
        <v>1150</v>
      </c>
      <c r="GD22" s="503">
        <v>954</v>
      </c>
      <c r="GE22" s="503">
        <v>458</v>
      </c>
      <c r="GF22" s="503">
        <v>448</v>
      </c>
      <c r="GG22" s="503">
        <v>633</v>
      </c>
      <c r="GH22" s="503">
        <v>1540</v>
      </c>
      <c r="GI22" s="503">
        <v>3020</v>
      </c>
      <c r="GJ22" s="503">
        <v>629</v>
      </c>
      <c r="GK22" s="503">
        <v>754</v>
      </c>
      <c r="GL22" s="503">
        <v>771</v>
      </c>
      <c r="GM22" s="503">
        <v>747</v>
      </c>
      <c r="GN22" s="503">
        <v>573</v>
      </c>
      <c r="GO22" s="503">
        <v>357</v>
      </c>
      <c r="GP22" s="503">
        <v>710</v>
      </c>
      <c r="GQ22" s="503">
        <v>1490</v>
      </c>
      <c r="GR22" s="503">
        <v>520</v>
      </c>
      <c r="GS22" s="503">
        <v>1990</v>
      </c>
      <c r="GT22" s="503">
        <v>1100</v>
      </c>
      <c r="GU22" s="503">
        <v>726</v>
      </c>
      <c r="GV22" s="503">
        <v>951</v>
      </c>
      <c r="GW22" s="503">
        <v>708</v>
      </c>
      <c r="GX22" s="503">
        <v>1780</v>
      </c>
      <c r="GY22" s="503">
        <v>538</v>
      </c>
      <c r="GZ22" s="503">
        <v>1120</v>
      </c>
      <c r="HA22" s="503">
        <v>422</v>
      </c>
      <c r="HB22" s="503">
        <v>1870</v>
      </c>
      <c r="HC22" s="503">
        <v>766</v>
      </c>
      <c r="HD22" s="503">
        <v>452</v>
      </c>
      <c r="HE22" s="503">
        <v>4000</v>
      </c>
      <c r="HF22" s="503">
        <v>2530</v>
      </c>
      <c r="HG22" s="503">
        <v>803</v>
      </c>
      <c r="HH22" s="503">
        <v>647</v>
      </c>
      <c r="HI22" s="503">
        <v>540</v>
      </c>
      <c r="HJ22" s="503">
        <v>1200</v>
      </c>
      <c r="HK22" s="503">
        <v>708</v>
      </c>
      <c r="HL22" s="503">
        <v>753</v>
      </c>
      <c r="HM22" s="503">
        <v>648</v>
      </c>
      <c r="HN22" s="503">
        <v>997</v>
      </c>
      <c r="HO22" s="503">
        <v>1200</v>
      </c>
      <c r="HP22" s="503">
        <v>1150</v>
      </c>
      <c r="HQ22" s="503">
        <v>296</v>
      </c>
      <c r="HR22" s="503">
        <v>1990</v>
      </c>
      <c r="HS22" s="503">
        <v>1970</v>
      </c>
      <c r="HT22" s="503">
        <v>1320</v>
      </c>
      <c r="HU22" s="503">
        <v>838</v>
      </c>
      <c r="HV22" s="503">
        <v>1420</v>
      </c>
      <c r="HW22" s="503">
        <v>2140</v>
      </c>
      <c r="HX22" s="503">
        <v>1040</v>
      </c>
      <c r="HY22" s="503">
        <v>1180</v>
      </c>
      <c r="HZ22" s="503">
        <v>394</v>
      </c>
      <c r="IA22" s="503">
        <v>858</v>
      </c>
      <c r="IB22" s="503">
        <v>560</v>
      </c>
      <c r="IC22" s="503">
        <v>665</v>
      </c>
      <c r="ID22" s="503">
        <v>509</v>
      </c>
      <c r="IE22" s="503">
        <v>483</v>
      </c>
      <c r="IF22" s="503">
        <v>776</v>
      </c>
      <c r="IG22" s="503">
        <v>807</v>
      </c>
      <c r="IH22" s="503">
        <v>1710</v>
      </c>
      <c r="II22" s="503">
        <v>999</v>
      </c>
      <c r="IJ22" s="503">
        <v>782</v>
      </c>
      <c r="IK22" s="503">
        <v>1110</v>
      </c>
      <c r="IL22" s="503">
        <v>7310</v>
      </c>
      <c r="IM22" s="503">
        <v>5390</v>
      </c>
      <c r="IN22" s="503">
        <v>2900</v>
      </c>
      <c r="IO22" s="503">
        <v>1330</v>
      </c>
      <c r="IP22" s="503">
        <v>1360</v>
      </c>
      <c r="IQ22" s="503">
        <v>1310</v>
      </c>
      <c r="IR22" s="503">
        <v>1170</v>
      </c>
      <c r="IS22" s="503">
        <v>858</v>
      </c>
      <c r="IT22" s="503">
        <v>710</v>
      </c>
      <c r="IU22" s="503">
        <v>686</v>
      </c>
      <c r="IV22" s="503">
        <v>1700</v>
      </c>
      <c r="IW22" s="503">
        <v>280</v>
      </c>
      <c r="IX22" s="503">
        <v>530</v>
      </c>
      <c r="IY22" s="503">
        <v>350</v>
      </c>
      <c r="IZ22" s="503">
        <v>588</v>
      </c>
      <c r="JA22" s="503">
        <v>498</v>
      </c>
      <c r="JB22" s="503">
        <v>418</v>
      </c>
      <c r="JC22" s="503">
        <v>272</v>
      </c>
      <c r="JD22" s="503">
        <v>237</v>
      </c>
      <c r="JE22" s="503">
        <v>465</v>
      </c>
      <c r="JF22" s="503">
        <v>643</v>
      </c>
      <c r="JG22" s="503">
        <v>4580</v>
      </c>
      <c r="JH22" s="503">
        <v>1830</v>
      </c>
      <c r="JI22" s="503">
        <v>1060</v>
      </c>
      <c r="JJ22" s="503">
        <v>436</v>
      </c>
      <c r="JK22" s="503">
        <v>926</v>
      </c>
      <c r="JL22" s="503">
        <v>737</v>
      </c>
      <c r="JM22" s="503">
        <v>595</v>
      </c>
      <c r="JN22" s="503">
        <v>1110</v>
      </c>
      <c r="JO22" s="503">
        <v>1640</v>
      </c>
      <c r="JP22" s="503">
        <v>4060</v>
      </c>
      <c r="JQ22" s="503">
        <v>674</v>
      </c>
      <c r="JR22" s="503">
        <v>847</v>
      </c>
      <c r="JS22" s="503">
        <v>1170</v>
      </c>
      <c r="JT22" s="503">
        <v>1060</v>
      </c>
      <c r="JU22" s="503">
        <v>1830</v>
      </c>
      <c r="JV22" s="503">
        <v>614</v>
      </c>
      <c r="JW22" s="503">
        <v>281</v>
      </c>
      <c r="JX22" s="503">
        <v>338</v>
      </c>
      <c r="JY22" s="503">
        <v>529</v>
      </c>
      <c r="JZ22" s="503">
        <v>567</v>
      </c>
      <c r="KA22" s="503">
        <v>1130</v>
      </c>
      <c r="KB22" s="503">
        <v>5130</v>
      </c>
    </row>
    <row r="23" spans="1:288" ht="23.25" customHeight="1">
      <c r="A23" s="183"/>
      <c r="B23" s="60" t="s">
        <v>11</v>
      </c>
      <c r="C23" s="503">
        <v>923155</v>
      </c>
      <c r="D23" s="503">
        <v>422728</v>
      </c>
      <c r="E23" s="503">
        <v>169968</v>
      </c>
      <c r="F23" s="503">
        <v>144752</v>
      </c>
      <c r="G23" s="503">
        <v>180569</v>
      </c>
      <c r="H23" s="503">
        <v>5136</v>
      </c>
      <c r="I23" s="312"/>
      <c r="J23" s="503">
        <v>45813</v>
      </c>
      <c r="K23" s="503">
        <v>20466</v>
      </c>
      <c r="L23" s="503">
        <v>26586</v>
      </c>
      <c r="M23" s="503" t="s">
        <v>262</v>
      </c>
      <c r="N23" s="503" t="s">
        <v>262</v>
      </c>
      <c r="O23" s="503">
        <v>10151</v>
      </c>
      <c r="P23" s="503">
        <v>10444</v>
      </c>
      <c r="Q23" s="503">
        <v>10963</v>
      </c>
      <c r="R23" s="503">
        <v>7051</v>
      </c>
      <c r="S23" s="503">
        <v>8151</v>
      </c>
      <c r="T23" s="503">
        <v>5317</v>
      </c>
      <c r="U23" s="503">
        <v>4055</v>
      </c>
      <c r="V23" s="503">
        <v>4702</v>
      </c>
      <c r="W23" s="503">
        <v>4225</v>
      </c>
      <c r="X23" s="503">
        <v>4922</v>
      </c>
      <c r="Y23" s="503">
        <v>4601</v>
      </c>
      <c r="Z23" s="503">
        <v>3546</v>
      </c>
      <c r="AA23" s="503">
        <v>4152</v>
      </c>
      <c r="AB23" s="503">
        <v>2464</v>
      </c>
      <c r="AC23" s="503">
        <v>4198</v>
      </c>
      <c r="AD23" s="503">
        <v>2819</v>
      </c>
      <c r="AE23" s="503">
        <v>2815</v>
      </c>
      <c r="AF23" s="503">
        <v>2162</v>
      </c>
      <c r="AG23" s="503">
        <v>1645</v>
      </c>
      <c r="AH23" s="503">
        <v>6502</v>
      </c>
      <c r="AI23" s="503" t="s">
        <v>262</v>
      </c>
      <c r="AJ23" s="503">
        <v>4865</v>
      </c>
      <c r="AK23" s="503">
        <v>3360</v>
      </c>
      <c r="AL23" s="503">
        <v>1838</v>
      </c>
      <c r="AM23" s="503">
        <v>3841</v>
      </c>
      <c r="AN23" s="503">
        <v>7898</v>
      </c>
      <c r="AO23" s="503">
        <v>5677</v>
      </c>
      <c r="AP23" s="503">
        <v>2806</v>
      </c>
      <c r="AQ23" s="503">
        <v>6253</v>
      </c>
      <c r="AR23" s="503">
        <v>3996</v>
      </c>
      <c r="AS23" s="503">
        <v>3925</v>
      </c>
      <c r="AT23" s="503">
        <v>44184</v>
      </c>
      <c r="AU23" s="503">
        <v>18118</v>
      </c>
      <c r="AV23" s="503">
        <v>10419</v>
      </c>
      <c r="AW23" s="503">
        <v>8320</v>
      </c>
      <c r="AX23" s="503">
        <v>8129</v>
      </c>
      <c r="AY23" s="503">
        <v>6039</v>
      </c>
      <c r="AZ23" s="503">
        <v>5744</v>
      </c>
      <c r="BA23" s="503">
        <v>3637</v>
      </c>
      <c r="BB23" s="503">
        <v>1860</v>
      </c>
      <c r="BC23" s="503">
        <v>1847</v>
      </c>
      <c r="BD23" s="503">
        <v>6325</v>
      </c>
      <c r="BE23" s="503">
        <v>3975</v>
      </c>
      <c r="BF23" s="503">
        <v>2160</v>
      </c>
      <c r="BG23" s="503">
        <v>2600</v>
      </c>
      <c r="BH23" s="503">
        <v>2156</v>
      </c>
      <c r="BI23" s="503">
        <v>2312</v>
      </c>
      <c r="BJ23" s="503">
        <v>18198</v>
      </c>
      <c r="BK23" s="503">
        <v>12023</v>
      </c>
      <c r="BL23" s="503">
        <v>6326</v>
      </c>
      <c r="BM23" s="503">
        <v>3475</v>
      </c>
      <c r="BN23" s="503">
        <v>4010</v>
      </c>
      <c r="BO23" s="503">
        <v>2273</v>
      </c>
      <c r="BP23" s="503">
        <v>4191</v>
      </c>
      <c r="BQ23" s="503">
        <v>2169</v>
      </c>
      <c r="BR23" s="503">
        <v>17919</v>
      </c>
      <c r="BS23" s="503">
        <v>13805</v>
      </c>
      <c r="BT23" s="503">
        <v>10588</v>
      </c>
      <c r="BU23" s="503">
        <v>6669</v>
      </c>
      <c r="BV23" s="503">
        <v>4305</v>
      </c>
      <c r="BW23" s="503">
        <v>4067</v>
      </c>
      <c r="BX23" s="503">
        <v>3748</v>
      </c>
      <c r="BY23" s="503">
        <v>2874</v>
      </c>
      <c r="BZ23" s="503">
        <v>2600</v>
      </c>
      <c r="CA23" s="503">
        <v>2408</v>
      </c>
      <c r="CB23" s="503">
        <v>2446</v>
      </c>
      <c r="CC23" s="503">
        <v>1585</v>
      </c>
      <c r="CD23" s="503">
        <v>1631</v>
      </c>
      <c r="CE23" s="503">
        <v>983</v>
      </c>
      <c r="CF23" s="503">
        <v>2764</v>
      </c>
      <c r="CG23" s="503">
        <v>1776</v>
      </c>
      <c r="CH23" s="503" t="s">
        <v>262</v>
      </c>
      <c r="CI23" s="503">
        <v>1251</v>
      </c>
      <c r="CJ23" s="503">
        <v>959</v>
      </c>
      <c r="CK23" s="503">
        <v>859</v>
      </c>
      <c r="CL23" s="503">
        <v>808</v>
      </c>
      <c r="CM23" s="503">
        <v>808</v>
      </c>
      <c r="CN23" s="503">
        <v>779</v>
      </c>
      <c r="CO23" s="503" t="s">
        <v>262</v>
      </c>
      <c r="CP23" s="503">
        <v>606</v>
      </c>
      <c r="CQ23" s="503">
        <v>455</v>
      </c>
      <c r="CR23" s="503">
        <v>375</v>
      </c>
      <c r="CS23" s="503">
        <v>355</v>
      </c>
      <c r="CT23" s="503">
        <v>204</v>
      </c>
      <c r="CU23" s="503">
        <v>163</v>
      </c>
      <c r="CV23" s="503">
        <v>10409</v>
      </c>
      <c r="CW23" s="503">
        <v>2092</v>
      </c>
      <c r="CX23" s="503">
        <v>6814</v>
      </c>
      <c r="CY23" s="503">
        <v>2682</v>
      </c>
      <c r="CZ23" s="503" t="s">
        <v>262</v>
      </c>
      <c r="DA23" s="503">
        <v>744</v>
      </c>
      <c r="DB23" s="503">
        <v>15567</v>
      </c>
      <c r="DC23" s="503">
        <v>8606</v>
      </c>
      <c r="DD23" s="503" t="s">
        <v>262</v>
      </c>
      <c r="DE23" s="503">
        <v>4157</v>
      </c>
      <c r="DF23" s="503">
        <v>3211</v>
      </c>
      <c r="DG23" s="503">
        <v>4575</v>
      </c>
      <c r="DH23" s="503">
        <v>1469</v>
      </c>
      <c r="DI23" s="503">
        <v>1055</v>
      </c>
      <c r="DJ23" s="503">
        <v>8618</v>
      </c>
      <c r="DK23" s="503">
        <v>12157</v>
      </c>
      <c r="DL23" s="503">
        <v>16609</v>
      </c>
      <c r="DM23" s="503">
        <v>15086</v>
      </c>
      <c r="DN23" s="503">
        <v>12711</v>
      </c>
      <c r="DO23" s="503">
        <v>10815</v>
      </c>
      <c r="DP23" s="503">
        <v>10296</v>
      </c>
      <c r="DQ23" s="503">
        <v>8186</v>
      </c>
      <c r="DR23" s="503">
        <v>7725</v>
      </c>
      <c r="DS23" s="503">
        <v>6744</v>
      </c>
      <c r="DT23" s="503">
        <v>4563</v>
      </c>
      <c r="DU23" s="503">
        <v>4375</v>
      </c>
      <c r="DV23" s="503">
        <v>3596</v>
      </c>
      <c r="DW23" s="503">
        <v>3678</v>
      </c>
      <c r="DX23" s="503">
        <v>2804</v>
      </c>
      <c r="DY23" s="503">
        <v>2606</v>
      </c>
      <c r="DZ23" s="503">
        <v>10686</v>
      </c>
      <c r="EA23" s="503">
        <v>10817</v>
      </c>
      <c r="EB23" s="503">
        <v>9993</v>
      </c>
      <c r="EC23" s="503" t="s">
        <v>262</v>
      </c>
      <c r="ED23" s="503" t="s">
        <v>262</v>
      </c>
      <c r="EE23" s="503" t="s">
        <v>262</v>
      </c>
      <c r="EF23" s="503" t="s">
        <v>262</v>
      </c>
      <c r="EG23" s="503">
        <v>3453</v>
      </c>
      <c r="EH23" s="503">
        <v>3333</v>
      </c>
      <c r="EI23" s="503">
        <v>985</v>
      </c>
      <c r="EJ23" s="503">
        <v>700</v>
      </c>
      <c r="EK23" s="503">
        <v>734</v>
      </c>
      <c r="EL23" s="503">
        <v>728</v>
      </c>
      <c r="EM23" s="503">
        <v>920</v>
      </c>
      <c r="EN23" s="503">
        <v>2212</v>
      </c>
      <c r="EO23" s="503">
        <v>1550</v>
      </c>
      <c r="EP23" s="503">
        <v>1080</v>
      </c>
      <c r="EQ23" s="503">
        <v>923</v>
      </c>
      <c r="ER23" s="503">
        <v>1156</v>
      </c>
      <c r="ES23" s="503">
        <v>1121</v>
      </c>
      <c r="ET23" s="503">
        <v>3219</v>
      </c>
      <c r="EU23" s="503">
        <v>602</v>
      </c>
      <c r="EV23" s="503">
        <v>898</v>
      </c>
      <c r="EW23" s="503">
        <v>633</v>
      </c>
      <c r="EX23" s="503">
        <v>996</v>
      </c>
      <c r="EY23" s="503">
        <v>1431</v>
      </c>
      <c r="EZ23" s="503">
        <v>1852</v>
      </c>
      <c r="FA23" s="503">
        <v>2021</v>
      </c>
      <c r="FB23" s="503">
        <v>2621</v>
      </c>
      <c r="FC23" s="503">
        <v>1595</v>
      </c>
      <c r="FD23" s="503">
        <v>1101</v>
      </c>
      <c r="FE23" s="503">
        <v>934</v>
      </c>
      <c r="FF23" s="503">
        <v>959</v>
      </c>
      <c r="FG23" s="503">
        <v>1783</v>
      </c>
      <c r="FH23" s="503">
        <v>351</v>
      </c>
      <c r="FI23" s="503">
        <v>1130</v>
      </c>
      <c r="FJ23" s="503">
        <v>1077</v>
      </c>
      <c r="FK23" s="503">
        <v>669</v>
      </c>
      <c r="FL23" s="503">
        <v>2003</v>
      </c>
      <c r="FM23" s="503">
        <v>1249</v>
      </c>
      <c r="FN23" s="503">
        <v>1392</v>
      </c>
      <c r="FO23" s="503">
        <v>767</v>
      </c>
      <c r="FP23" s="503">
        <v>469</v>
      </c>
      <c r="FQ23" s="503">
        <v>402</v>
      </c>
      <c r="FR23" s="503">
        <v>2910</v>
      </c>
      <c r="FS23" s="503">
        <v>1291</v>
      </c>
      <c r="FT23" s="503">
        <v>1066</v>
      </c>
      <c r="FU23" s="503">
        <v>2838</v>
      </c>
      <c r="FV23" s="503">
        <v>2573</v>
      </c>
      <c r="FW23" s="503">
        <v>2084</v>
      </c>
      <c r="FX23" s="503">
        <v>4108</v>
      </c>
      <c r="FY23" s="503">
        <v>1520</v>
      </c>
      <c r="FZ23" s="503">
        <v>545</v>
      </c>
      <c r="GA23" s="503">
        <v>840</v>
      </c>
      <c r="GB23" s="503">
        <v>1477</v>
      </c>
      <c r="GC23" s="503">
        <v>1079</v>
      </c>
      <c r="GD23" s="503">
        <v>874</v>
      </c>
      <c r="GE23" s="503">
        <v>431</v>
      </c>
      <c r="GF23" s="503">
        <v>408</v>
      </c>
      <c r="GG23" s="503">
        <v>596</v>
      </c>
      <c r="GH23" s="503">
        <v>1414</v>
      </c>
      <c r="GI23" s="503">
        <v>2834</v>
      </c>
      <c r="GJ23" s="503">
        <v>715</v>
      </c>
      <c r="GK23" s="503">
        <v>722</v>
      </c>
      <c r="GL23" s="503">
        <v>709</v>
      </c>
      <c r="GM23" s="503">
        <v>649</v>
      </c>
      <c r="GN23" s="503">
        <v>534</v>
      </c>
      <c r="GO23" s="503">
        <v>329</v>
      </c>
      <c r="GP23" s="503">
        <v>727</v>
      </c>
      <c r="GQ23" s="503">
        <v>1360</v>
      </c>
      <c r="GR23" s="503">
        <v>492</v>
      </c>
      <c r="GS23" s="503">
        <v>1832</v>
      </c>
      <c r="GT23" s="503">
        <v>1042</v>
      </c>
      <c r="GU23" s="503">
        <v>946</v>
      </c>
      <c r="GV23" s="503">
        <v>879</v>
      </c>
      <c r="GW23" s="503">
        <v>751</v>
      </c>
      <c r="GX23" s="503">
        <v>1693</v>
      </c>
      <c r="GY23" s="503">
        <v>483</v>
      </c>
      <c r="GZ23" s="503">
        <v>1051</v>
      </c>
      <c r="HA23" s="503">
        <v>405</v>
      </c>
      <c r="HB23" s="503">
        <v>1769</v>
      </c>
      <c r="HC23" s="503">
        <v>717</v>
      </c>
      <c r="HD23" s="503">
        <v>434</v>
      </c>
      <c r="HE23" s="503">
        <v>3713</v>
      </c>
      <c r="HF23" s="503">
        <v>2366</v>
      </c>
      <c r="HG23" s="503">
        <v>753</v>
      </c>
      <c r="HH23" s="503">
        <v>613</v>
      </c>
      <c r="HI23" s="503">
        <v>519</v>
      </c>
      <c r="HJ23" s="503">
        <v>1245</v>
      </c>
      <c r="HK23" s="503">
        <v>740</v>
      </c>
      <c r="HL23" s="503">
        <v>697</v>
      </c>
      <c r="HM23" s="503">
        <v>620</v>
      </c>
      <c r="HN23" s="503">
        <v>952</v>
      </c>
      <c r="HO23" s="503">
        <v>1104</v>
      </c>
      <c r="HP23" s="503">
        <v>1046</v>
      </c>
      <c r="HQ23" s="503">
        <v>384</v>
      </c>
      <c r="HR23" s="503">
        <v>1881</v>
      </c>
      <c r="HS23" s="503">
        <v>1907</v>
      </c>
      <c r="HT23" s="503">
        <v>1279</v>
      </c>
      <c r="HU23" s="503">
        <v>774</v>
      </c>
      <c r="HV23" s="503">
        <v>1459</v>
      </c>
      <c r="HW23" s="503">
        <v>1927</v>
      </c>
      <c r="HX23" s="503">
        <v>950</v>
      </c>
      <c r="HY23" s="503">
        <v>989</v>
      </c>
      <c r="HZ23" s="503">
        <v>486</v>
      </c>
      <c r="IA23" s="503">
        <v>783</v>
      </c>
      <c r="IB23" s="503">
        <v>616</v>
      </c>
      <c r="IC23" s="503">
        <v>710</v>
      </c>
      <c r="ID23" s="503">
        <v>477</v>
      </c>
      <c r="IE23" s="503">
        <v>459</v>
      </c>
      <c r="IF23" s="503">
        <v>733</v>
      </c>
      <c r="IG23" s="503">
        <v>735</v>
      </c>
      <c r="IH23" s="503">
        <v>1541</v>
      </c>
      <c r="II23" s="503">
        <v>946</v>
      </c>
      <c r="IJ23" s="503">
        <v>745</v>
      </c>
      <c r="IK23" s="503">
        <v>1130</v>
      </c>
      <c r="IL23" s="503">
        <v>7085</v>
      </c>
      <c r="IM23" s="503">
        <v>5236</v>
      </c>
      <c r="IN23" s="503">
        <v>2832</v>
      </c>
      <c r="IO23" s="503">
        <v>1311</v>
      </c>
      <c r="IP23" s="503">
        <v>1292</v>
      </c>
      <c r="IQ23" s="503">
        <v>1397</v>
      </c>
      <c r="IR23" s="503">
        <v>1159</v>
      </c>
      <c r="IS23" s="503">
        <v>825</v>
      </c>
      <c r="IT23" s="503">
        <v>621</v>
      </c>
      <c r="IU23" s="503">
        <v>697</v>
      </c>
      <c r="IV23" s="503">
        <v>1545</v>
      </c>
      <c r="IW23" s="503">
        <v>264</v>
      </c>
      <c r="IX23" s="503">
        <v>482</v>
      </c>
      <c r="IY23" s="503">
        <v>322</v>
      </c>
      <c r="IZ23" s="503">
        <v>522</v>
      </c>
      <c r="JA23" s="503">
        <v>450</v>
      </c>
      <c r="JB23" s="503">
        <v>377</v>
      </c>
      <c r="JC23" s="503">
        <v>236</v>
      </c>
      <c r="JD23" s="503">
        <v>218</v>
      </c>
      <c r="JE23" s="503">
        <v>416</v>
      </c>
      <c r="JF23" s="503">
        <v>588</v>
      </c>
      <c r="JG23" s="503">
        <v>4290</v>
      </c>
      <c r="JH23" s="503">
        <v>1649</v>
      </c>
      <c r="JI23" s="503">
        <v>1095</v>
      </c>
      <c r="JJ23" s="503">
        <v>447</v>
      </c>
      <c r="JK23" s="503">
        <v>949</v>
      </c>
      <c r="JL23" s="503">
        <v>695</v>
      </c>
      <c r="JM23" s="503">
        <v>529</v>
      </c>
      <c r="JN23" s="503">
        <v>972</v>
      </c>
      <c r="JO23" s="503">
        <v>1527</v>
      </c>
      <c r="JP23" s="503">
        <v>3631</v>
      </c>
      <c r="JQ23" s="503">
        <v>633</v>
      </c>
      <c r="JR23" s="503">
        <v>769</v>
      </c>
      <c r="JS23" s="503">
        <v>1137</v>
      </c>
      <c r="JT23" s="503">
        <v>984</v>
      </c>
      <c r="JU23" s="503">
        <v>1741</v>
      </c>
      <c r="JV23" s="503">
        <v>566</v>
      </c>
      <c r="JW23" s="503">
        <v>254</v>
      </c>
      <c r="JX23" s="503">
        <v>378</v>
      </c>
      <c r="JY23" s="503">
        <v>593</v>
      </c>
      <c r="JZ23" s="503">
        <v>582</v>
      </c>
      <c r="KA23" s="503">
        <v>1190</v>
      </c>
      <c r="KB23" s="503">
        <v>5136</v>
      </c>
    </row>
    <row r="24" spans="1:288" ht="23.25" customHeight="1">
      <c r="A24" s="183"/>
      <c r="B24" s="61" t="s">
        <v>2</v>
      </c>
      <c r="C24" s="503">
        <v>927318</v>
      </c>
      <c r="D24" s="503">
        <v>420260</v>
      </c>
      <c r="E24" s="503">
        <v>167723</v>
      </c>
      <c r="F24" s="503">
        <v>150390</v>
      </c>
      <c r="G24" s="503">
        <v>184045</v>
      </c>
      <c r="H24" s="503">
        <v>4900</v>
      </c>
      <c r="I24" s="312"/>
      <c r="J24" s="503">
        <v>43900</v>
      </c>
      <c r="K24" s="503">
        <v>20500</v>
      </c>
      <c r="L24" s="503">
        <v>26700</v>
      </c>
      <c r="M24" s="503" t="s">
        <v>813</v>
      </c>
      <c r="N24" s="503" t="s">
        <v>813</v>
      </c>
      <c r="O24" s="503">
        <v>10000</v>
      </c>
      <c r="P24" s="503">
        <v>10400</v>
      </c>
      <c r="Q24" s="503">
        <v>11100</v>
      </c>
      <c r="R24" s="503">
        <v>7040</v>
      </c>
      <c r="S24" s="503">
        <v>8140</v>
      </c>
      <c r="T24" s="503">
        <v>5310</v>
      </c>
      <c r="U24" s="503">
        <v>4050</v>
      </c>
      <c r="V24" s="503">
        <v>4690</v>
      </c>
      <c r="W24" s="503">
        <v>4320</v>
      </c>
      <c r="X24" s="503">
        <v>5010</v>
      </c>
      <c r="Y24" s="503">
        <v>4430</v>
      </c>
      <c r="Z24" s="503">
        <v>3570</v>
      </c>
      <c r="AA24" s="503">
        <v>4240</v>
      </c>
      <c r="AB24" s="503">
        <v>2480</v>
      </c>
      <c r="AC24" s="503">
        <v>4160</v>
      </c>
      <c r="AD24" s="503">
        <v>2830</v>
      </c>
      <c r="AE24" s="503">
        <v>2880</v>
      </c>
      <c r="AF24" s="503">
        <v>2210</v>
      </c>
      <c r="AG24" s="503">
        <v>1690</v>
      </c>
      <c r="AH24" s="503">
        <v>6470</v>
      </c>
      <c r="AI24" s="503" t="s">
        <v>813</v>
      </c>
      <c r="AJ24" s="503">
        <v>4890</v>
      </c>
      <c r="AK24" s="503">
        <v>3390</v>
      </c>
      <c r="AL24" s="503">
        <v>1780</v>
      </c>
      <c r="AM24" s="503">
        <v>3850</v>
      </c>
      <c r="AN24" s="503">
        <v>7830</v>
      </c>
      <c r="AO24" s="503">
        <v>5460</v>
      </c>
      <c r="AP24" s="503">
        <v>2620</v>
      </c>
      <c r="AQ24" s="503">
        <v>6210</v>
      </c>
      <c r="AR24" s="503">
        <v>3970</v>
      </c>
      <c r="AS24" s="503">
        <v>3900</v>
      </c>
      <c r="AT24" s="503">
        <v>44100</v>
      </c>
      <c r="AU24" s="503">
        <v>18200</v>
      </c>
      <c r="AV24" s="503">
        <v>10400</v>
      </c>
      <c r="AW24" s="503">
        <v>8330</v>
      </c>
      <c r="AX24" s="503">
        <v>8180</v>
      </c>
      <c r="AY24" s="503">
        <v>6070</v>
      </c>
      <c r="AZ24" s="503">
        <v>5710</v>
      </c>
      <c r="BA24" s="503">
        <v>3620</v>
      </c>
      <c r="BB24" s="503">
        <v>1850</v>
      </c>
      <c r="BC24" s="503">
        <v>1850</v>
      </c>
      <c r="BD24" s="503">
        <v>6250</v>
      </c>
      <c r="BE24" s="503">
        <v>4140</v>
      </c>
      <c r="BF24" s="503">
        <v>2030</v>
      </c>
      <c r="BG24" s="503">
        <v>2320</v>
      </c>
      <c r="BH24" s="503">
        <v>2240</v>
      </c>
      <c r="BI24" s="503">
        <v>2280</v>
      </c>
      <c r="BJ24" s="503">
        <v>18300</v>
      </c>
      <c r="BK24" s="503">
        <v>12100</v>
      </c>
      <c r="BL24" s="503">
        <v>6100</v>
      </c>
      <c r="BM24" s="503">
        <v>3450</v>
      </c>
      <c r="BN24" s="503">
        <v>4000</v>
      </c>
      <c r="BO24" s="503">
        <v>2280</v>
      </c>
      <c r="BP24" s="503">
        <v>4210</v>
      </c>
      <c r="BQ24" s="503">
        <v>2230</v>
      </c>
      <c r="BR24" s="503">
        <v>16600</v>
      </c>
      <c r="BS24" s="503">
        <v>13640</v>
      </c>
      <c r="BT24" s="503">
        <v>10407</v>
      </c>
      <c r="BU24" s="503">
        <v>6080</v>
      </c>
      <c r="BV24" s="503">
        <v>4260</v>
      </c>
      <c r="BW24" s="503">
        <v>3990</v>
      </c>
      <c r="BX24" s="503">
        <v>3440</v>
      </c>
      <c r="BY24" s="503">
        <v>3080</v>
      </c>
      <c r="BZ24" s="503">
        <v>2730</v>
      </c>
      <c r="CA24" s="503">
        <v>2600</v>
      </c>
      <c r="CB24" s="503">
        <v>2490</v>
      </c>
      <c r="CC24" s="503">
        <v>1700</v>
      </c>
      <c r="CD24" s="503">
        <v>1560</v>
      </c>
      <c r="CE24" s="503">
        <v>1000</v>
      </c>
      <c r="CF24" s="503">
        <v>2740</v>
      </c>
      <c r="CG24" s="503">
        <v>1760</v>
      </c>
      <c r="CH24" s="503" t="s">
        <v>813</v>
      </c>
      <c r="CI24" s="503">
        <v>1240</v>
      </c>
      <c r="CJ24" s="503">
        <v>950</v>
      </c>
      <c r="CK24" s="503">
        <v>850</v>
      </c>
      <c r="CL24" s="503">
        <v>800</v>
      </c>
      <c r="CM24" s="503">
        <v>800</v>
      </c>
      <c r="CN24" s="503">
        <v>770</v>
      </c>
      <c r="CO24" s="503" t="s">
        <v>813</v>
      </c>
      <c r="CP24" s="503">
        <v>600</v>
      </c>
      <c r="CQ24" s="503">
        <v>450</v>
      </c>
      <c r="CR24" s="503">
        <v>370</v>
      </c>
      <c r="CS24" s="503">
        <v>350</v>
      </c>
      <c r="CT24" s="503">
        <v>200</v>
      </c>
      <c r="CU24" s="503">
        <v>160</v>
      </c>
      <c r="CV24" s="503">
        <f>5310+5100</f>
        <v>10410</v>
      </c>
      <c r="CW24" s="503">
        <v>2080</v>
      </c>
      <c r="CX24" s="503">
        <v>6840</v>
      </c>
      <c r="CY24" s="503">
        <v>2720</v>
      </c>
      <c r="CZ24" s="503" t="s">
        <v>813</v>
      </c>
      <c r="DA24" s="503">
        <v>700</v>
      </c>
      <c r="DB24" s="503">
        <v>15500</v>
      </c>
      <c r="DC24" s="503">
        <v>8930</v>
      </c>
      <c r="DD24" s="503" t="s">
        <v>813</v>
      </c>
      <c r="DE24" s="503">
        <v>4406.1409999999996</v>
      </c>
      <c r="DF24" s="503">
        <v>3020</v>
      </c>
      <c r="DG24" s="503">
        <v>4700</v>
      </c>
      <c r="DH24" s="503">
        <v>1640</v>
      </c>
      <c r="DI24" s="503">
        <v>1060</v>
      </c>
      <c r="DJ24" s="503">
        <v>8500</v>
      </c>
      <c r="DK24" s="503">
        <v>11600</v>
      </c>
      <c r="DL24" s="503">
        <v>17400</v>
      </c>
      <c r="DM24" s="503">
        <v>15710</v>
      </c>
      <c r="DN24" s="503">
        <v>13700</v>
      </c>
      <c r="DO24" s="503">
        <v>11410</v>
      </c>
      <c r="DP24" s="503">
        <v>10600</v>
      </c>
      <c r="DQ24" s="503">
        <v>8700</v>
      </c>
      <c r="DR24" s="503">
        <v>8250</v>
      </c>
      <c r="DS24" s="503">
        <v>7340</v>
      </c>
      <c r="DT24" s="503">
        <v>4660</v>
      </c>
      <c r="DU24" s="503">
        <v>4590</v>
      </c>
      <c r="DV24" s="503">
        <v>3810</v>
      </c>
      <c r="DW24" s="503">
        <v>3750</v>
      </c>
      <c r="DX24" s="503">
        <v>2830</v>
      </c>
      <c r="DY24" s="503">
        <v>2690</v>
      </c>
      <c r="DZ24" s="503">
        <v>10790</v>
      </c>
      <c r="EA24" s="503">
        <v>10800</v>
      </c>
      <c r="EB24" s="503">
        <v>9900</v>
      </c>
      <c r="EC24" s="503" t="s">
        <v>813</v>
      </c>
      <c r="ED24" s="503" t="s">
        <v>813</v>
      </c>
      <c r="EE24" s="503" t="s">
        <v>813</v>
      </c>
      <c r="EF24" s="503" t="s">
        <v>813</v>
      </c>
      <c r="EG24" s="503">
        <v>3460</v>
      </c>
      <c r="EH24" s="503">
        <v>3400</v>
      </c>
      <c r="EI24" s="503">
        <v>989</v>
      </c>
      <c r="EJ24" s="503">
        <v>713</v>
      </c>
      <c r="EK24" s="503">
        <v>750</v>
      </c>
      <c r="EL24" s="503">
        <v>746</v>
      </c>
      <c r="EM24" s="503">
        <v>939</v>
      </c>
      <c r="EN24" s="503">
        <v>2280</v>
      </c>
      <c r="EO24" s="503">
        <v>1590</v>
      </c>
      <c r="EP24" s="503">
        <v>1110</v>
      </c>
      <c r="EQ24" s="503">
        <v>947</v>
      </c>
      <c r="ER24" s="503">
        <v>1190</v>
      </c>
      <c r="ES24" s="503">
        <v>1160</v>
      </c>
      <c r="ET24" s="503">
        <v>3320</v>
      </c>
      <c r="EU24" s="503">
        <v>623</v>
      </c>
      <c r="EV24" s="503">
        <v>928</v>
      </c>
      <c r="EW24" s="503">
        <v>652</v>
      </c>
      <c r="EX24" s="503">
        <v>1030</v>
      </c>
      <c r="EY24" s="503">
        <v>1470</v>
      </c>
      <c r="EZ24" s="503">
        <v>1920</v>
      </c>
      <c r="FA24" s="503">
        <v>2090</v>
      </c>
      <c r="FB24" s="503">
        <v>2710</v>
      </c>
      <c r="FC24" s="503">
        <v>1650</v>
      </c>
      <c r="FD24" s="503">
        <v>1100</v>
      </c>
      <c r="FE24" s="503">
        <v>938</v>
      </c>
      <c r="FF24" s="503">
        <v>972</v>
      </c>
      <c r="FG24" s="503">
        <v>1830</v>
      </c>
      <c r="FH24" s="503">
        <v>359</v>
      </c>
      <c r="FI24" s="503">
        <v>1140</v>
      </c>
      <c r="FJ24" s="503">
        <v>1090</v>
      </c>
      <c r="FK24" s="503">
        <v>679</v>
      </c>
      <c r="FL24" s="503">
        <v>2040</v>
      </c>
      <c r="FM24" s="503">
        <v>1260</v>
      </c>
      <c r="FN24" s="503">
        <v>1410</v>
      </c>
      <c r="FO24" s="503">
        <v>775</v>
      </c>
      <c r="FP24" s="503">
        <v>474</v>
      </c>
      <c r="FQ24" s="503">
        <v>414</v>
      </c>
      <c r="FR24" s="503">
        <v>2970</v>
      </c>
      <c r="FS24" s="503">
        <v>1310</v>
      </c>
      <c r="FT24" s="503">
        <v>1080</v>
      </c>
      <c r="FU24" s="503">
        <v>2850</v>
      </c>
      <c r="FV24" s="503">
        <v>2570</v>
      </c>
      <c r="FW24" s="503">
        <v>2100</v>
      </c>
      <c r="FX24" s="503">
        <v>4220</v>
      </c>
      <c r="FY24" s="503">
        <v>1550</v>
      </c>
      <c r="FZ24" s="503">
        <v>557</v>
      </c>
      <c r="GA24" s="503">
        <v>866</v>
      </c>
      <c r="GB24" s="503">
        <v>1490</v>
      </c>
      <c r="GC24" s="503">
        <v>1090</v>
      </c>
      <c r="GD24" s="503">
        <v>885</v>
      </c>
      <c r="GE24" s="503">
        <v>430</v>
      </c>
      <c r="GF24" s="503">
        <v>421</v>
      </c>
      <c r="GG24" s="503">
        <v>594</v>
      </c>
      <c r="GH24" s="503">
        <v>1430</v>
      </c>
      <c r="GI24" s="503">
        <v>2900</v>
      </c>
      <c r="GJ24" s="503">
        <v>718</v>
      </c>
      <c r="GK24" s="503">
        <v>717</v>
      </c>
      <c r="GL24" s="503">
        <v>724</v>
      </c>
      <c r="GM24" s="503">
        <v>667</v>
      </c>
      <c r="GN24" s="503">
        <v>549</v>
      </c>
      <c r="GO24" s="503">
        <v>338</v>
      </c>
      <c r="GP24" s="503">
        <v>746</v>
      </c>
      <c r="GQ24" s="503">
        <v>1390</v>
      </c>
      <c r="GR24" s="503">
        <v>494</v>
      </c>
      <c r="GS24" s="503">
        <v>1860</v>
      </c>
      <c r="GT24" s="503">
        <v>1040</v>
      </c>
      <c r="GU24" s="503">
        <v>951</v>
      </c>
      <c r="GV24" s="503">
        <v>905</v>
      </c>
      <c r="GW24" s="503">
        <v>774</v>
      </c>
      <c r="GX24" s="503">
        <v>1720</v>
      </c>
      <c r="GY24" s="503">
        <v>498</v>
      </c>
      <c r="GZ24" s="503">
        <v>1060</v>
      </c>
      <c r="HA24" s="503">
        <v>414</v>
      </c>
      <c r="HB24" s="503">
        <v>1790</v>
      </c>
      <c r="HC24" s="503">
        <v>730</v>
      </c>
      <c r="HD24" s="503">
        <v>437</v>
      </c>
      <c r="HE24" s="503">
        <v>3800</v>
      </c>
      <c r="HF24" s="503">
        <v>2420</v>
      </c>
      <c r="HG24" s="503">
        <v>779</v>
      </c>
      <c r="HH24" s="503">
        <v>632</v>
      </c>
      <c r="HI24" s="503">
        <v>528</v>
      </c>
      <c r="HJ24" s="503">
        <v>1290</v>
      </c>
      <c r="HK24" s="503">
        <v>758</v>
      </c>
      <c r="HL24" s="503">
        <v>722</v>
      </c>
      <c r="HM24" s="503">
        <v>640</v>
      </c>
      <c r="HN24" s="503">
        <v>981</v>
      </c>
      <c r="HO24" s="503">
        <v>1140</v>
      </c>
      <c r="HP24" s="503">
        <v>1080</v>
      </c>
      <c r="HQ24" s="503">
        <v>384</v>
      </c>
      <c r="HR24" s="503">
        <v>1910</v>
      </c>
      <c r="HS24" s="503">
        <v>1910</v>
      </c>
      <c r="HT24" s="503">
        <v>1280</v>
      </c>
      <c r="HU24" s="503">
        <v>791</v>
      </c>
      <c r="HV24" s="503">
        <v>1520</v>
      </c>
      <c r="HW24" s="503">
        <v>1940</v>
      </c>
      <c r="HX24" s="503">
        <v>962</v>
      </c>
      <c r="HY24" s="503">
        <v>1020</v>
      </c>
      <c r="HZ24" s="503">
        <v>493</v>
      </c>
      <c r="IA24" s="503">
        <v>804</v>
      </c>
      <c r="IB24" s="503">
        <v>633</v>
      </c>
      <c r="IC24" s="503">
        <v>730</v>
      </c>
      <c r="ID24" s="503">
        <v>488</v>
      </c>
      <c r="IE24" s="503">
        <v>469</v>
      </c>
      <c r="IF24" s="503">
        <v>747</v>
      </c>
      <c r="IG24" s="503">
        <v>761</v>
      </c>
      <c r="IH24" s="503">
        <v>1580</v>
      </c>
      <c r="II24" s="503">
        <v>920</v>
      </c>
      <c r="IJ24" s="503">
        <v>720</v>
      </c>
      <c r="IK24" s="503">
        <v>1058</v>
      </c>
      <c r="IL24" s="503">
        <v>7140</v>
      </c>
      <c r="IM24" s="503">
        <v>5290</v>
      </c>
      <c r="IN24" s="503">
        <v>2850</v>
      </c>
      <c r="IO24" s="503">
        <v>1320</v>
      </c>
      <c r="IP24" s="503">
        <v>1310</v>
      </c>
      <c r="IQ24" s="503">
        <v>1300</v>
      </c>
      <c r="IR24" s="503">
        <v>1110</v>
      </c>
      <c r="IS24" s="503">
        <v>785</v>
      </c>
      <c r="IT24" s="503">
        <v>652</v>
      </c>
      <c r="IU24" s="503">
        <v>735</v>
      </c>
      <c r="IV24" s="503">
        <v>1620</v>
      </c>
      <c r="IW24" s="503">
        <v>274</v>
      </c>
      <c r="IX24" s="503">
        <v>502</v>
      </c>
      <c r="IY24" s="503">
        <v>334</v>
      </c>
      <c r="IZ24" s="503">
        <v>547</v>
      </c>
      <c r="JA24" s="503">
        <v>475</v>
      </c>
      <c r="JB24" s="503">
        <v>394</v>
      </c>
      <c r="JC24" s="503">
        <v>249</v>
      </c>
      <c r="JD24" s="503">
        <v>229</v>
      </c>
      <c r="JE24" s="503">
        <v>437</v>
      </c>
      <c r="JF24" s="503">
        <v>616</v>
      </c>
      <c r="JG24" s="503">
        <v>4480</v>
      </c>
      <c r="JH24" s="503">
        <v>1730</v>
      </c>
      <c r="JI24" s="503">
        <v>1140</v>
      </c>
      <c r="JJ24" s="503">
        <v>466</v>
      </c>
      <c r="JK24" s="503">
        <v>949</v>
      </c>
      <c r="JL24" s="503">
        <v>712</v>
      </c>
      <c r="JM24" s="503">
        <v>553</v>
      </c>
      <c r="JN24" s="503">
        <v>1020</v>
      </c>
      <c r="JO24" s="503">
        <v>1590</v>
      </c>
      <c r="JP24" s="503">
        <v>3770</v>
      </c>
      <c r="JQ24" s="503">
        <v>652</v>
      </c>
      <c r="JR24" s="503">
        <v>794</v>
      </c>
      <c r="JS24" s="503">
        <v>1190</v>
      </c>
      <c r="JT24" s="503">
        <v>1020</v>
      </c>
      <c r="JU24" s="503">
        <v>1810</v>
      </c>
      <c r="JV24" s="503">
        <v>588</v>
      </c>
      <c r="JW24" s="503">
        <v>265</v>
      </c>
      <c r="JX24" s="503">
        <v>398</v>
      </c>
      <c r="JY24" s="503">
        <v>622</v>
      </c>
      <c r="JZ24" s="503">
        <v>604</v>
      </c>
      <c r="KA24" s="503">
        <v>1110</v>
      </c>
      <c r="KB24" s="503">
        <v>4900</v>
      </c>
    </row>
    <row r="25" spans="1:288" ht="17.100000000000001" customHeight="1">
      <c r="A25" s="313"/>
      <c r="B25" s="313" t="s">
        <v>1804</v>
      </c>
      <c r="C25" s="17"/>
      <c r="D25" s="17"/>
      <c r="E25" s="17"/>
      <c r="F25" s="17"/>
      <c r="G25" s="17"/>
      <c r="H25" s="314"/>
      <c r="I25" s="17"/>
      <c r="J25" s="17"/>
      <c r="K25" s="18"/>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504"/>
      <c r="BF25" s="504"/>
      <c r="BG25" s="504"/>
      <c r="BH25" s="504"/>
      <c r="BI25" s="504"/>
      <c r="BJ25" s="18"/>
      <c r="BK25" s="504"/>
      <c r="BL25" s="504"/>
      <c r="BM25" s="504"/>
      <c r="BN25" s="504"/>
      <c r="BO25" s="504"/>
      <c r="BP25" s="504"/>
      <c r="BQ25" s="504"/>
      <c r="BR25" s="504"/>
      <c r="BS25" s="504"/>
      <c r="BT25" s="504"/>
      <c r="BU25" s="504"/>
      <c r="BV25" s="504"/>
      <c r="BW25" s="504"/>
      <c r="BX25" s="504"/>
      <c r="BY25" s="504"/>
      <c r="BZ25" s="504"/>
      <c r="CA25" s="504"/>
      <c r="CB25" s="504"/>
      <c r="CC25" s="504"/>
      <c r="CD25" s="504"/>
      <c r="CE25" s="504"/>
      <c r="CF25" s="504"/>
      <c r="CG25" s="504"/>
      <c r="CH25" s="504"/>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4"/>
      <c r="DE25" s="504"/>
      <c r="DF25" s="504"/>
      <c r="DG25" s="504"/>
      <c r="DH25" s="504"/>
      <c r="DI25" s="504"/>
      <c r="DJ25" s="504"/>
      <c r="DK25" s="504"/>
      <c r="DL25" s="504"/>
      <c r="DM25" s="504"/>
      <c r="DN25" s="504"/>
      <c r="DO25" s="504"/>
      <c r="DP25" s="18"/>
      <c r="DQ25" s="504"/>
      <c r="DR25" s="504"/>
      <c r="DS25" s="504"/>
      <c r="DT25" s="504"/>
      <c r="DU25" s="504"/>
      <c r="DV25" s="504"/>
      <c r="DW25" s="504"/>
      <c r="DX25" s="504"/>
      <c r="DY25" s="504"/>
      <c r="DZ25" s="504"/>
      <c r="EA25" s="504"/>
      <c r="EB25" s="504"/>
      <c r="EC25" s="504"/>
      <c r="ED25" s="504"/>
      <c r="EE25" s="504"/>
      <c r="EF25" s="504"/>
      <c r="EG25" s="504"/>
      <c r="EH25" s="504"/>
      <c r="EI25" s="504"/>
      <c r="EJ25" s="504"/>
      <c r="EK25" s="504"/>
      <c r="EL25" s="504"/>
      <c r="EM25" s="504"/>
      <c r="EN25" s="504"/>
      <c r="EO25" s="504"/>
      <c r="EP25" s="504"/>
      <c r="EQ25" s="504"/>
      <c r="ER25" s="504"/>
      <c r="ES25" s="504"/>
      <c r="ET25" s="504"/>
      <c r="EU25" s="504"/>
      <c r="EV25" s="504"/>
      <c r="EW25" s="504"/>
      <c r="EX25" s="504"/>
      <c r="EY25" s="504"/>
      <c r="EZ25" s="504"/>
      <c r="FA25" s="504"/>
      <c r="FB25" s="504"/>
      <c r="FC25" s="504"/>
      <c r="FD25" s="504"/>
      <c r="FE25" s="504"/>
      <c r="FF25" s="504"/>
      <c r="FG25" s="504"/>
      <c r="FH25" s="504"/>
      <c r="FI25" s="504"/>
      <c r="FJ25" s="504"/>
      <c r="FK25" s="504"/>
      <c r="FL25" s="504"/>
      <c r="FM25" s="504"/>
      <c r="FN25" s="504"/>
      <c r="FO25" s="504"/>
      <c r="FP25" s="504"/>
      <c r="FQ25" s="18"/>
      <c r="FR25" s="504"/>
      <c r="FS25" s="504"/>
      <c r="FT25" s="504"/>
      <c r="FU25" s="504"/>
      <c r="FV25" s="504"/>
      <c r="FW25" s="504"/>
      <c r="FX25" s="504"/>
      <c r="FY25" s="504"/>
      <c r="FZ25" s="504"/>
      <c r="GA25" s="504"/>
      <c r="GB25" s="504"/>
      <c r="GC25" s="504"/>
      <c r="GD25" s="504"/>
      <c r="GE25" s="504"/>
      <c r="GF25" s="504"/>
      <c r="GG25" s="504"/>
      <c r="GH25" s="504"/>
      <c r="GI25" s="504"/>
      <c r="GJ25" s="504"/>
      <c r="GK25" s="504"/>
      <c r="GL25" s="504"/>
      <c r="GM25" s="504"/>
      <c r="GN25" s="504"/>
      <c r="GO25" s="504"/>
      <c r="GP25" s="504"/>
      <c r="GQ25" s="504"/>
      <c r="GR25" s="504"/>
      <c r="GS25" s="504"/>
      <c r="GT25" s="504"/>
      <c r="GU25" s="504"/>
      <c r="GV25" s="504"/>
      <c r="GW25" s="504"/>
      <c r="GX25" s="504"/>
      <c r="GY25" s="504"/>
      <c r="GZ25" s="504"/>
      <c r="HA25" s="504"/>
      <c r="HB25" s="504"/>
      <c r="HC25" s="504"/>
      <c r="HD25" s="504"/>
      <c r="HE25" s="504"/>
      <c r="HF25" s="504"/>
      <c r="HG25" s="504"/>
      <c r="HH25" s="504"/>
      <c r="HI25" s="504"/>
      <c r="HJ25" s="504"/>
      <c r="HK25" s="504"/>
      <c r="HL25" s="504"/>
      <c r="HM25" s="504"/>
      <c r="HN25" s="504"/>
      <c r="HO25" s="504"/>
      <c r="HP25" s="504"/>
      <c r="HQ25" s="504"/>
      <c r="HR25" s="504"/>
      <c r="HS25" s="504"/>
      <c r="HT25" s="504"/>
      <c r="HU25" s="504"/>
      <c r="HV25" s="504"/>
      <c r="HW25" s="504"/>
      <c r="HX25" s="504"/>
      <c r="HY25" s="504"/>
      <c r="HZ25" s="504"/>
      <c r="IA25" s="504"/>
      <c r="IB25" s="504"/>
      <c r="IC25" s="504"/>
      <c r="ID25" s="504"/>
      <c r="IE25" s="504"/>
      <c r="IF25" s="504"/>
      <c r="IG25" s="504"/>
      <c r="IH25" s="504"/>
      <c r="II25" s="504"/>
      <c r="IJ25" s="504"/>
      <c r="IK25" s="504"/>
      <c r="IL25" s="504"/>
      <c r="IM25" s="504"/>
      <c r="IN25" s="504"/>
      <c r="IO25" s="504"/>
      <c r="IP25" s="504"/>
      <c r="IQ25" s="504"/>
      <c r="IR25" s="504"/>
      <c r="IS25" s="504"/>
      <c r="IT25" s="504"/>
      <c r="IU25" s="504"/>
      <c r="IV25" s="504"/>
      <c r="IW25" s="504"/>
      <c r="IX25" s="504"/>
      <c r="IY25" s="504"/>
      <c r="IZ25" s="504"/>
      <c r="JA25" s="504"/>
      <c r="JB25" s="504"/>
      <c r="JC25" s="504"/>
      <c r="JD25" s="504"/>
      <c r="JE25" s="504"/>
      <c r="JF25" s="504"/>
    </row>
    <row r="26" spans="1:288" ht="15.6" customHeight="1">
      <c r="A26" s="313"/>
      <c r="B26" s="313" t="s">
        <v>1821</v>
      </c>
      <c r="C26" s="17"/>
      <c r="D26" s="17"/>
      <c r="E26" s="17"/>
      <c r="F26" s="17"/>
      <c r="G26" s="17"/>
      <c r="H26" s="17"/>
      <c r="I26" s="17"/>
      <c r="J26" s="18"/>
      <c r="K26" s="20"/>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504"/>
      <c r="BN26" s="18"/>
      <c r="BO26" s="20"/>
      <c r="BP26" s="504"/>
      <c r="BQ26" s="504"/>
      <c r="BR26" s="504"/>
      <c r="BS26" s="504"/>
      <c r="BT26" s="504"/>
      <c r="BU26" s="504"/>
      <c r="BV26" s="504"/>
      <c r="BW26" s="504"/>
      <c r="BX26" s="504"/>
      <c r="BY26" s="504"/>
      <c r="BZ26" s="504"/>
      <c r="CA26" s="504"/>
      <c r="CB26" s="504"/>
      <c r="CC26" s="504"/>
      <c r="CD26" s="504"/>
      <c r="CE26" s="504"/>
      <c r="CF26" s="504"/>
      <c r="CG26" s="504"/>
      <c r="CH26" s="504"/>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4"/>
      <c r="DE26" s="504"/>
      <c r="DF26" s="504"/>
      <c r="DG26" s="504"/>
      <c r="DH26" s="504"/>
      <c r="DI26" s="504"/>
      <c r="DJ26" s="504"/>
      <c r="DK26" s="504"/>
      <c r="DL26" s="504"/>
      <c r="DM26" s="504"/>
      <c r="DN26" s="504"/>
      <c r="DO26" s="504"/>
      <c r="DP26" s="504"/>
      <c r="DQ26" s="504"/>
      <c r="DR26" s="504"/>
      <c r="DS26" s="504"/>
      <c r="DT26" s="18"/>
      <c r="DU26" s="20"/>
      <c r="DV26" s="504"/>
      <c r="DW26" s="504"/>
      <c r="DX26" s="504"/>
      <c r="DY26" s="504"/>
      <c r="DZ26" s="504"/>
      <c r="EA26" s="504"/>
      <c r="EB26" s="504"/>
      <c r="EC26" s="504"/>
      <c r="ED26" s="504"/>
      <c r="EE26" s="504"/>
      <c r="EF26" s="504"/>
      <c r="EG26" s="504"/>
      <c r="EH26" s="504"/>
      <c r="EI26" s="504"/>
      <c r="EJ26" s="504"/>
      <c r="EK26" s="504"/>
      <c r="EL26" s="504"/>
      <c r="EM26" s="504"/>
      <c r="EN26" s="504"/>
      <c r="EO26" s="504"/>
      <c r="EP26" s="504"/>
      <c r="EQ26" s="504"/>
      <c r="ER26" s="504"/>
      <c r="ES26" s="504"/>
      <c r="ET26" s="504"/>
      <c r="EU26" s="504"/>
      <c r="EV26" s="504"/>
      <c r="EW26" s="504"/>
      <c r="EX26" s="504"/>
      <c r="EY26" s="504"/>
      <c r="EZ26" s="504"/>
      <c r="FA26" s="504"/>
      <c r="FB26" s="504"/>
      <c r="FC26" s="504"/>
      <c r="FD26" s="504"/>
      <c r="FE26" s="504"/>
      <c r="FF26" s="504"/>
      <c r="FG26" s="504"/>
      <c r="FH26" s="504"/>
      <c r="FI26" s="504"/>
      <c r="FJ26" s="504"/>
      <c r="FK26" s="504"/>
      <c r="FL26" s="504"/>
      <c r="FM26" s="504"/>
      <c r="FN26" s="504"/>
      <c r="FO26" s="504"/>
      <c r="FP26" s="504"/>
      <c r="FQ26" s="504"/>
      <c r="FR26" s="504"/>
      <c r="FS26" s="504"/>
      <c r="FT26" s="504"/>
      <c r="FU26" s="504"/>
      <c r="FV26" s="18"/>
      <c r="FW26" s="20"/>
      <c r="FX26" s="504"/>
      <c r="FY26" s="504"/>
      <c r="FZ26" s="504"/>
      <c r="GA26" s="504"/>
      <c r="GB26" s="504"/>
      <c r="GC26" s="504"/>
      <c r="GD26" s="504"/>
      <c r="GE26" s="504"/>
      <c r="GF26" s="504"/>
      <c r="GG26" s="504"/>
      <c r="GH26" s="504"/>
      <c r="GI26" s="504"/>
      <c r="GJ26" s="504"/>
      <c r="GK26" s="504"/>
      <c r="GL26" s="504"/>
      <c r="GM26" s="504"/>
      <c r="GN26" s="504"/>
      <c r="GO26" s="504"/>
      <c r="GP26" s="504"/>
      <c r="GQ26" s="504"/>
      <c r="GR26" s="504"/>
      <c r="GS26" s="504"/>
      <c r="GT26" s="504"/>
      <c r="GU26" s="504"/>
      <c r="GV26" s="504"/>
      <c r="GW26" s="504"/>
      <c r="GX26" s="504"/>
      <c r="GY26" s="504"/>
      <c r="GZ26" s="504"/>
      <c r="HA26" s="504"/>
      <c r="HB26" s="504"/>
      <c r="HC26" s="504"/>
      <c r="HD26" s="504"/>
      <c r="HE26" s="504"/>
      <c r="HF26" s="504"/>
      <c r="HG26" s="504"/>
      <c r="HH26" s="504"/>
      <c r="HI26" s="504"/>
      <c r="HJ26" s="504"/>
      <c r="HK26" s="504"/>
      <c r="HL26" s="504"/>
      <c r="HM26" s="504"/>
      <c r="HN26" s="504"/>
      <c r="HO26" s="504"/>
      <c r="HP26" s="504"/>
      <c r="HQ26" s="504"/>
      <c r="HR26" s="504"/>
      <c r="HS26" s="504"/>
      <c r="HT26" s="504"/>
      <c r="HU26" s="504"/>
      <c r="HV26" s="504"/>
      <c r="HW26" s="504"/>
      <c r="HX26" s="504"/>
      <c r="HY26" s="504"/>
      <c r="HZ26" s="504"/>
      <c r="IA26" s="504"/>
      <c r="IB26" s="504"/>
      <c r="IC26" s="504"/>
      <c r="ID26" s="504"/>
      <c r="IE26" s="504"/>
      <c r="IF26" s="504"/>
      <c r="IG26" s="504"/>
      <c r="IH26" s="504"/>
      <c r="II26" s="504"/>
      <c r="IJ26" s="504"/>
      <c r="IK26" s="504"/>
      <c r="IL26" s="504"/>
      <c r="IM26" s="504"/>
      <c r="IN26" s="504"/>
      <c r="IO26" s="504"/>
      <c r="IP26" s="504"/>
      <c r="IQ26" s="504"/>
      <c r="IR26" s="504"/>
      <c r="IS26" s="504"/>
      <c r="IT26" s="504"/>
      <c r="IU26" s="504"/>
      <c r="IV26" s="504"/>
      <c r="IW26" s="504"/>
      <c r="IX26" s="504"/>
      <c r="IY26" s="504"/>
      <c r="IZ26" s="504"/>
      <c r="JA26" s="504"/>
      <c r="JB26" s="504"/>
      <c r="JC26" s="504"/>
      <c r="JD26" s="504"/>
      <c r="JE26" s="504"/>
      <c r="JF26" s="504"/>
      <c r="JG26" s="504"/>
      <c r="JH26" s="504"/>
      <c r="JI26" s="504"/>
      <c r="JJ26" s="504"/>
      <c r="JK26" s="504"/>
      <c r="JL26" s="504"/>
      <c r="JM26" s="504"/>
    </row>
    <row r="27" spans="1:288" ht="23.25" customHeight="1">
      <c r="J27" s="658"/>
      <c r="K27" s="658"/>
      <c r="L27" s="658"/>
      <c r="M27" s="658"/>
      <c r="N27" s="658"/>
      <c r="O27" s="658"/>
      <c r="P27" s="658"/>
      <c r="Q27" s="658"/>
      <c r="R27" s="658"/>
      <c r="S27" s="658"/>
      <c r="T27" s="658"/>
      <c r="U27" s="658"/>
      <c r="V27" s="658"/>
      <c r="W27" s="658"/>
      <c r="X27" s="658"/>
      <c r="Y27" s="658"/>
      <c r="Z27" s="658"/>
      <c r="AA27" s="658"/>
      <c r="AB27" s="658"/>
      <c r="AC27" s="658"/>
      <c r="AD27" s="658"/>
      <c r="AE27" s="658"/>
      <c r="AF27" s="658"/>
      <c r="AG27" s="658"/>
      <c r="AH27" s="658"/>
      <c r="AI27" s="658"/>
      <c r="AJ27" s="658"/>
      <c r="AK27" s="658"/>
      <c r="AL27" s="658"/>
      <c r="AM27" s="658"/>
      <c r="AN27" s="658"/>
      <c r="AO27" s="658"/>
      <c r="AP27" s="658"/>
      <c r="AQ27" s="658"/>
      <c r="AR27" s="658"/>
      <c r="AS27" s="658"/>
      <c r="AT27" s="658"/>
      <c r="AU27" s="658"/>
      <c r="AV27" s="658"/>
      <c r="AW27" s="658"/>
      <c r="AX27" s="658"/>
      <c r="AY27" s="658"/>
      <c r="AZ27" s="658"/>
      <c r="BA27" s="658"/>
      <c r="BB27" s="658"/>
      <c r="BC27" s="658"/>
      <c r="BD27" s="658"/>
      <c r="BE27" s="658"/>
      <c r="BF27" s="658"/>
      <c r="BG27" s="658"/>
      <c r="BH27" s="658"/>
      <c r="BI27" s="658"/>
      <c r="BJ27" s="658"/>
      <c r="BK27" s="658"/>
      <c r="BL27" s="658"/>
      <c r="BM27" s="658"/>
      <c r="BN27" s="658"/>
      <c r="BO27" s="658"/>
      <c r="BP27" s="658"/>
      <c r="BQ27" s="658"/>
      <c r="BR27" s="658"/>
      <c r="BS27" s="658"/>
      <c r="BT27" s="658"/>
      <c r="BU27" s="658"/>
      <c r="BV27" s="658"/>
      <c r="BW27" s="658"/>
      <c r="BX27" s="658"/>
      <c r="BY27" s="658"/>
      <c r="BZ27" s="658"/>
      <c r="CA27" s="658"/>
      <c r="CB27" s="658"/>
      <c r="CC27" s="658"/>
      <c r="CD27" s="658"/>
      <c r="CE27" s="658"/>
      <c r="CF27" s="658"/>
      <c r="CG27" s="658"/>
      <c r="CH27" s="658"/>
      <c r="CI27" s="658"/>
      <c r="CJ27" s="658"/>
      <c r="CK27" s="658"/>
      <c r="CL27" s="658"/>
      <c r="CM27" s="658"/>
      <c r="CN27" s="658"/>
      <c r="CO27" s="658"/>
      <c r="CP27" s="658"/>
      <c r="CQ27" s="658"/>
      <c r="CR27" s="658"/>
      <c r="CS27" s="658"/>
      <c r="CT27" s="658"/>
      <c r="CU27" s="658"/>
      <c r="CV27" s="658"/>
      <c r="CW27" s="658"/>
      <c r="CX27" s="658"/>
      <c r="CY27" s="658"/>
      <c r="CZ27" s="658"/>
      <c r="DA27" s="658"/>
      <c r="DB27" s="658"/>
      <c r="DC27" s="658"/>
      <c r="DD27" s="658"/>
      <c r="DE27" s="658"/>
      <c r="DF27" s="658"/>
      <c r="DG27" s="658"/>
      <c r="DH27" s="658"/>
      <c r="DI27" s="658"/>
      <c r="DJ27" s="658"/>
      <c r="DK27" s="658"/>
      <c r="DL27" s="658"/>
      <c r="DM27" s="658"/>
      <c r="DN27" s="658"/>
      <c r="DO27" s="658"/>
      <c r="DP27" s="658"/>
      <c r="DQ27" s="658"/>
      <c r="DR27" s="658"/>
      <c r="DS27" s="658"/>
      <c r="DT27" s="658"/>
      <c r="DU27" s="658"/>
      <c r="DV27" s="658"/>
      <c r="DW27" s="658"/>
      <c r="DX27" s="658"/>
      <c r="DY27" s="658"/>
      <c r="DZ27" s="658"/>
      <c r="EA27" s="658"/>
      <c r="EB27" s="658"/>
      <c r="EC27" s="658"/>
      <c r="ED27" s="658"/>
      <c r="EE27" s="658"/>
      <c r="EF27" s="658"/>
      <c r="EG27" s="658"/>
      <c r="EH27" s="658"/>
      <c r="EI27" s="658"/>
      <c r="EJ27" s="658"/>
      <c r="EK27" s="658"/>
      <c r="EL27" s="658"/>
      <c r="EM27" s="658"/>
      <c r="EN27" s="658"/>
      <c r="EO27" s="658"/>
      <c r="EP27" s="658"/>
      <c r="EQ27" s="658"/>
      <c r="ER27" s="658"/>
      <c r="ES27" s="658"/>
      <c r="ET27" s="658"/>
      <c r="EU27" s="658"/>
      <c r="EV27" s="658"/>
      <c r="EW27" s="658"/>
      <c r="EX27" s="658"/>
      <c r="EY27" s="658"/>
      <c r="EZ27" s="658"/>
      <c r="FA27" s="658"/>
      <c r="FB27" s="658"/>
      <c r="FC27" s="658"/>
      <c r="FD27" s="658"/>
      <c r="FE27" s="658"/>
      <c r="FF27" s="658"/>
      <c r="FG27" s="658"/>
      <c r="FH27" s="658"/>
      <c r="FI27" s="658"/>
      <c r="FJ27" s="658"/>
      <c r="FK27" s="658"/>
      <c r="FL27" s="658"/>
      <c r="FM27" s="658"/>
      <c r="FN27" s="658"/>
      <c r="FO27" s="658"/>
      <c r="FP27" s="658"/>
      <c r="FQ27" s="658"/>
      <c r="FR27" s="658"/>
      <c r="FS27" s="658"/>
      <c r="FT27" s="658"/>
      <c r="FU27" s="658"/>
      <c r="FV27" s="658"/>
      <c r="FW27" s="658"/>
      <c r="FX27" s="658"/>
      <c r="FY27" s="658"/>
      <c r="FZ27" s="658"/>
      <c r="GA27" s="658"/>
      <c r="GB27" s="658"/>
      <c r="GC27" s="658"/>
      <c r="GD27" s="658"/>
      <c r="GE27" s="658"/>
      <c r="GF27" s="658"/>
      <c r="GG27" s="658"/>
      <c r="GH27" s="658"/>
      <c r="GI27" s="658"/>
      <c r="GJ27" s="658"/>
      <c r="GK27" s="658"/>
      <c r="GL27" s="658"/>
      <c r="GM27" s="658"/>
      <c r="GN27" s="658"/>
      <c r="GO27" s="658"/>
      <c r="GP27" s="658"/>
      <c r="GQ27" s="658"/>
      <c r="GR27" s="658"/>
      <c r="GS27" s="658"/>
      <c r="GT27" s="658"/>
      <c r="GU27" s="658"/>
      <c r="GV27" s="658"/>
      <c r="GW27" s="658"/>
      <c r="GX27" s="658"/>
      <c r="GY27" s="658"/>
      <c r="GZ27" s="658"/>
      <c r="HA27" s="658"/>
      <c r="HB27" s="658"/>
      <c r="HC27" s="658"/>
      <c r="HD27" s="658"/>
      <c r="HE27" s="658"/>
      <c r="HF27" s="658"/>
      <c r="HG27" s="658"/>
      <c r="HH27" s="658"/>
      <c r="HI27" s="658"/>
      <c r="HJ27" s="658"/>
      <c r="HK27" s="658"/>
      <c r="HL27" s="658"/>
      <c r="HM27" s="658"/>
      <c r="HN27" s="658"/>
      <c r="HO27" s="658"/>
      <c r="HP27" s="658"/>
      <c r="HQ27" s="658"/>
      <c r="HR27" s="658"/>
      <c r="HS27" s="658"/>
      <c r="HT27" s="658"/>
      <c r="HU27" s="658"/>
      <c r="HV27" s="658"/>
      <c r="HW27" s="658"/>
      <c r="HX27" s="658"/>
      <c r="HY27" s="658"/>
      <c r="HZ27" s="658"/>
      <c r="IA27" s="658"/>
      <c r="IB27" s="658"/>
      <c r="IC27" s="658"/>
      <c r="ID27" s="658"/>
      <c r="IE27" s="658"/>
      <c r="IF27" s="658"/>
      <c r="IG27" s="658"/>
      <c r="IH27" s="658"/>
      <c r="II27" s="658"/>
      <c r="IJ27" s="658"/>
      <c r="IK27" s="658"/>
      <c r="IL27" s="658"/>
      <c r="IM27" s="658"/>
      <c r="IN27" s="658"/>
      <c r="IO27" s="658"/>
      <c r="IP27" s="658"/>
      <c r="IQ27" s="658"/>
      <c r="IR27" s="658"/>
      <c r="IS27" s="658"/>
      <c r="IT27" s="658"/>
      <c r="IU27" s="658"/>
      <c r="IV27" s="658"/>
      <c r="IW27" s="658"/>
      <c r="IX27" s="658"/>
      <c r="IY27" s="658"/>
      <c r="IZ27" s="658"/>
      <c r="JA27" s="658"/>
      <c r="JB27" s="658"/>
      <c r="JC27" s="658"/>
      <c r="JD27" s="658"/>
      <c r="JE27" s="658"/>
      <c r="JF27" s="658"/>
      <c r="JG27" s="658"/>
      <c r="JH27" s="658"/>
      <c r="JI27" s="658"/>
      <c r="JJ27" s="658"/>
      <c r="JK27" s="658"/>
      <c r="JL27" s="658"/>
      <c r="JM27" s="658"/>
      <c r="JN27" s="658"/>
      <c r="JO27" s="658"/>
      <c r="JP27" s="658"/>
      <c r="JQ27" s="658"/>
      <c r="JR27" s="658"/>
      <c r="JS27" s="658"/>
      <c r="JT27" s="658"/>
      <c r="JU27" s="658"/>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09"/>
  <sheetViews>
    <sheetView showGridLines="0" view="pageBreakPreview" zoomScaleNormal="85" zoomScaleSheetLayoutView="100" workbookViewId="0">
      <pane xSplit="3" ySplit="4" topLeftCell="D275" activePane="bottomRight" state="frozen"/>
      <selection pane="topRight"/>
      <selection pane="bottomLeft"/>
      <selection pane="bottomRight" activeCell="C301" sqref="C301"/>
    </sheetView>
  </sheetViews>
  <sheetFormatPr defaultColWidth="9" defaultRowHeight="16.350000000000001" customHeight="1"/>
  <cols>
    <col min="1" max="1" width="3.125" style="31" customWidth="1"/>
    <col min="2" max="2" width="10.875" style="40" customWidth="1"/>
    <col min="3" max="3" width="33.875" style="35" customWidth="1"/>
    <col min="4" max="5" width="15.125" style="32" customWidth="1"/>
    <col min="6" max="6" width="15.125" style="36" customWidth="1"/>
    <col min="7" max="7" width="15.125" style="31" customWidth="1"/>
    <col min="8" max="9" width="15.125" style="37" customWidth="1"/>
    <col min="10" max="10" width="31.125" style="31" customWidth="1"/>
    <col min="11" max="11" width="9" style="31" customWidth="1"/>
    <col min="12" max="12" width="13.625" style="31" customWidth="1"/>
    <col min="13" max="13" width="11.5" style="31" bestFit="1" customWidth="1"/>
    <col min="14" max="14" width="10.125" style="31" bestFit="1" customWidth="1"/>
    <col min="15" max="16384" width="9" style="31"/>
  </cols>
  <sheetData>
    <row r="1" spans="2:14" ht="14.45" customHeight="1">
      <c r="B1" s="34"/>
      <c r="D1" s="577"/>
      <c r="E1" s="577"/>
      <c r="F1" s="578"/>
      <c r="G1" s="579"/>
      <c r="H1" s="580"/>
      <c r="I1" s="580"/>
      <c r="J1" s="579"/>
    </row>
    <row r="2" spans="2:14" s="21" customFormat="1" ht="20.45" customHeight="1">
      <c r="B2" s="1378" t="s">
        <v>67</v>
      </c>
      <c r="C2" s="1381" t="s">
        <v>24</v>
      </c>
      <c r="D2" s="1316"/>
      <c r="E2" s="1384" t="s">
        <v>23</v>
      </c>
      <c r="F2" s="1385"/>
      <c r="G2" s="1386" t="s">
        <v>22</v>
      </c>
      <c r="H2" s="1386"/>
      <c r="I2" s="1386"/>
      <c r="J2" s="1387" t="s">
        <v>25</v>
      </c>
    </row>
    <row r="3" spans="2:14" s="21" customFormat="1" ht="27" customHeight="1">
      <c r="B3" s="1379"/>
      <c r="C3" s="1382"/>
      <c r="D3" s="1056" t="s">
        <v>879</v>
      </c>
      <c r="E3" s="1057" t="s">
        <v>21</v>
      </c>
      <c r="F3" s="1058" t="s">
        <v>3716</v>
      </c>
      <c r="G3" s="1059" t="s">
        <v>21</v>
      </c>
      <c r="H3" s="1060" t="s">
        <v>20</v>
      </c>
      <c r="I3" s="1060" t="s">
        <v>71</v>
      </c>
      <c r="J3" s="1388"/>
    </row>
    <row r="4" spans="2:14" s="21" customFormat="1" ht="16.350000000000001" customHeight="1">
      <c r="B4" s="1380"/>
      <c r="C4" s="1383"/>
      <c r="D4" s="1061" t="s">
        <v>823</v>
      </c>
      <c r="E4" s="1061" t="s">
        <v>823</v>
      </c>
      <c r="F4" s="1062" t="s">
        <v>3717</v>
      </c>
      <c r="G4" s="1063" t="s">
        <v>823</v>
      </c>
      <c r="H4" s="1064" t="s">
        <v>18</v>
      </c>
      <c r="I4" s="1064" t="s">
        <v>72</v>
      </c>
      <c r="J4" s="1389"/>
    </row>
    <row r="5" spans="2:14" ht="16.350000000000001" customHeight="1">
      <c r="B5" s="769" t="s">
        <v>74</v>
      </c>
      <c r="C5" s="1317" t="s">
        <v>126</v>
      </c>
      <c r="D5" s="1318">
        <v>49200</v>
      </c>
      <c r="E5" s="1318">
        <v>49700</v>
      </c>
      <c r="F5" s="1319">
        <v>3.6999999999999997</v>
      </c>
      <c r="G5" s="1318">
        <v>49000</v>
      </c>
      <c r="H5" s="1320">
        <v>3.9</v>
      </c>
      <c r="I5" s="1319">
        <v>3.9</v>
      </c>
      <c r="J5" s="1317" t="s">
        <v>27</v>
      </c>
      <c r="M5" s="32"/>
      <c r="N5" s="33"/>
    </row>
    <row r="6" spans="2:14" ht="16.350000000000001" customHeight="1">
      <c r="B6" s="769" t="s">
        <v>68</v>
      </c>
      <c r="C6" s="340" t="s">
        <v>127</v>
      </c>
      <c r="D6" s="337">
        <v>21800</v>
      </c>
      <c r="E6" s="338">
        <v>21600</v>
      </c>
      <c r="F6" s="339">
        <v>4.1000000000000005</v>
      </c>
      <c r="G6" s="338">
        <v>21900</v>
      </c>
      <c r="H6" s="339">
        <v>3.9</v>
      </c>
      <c r="I6" s="339">
        <v>4.2</v>
      </c>
      <c r="J6" s="340" t="s">
        <v>26</v>
      </c>
      <c r="M6" s="32"/>
      <c r="N6" s="33"/>
    </row>
    <row r="7" spans="2:14" ht="16.350000000000001" customHeight="1">
      <c r="B7" s="769" t="s">
        <v>75</v>
      </c>
      <c r="C7" s="340" t="s">
        <v>128</v>
      </c>
      <c r="D7" s="337">
        <v>27200</v>
      </c>
      <c r="E7" s="338">
        <v>27600</v>
      </c>
      <c r="F7" s="339">
        <v>4</v>
      </c>
      <c r="G7" s="338">
        <v>26800</v>
      </c>
      <c r="H7" s="339">
        <v>3.6999999999999997</v>
      </c>
      <c r="I7" s="339">
        <v>4.2</v>
      </c>
      <c r="J7" s="340" t="s">
        <v>28</v>
      </c>
      <c r="M7" s="32"/>
      <c r="N7" s="33"/>
    </row>
    <row r="8" spans="2:14" ht="16.350000000000001" customHeight="1">
      <c r="B8" s="769" t="s">
        <v>70</v>
      </c>
      <c r="C8" s="340" t="s">
        <v>1510</v>
      </c>
      <c r="D8" s="337">
        <v>11600</v>
      </c>
      <c r="E8" s="338">
        <v>11800</v>
      </c>
      <c r="F8" s="339">
        <v>3.6999999999999997</v>
      </c>
      <c r="G8" s="338">
        <v>11400</v>
      </c>
      <c r="H8" s="339">
        <v>3.5000000000000004</v>
      </c>
      <c r="I8" s="339">
        <v>3.9</v>
      </c>
      <c r="J8" s="340" t="s">
        <v>28</v>
      </c>
      <c r="M8" s="32"/>
      <c r="N8" s="33"/>
    </row>
    <row r="9" spans="2:14" ht="16.350000000000001" customHeight="1">
      <c r="B9" s="769" t="s">
        <v>77</v>
      </c>
      <c r="C9" s="340" t="s">
        <v>1427</v>
      </c>
      <c r="D9" s="337">
        <v>10800</v>
      </c>
      <c r="E9" s="338">
        <v>11000</v>
      </c>
      <c r="F9" s="339">
        <v>3.6999999999999997</v>
      </c>
      <c r="G9" s="338">
        <v>10700</v>
      </c>
      <c r="H9" s="339">
        <v>3.5000000000000004</v>
      </c>
      <c r="I9" s="339">
        <v>3.9</v>
      </c>
      <c r="J9" s="340" t="s">
        <v>26</v>
      </c>
      <c r="M9" s="32"/>
      <c r="N9" s="33"/>
    </row>
    <row r="10" spans="2:14" ht="16.350000000000001" customHeight="1">
      <c r="B10" s="769" t="s">
        <v>78</v>
      </c>
      <c r="C10" s="340" t="s">
        <v>1038</v>
      </c>
      <c r="D10" s="337">
        <v>11400</v>
      </c>
      <c r="E10" s="338">
        <v>11500</v>
      </c>
      <c r="F10" s="339">
        <v>4</v>
      </c>
      <c r="G10" s="338">
        <v>11200</v>
      </c>
      <c r="H10" s="339">
        <v>3.8</v>
      </c>
      <c r="I10" s="339">
        <v>4.2</v>
      </c>
      <c r="J10" s="340" t="s">
        <v>28</v>
      </c>
      <c r="M10" s="32"/>
      <c r="N10" s="33"/>
    </row>
    <row r="11" spans="2:14" ht="16.350000000000001" customHeight="1">
      <c r="B11" s="769" t="s">
        <v>79</v>
      </c>
      <c r="C11" s="340" t="s">
        <v>1511</v>
      </c>
      <c r="D11" s="337">
        <v>7250</v>
      </c>
      <c r="E11" s="338">
        <v>7380</v>
      </c>
      <c r="F11" s="339">
        <v>4.2</v>
      </c>
      <c r="G11" s="338">
        <v>7200</v>
      </c>
      <c r="H11" s="339">
        <v>4</v>
      </c>
      <c r="I11" s="339">
        <v>4.3999999999999995</v>
      </c>
      <c r="J11" s="340" t="s">
        <v>26</v>
      </c>
      <c r="M11" s="32"/>
      <c r="N11" s="33"/>
    </row>
    <row r="12" spans="2:14" ht="16.350000000000001" customHeight="1">
      <c r="B12" s="769" t="s">
        <v>80</v>
      </c>
      <c r="C12" s="340" t="s">
        <v>135</v>
      </c>
      <c r="D12" s="337">
        <v>8050</v>
      </c>
      <c r="E12" s="338">
        <v>8370</v>
      </c>
      <c r="F12" s="339">
        <v>4.3</v>
      </c>
      <c r="G12" s="338">
        <v>8050</v>
      </c>
      <c r="H12" s="339">
        <v>4</v>
      </c>
      <c r="I12" s="339">
        <v>4.5999999999999996</v>
      </c>
      <c r="J12" s="340" t="s">
        <v>1846</v>
      </c>
      <c r="M12" s="32"/>
      <c r="N12" s="33"/>
    </row>
    <row r="13" spans="2:14" ht="16.350000000000001" customHeight="1">
      <c r="B13" s="769" t="s">
        <v>81</v>
      </c>
      <c r="C13" s="340" t="s">
        <v>136</v>
      </c>
      <c r="D13" s="337">
        <v>5760</v>
      </c>
      <c r="E13" s="338">
        <v>5820</v>
      </c>
      <c r="F13" s="339">
        <v>3.6999999999999997</v>
      </c>
      <c r="G13" s="338">
        <v>5730</v>
      </c>
      <c r="H13" s="339">
        <v>3.5000000000000004</v>
      </c>
      <c r="I13" s="339">
        <v>3.9</v>
      </c>
      <c r="J13" s="340" t="s">
        <v>26</v>
      </c>
      <c r="M13" s="32"/>
      <c r="N13" s="33"/>
    </row>
    <row r="14" spans="2:14" ht="16.350000000000001" customHeight="1">
      <c r="B14" s="769" t="s">
        <v>83</v>
      </c>
      <c r="C14" s="340" t="s">
        <v>138</v>
      </c>
      <c r="D14" s="337">
        <v>4500</v>
      </c>
      <c r="E14" s="338">
        <v>4560</v>
      </c>
      <c r="F14" s="339">
        <v>3.9</v>
      </c>
      <c r="G14" s="338">
        <v>4430</v>
      </c>
      <c r="H14" s="339">
        <v>3.6999999999999997</v>
      </c>
      <c r="I14" s="339">
        <v>4.1000000000000005</v>
      </c>
      <c r="J14" s="340" t="s">
        <v>28</v>
      </c>
      <c r="M14" s="32"/>
      <c r="N14" s="33"/>
    </row>
    <row r="15" spans="2:14" ht="16.350000000000001" customHeight="1">
      <c r="B15" s="769" t="s">
        <v>85</v>
      </c>
      <c r="C15" s="340" t="s">
        <v>1512</v>
      </c>
      <c r="D15" s="337">
        <v>5230</v>
      </c>
      <c r="E15" s="338">
        <v>5200</v>
      </c>
      <c r="F15" s="339">
        <v>3.8</v>
      </c>
      <c r="G15" s="338">
        <v>5240</v>
      </c>
      <c r="H15" s="339">
        <v>3.9</v>
      </c>
      <c r="I15" s="339">
        <v>4</v>
      </c>
      <c r="J15" s="340" t="s">
        <v>27</v>
      </c>
      <c r="M15" s="32"/>
      <c r="N15" s="33"/>
    </row>
    <row r="16" spans="2:14" ht="16.350000000000001" customHeight="1">
      <c r="B16" s="769" t="s">
        <v>86</v>
      </c>
      <c r="C16" s="340" t="s">
        <v>889</v>
      </c>
      <c r="D16" s="337">
        <v>4780</v>
      </c>
      <c r="E16" s="338">
        <v>4870</v>
      </c>
      <c r="F16" s="339">
        <v>3.6999999999999997</v>
      </c>
      <c r="G16" s="338">
        <v>4690</v>
      </c>
      <c r="H16" s="339">
        <v>3.5000000000000004</v>
      </c>
      <c r="I16" s="339">
        <v>3.9</v>
      </c>
      <c r="J16" s="340" t="s">
        <v>28</v>
      </c>
      <c r="M16" s="32"/>
      <c r="N16" s="33"/>
    </row>
    <row r="17" spans="2:14" ht="16.350000000000001" customHeight="1">
      <c r="B17" s="769" t="s">
        <v>87</v>
      </c>
      <c r="C17" s="340" t="s">
        <v>142</v>
      </c>
      <c r="D17" s="337">
        <v>5700</v>
      </c>
      <c r="E17" s="338">
        <v>5790</v>
      </c>
      <c r="F17" s="339">
        <v>3.6999999999999997</v>
      </c>
      <c r="G17" s="338">
        <v>5600</v>
      </c>
      <c r="H17" s="339">
        <v>3.5000000000000004</v>
      </c>
      <c r="I17" s="339">
        <v>3.9</v>
      </c>
      <c r="J17" s="340" t="s">
        <v>28</v>
      </c>
      <c r="M17" s="32"/>
      <c r="N17" s="33"/>
    </row>
    <row r="18" spans="2:14" ht="16.350000000000001" customHeight="1">
      <c r="B18" s="769" t="s">
        <v>88</v>
      </c>
      <c r="C18" s="340" t="s">
        <v>1513</v>
      </c>
      <c r="D18" s="337">
        <v>4960</v>
      </c>
      <c r="E18" s="338">
        <v>5120</v>
      </c>
      <c r="F18" s="339">
        <v>4.3999999999999995</v>
      </c>
      <c r="G18" s="338">
        <v>4890</v>
      </c>
      <c r="H18" s="339">
        <v>4.1000000000000005</v>
      </c>
      <c r="I18" s="339">
        <v>4.5999999999999996</v>
      </c>
      <c r="J18" s="340" t="s">
        <v>26</v>
      </c>
      <c r="M18" s="32"/>
      <c r="N18" s="33"/>
    </row>
    <row r="19" spans="2:14" ht="16.350000000000001" customHeight="1">
      <c r="B19" s="769" t="s">
        <v>89</v>
      </c>
      <c r="C19" s="340" t="s">
        <v>942</v>
      </c>
      <c r="D19" s="337">
        <v>3520</v>
      </c>
      <c r="E19" s="338">
        <v>3570</v>
      </c>
      <c r="F19" s="339">
        <v>4.3</v>
      </c>
      <c r="G19" s="338">
        <v>3470</v>
      </c>
      <c r="H19" s="339">
        <v>4.1000000000000005</v>
      </c>
      <c r="I19" s="339">
        <v>4.5</v>
      </c>
      <c r="J19" s="340" t="s">
        <v>28</v>
      </c>
      <c r="M19" s="32"/>
      <c r="N19" s="33"/>
    </row>
    <row r="20" spans="2:14" ht="16.350000000000001" customHeight="1">
      <c r="B20" s="769" t="s">
        <v>90</v>
      </c>
      <c r="C20" s="340" t="s">
        <v>145</v>
      </c>
      <c r="D20" s="337">
        <v>4830</v>
      </c>
      <c r="E20" s="338">
        <v>4910</v>
      </c>
      <c r="F20" s="339">
        <v>3.9</v>
      </c>
      <c r="G20" s="338">
        <v>4740</v>
      </c>
      <c r="H20" s="339">
        <v>3.6999999999999997</v>
      </c>
      <c r="I20" s="339">
        <v>4.1000000000000005</v>
      </c>
      <c r="J20" s="340" t="s">
        <v>28</v>
      </c>
      <c r="M20" s="32"/>
      <c r="N20" s="33"/>
    </row>
    <row r="21" spans="2:14" ht="16.350000000000001" customHeight="1">
      <c r="B21" s="769" t="s">
        <v>91</v>
      </c>
      <c r="C21" s="340" t="s">
        <v>146</v>
      </c>
      <c r="D21" s="337">
        <v>2520</v>
      </c>
      <c r="E21" s="338">
        <v>2520</v>
      </c>
      <c r="F21" s="339">
        <v>3.8</v>
      </c>
      <c r="G21" s="338">
        <v>2520</v>
      </c>
      <c r="H21" s="339">
        <v>3.8</v>
      </c>
      <c r="I21" s="339">
        <v>4</v>
      </c>
      <c r="J21" s="340" t="s">
        <v>27</v>
      </c>
      <c r="M21" s="32"/>
      <c r="N21" s="33"/>
    </row>
    <row r="22" spans="2:14" ht="16.350000000000001" customHeight="1">
      <c r="B22" s="769" t="s">
        <v>92</v>
      </c>
      <c r="C22" s="340" t="s">
        <v>1514</v>
      </c>
      <c r="D22" s="337">
        <v>4140</v>
      </c>
      <c r="E22" s="338">
        <v>4200</v>
      </c>
      <c r="F22" s="339">
        <v>4.1000000000000005</v>
      </c>
      <c r="G22" s="338">
        <v>4070</v>
      </c>
      <c r="H22" s="339">
        <v>3.9</v>
      </c>
      <c r="I22" s="339">
        <v>4.3</v>
      </c>
      <c r="J22" s="340" t="s">
        <v>28</v>
      </c>
      <c r="M22" s="32"/>
      <c r="N22" s="33"/>
    </row>
    <row r="23" spans="2:14" ht="16.350000000000001" customHeight="1">
      <c r="B23" s="769" t="s">
        <v>93</v>
      </c>
      <c r="C23" s="340" t="s">
        <v>1432</v>
      </c>
      <c r="D23" s="337">
        <v>2940</v>
      </c>
      <c r="E23" s="338">
        <v>2980</v>
      </c>
      <c r="F23" s="339">
        <v>4.2</v>
      </c>
      <c r="G23" s="338">
        <v>2890</v>
      </c>
      <c r="H23" s="339">
        <v>4</v>
      </c>
      <c r="I23" s="339">
        <v>4.3999999999999995</v>
      </c>
      <c r="J23" s="340" t="s">
        <v>28</v>
      </c>
      <c r="M23" s="32"/>
      <c r="N23" s="33"/>
    </row>
    <row r="24" spans="2:14" ht="16.350000000000001" customHeight="1">
      <c r="B24" s="769" t="s">
        <v>94</v>
      </c>
      <c r="C24" s="340" t="s">
        <v>149</v>
      </c>
      <c r="D24" s="337">
        <v>3250</v>
      </c>
      <c r="E24" s="338">
        <v>3300</v>
      </c>
      <c r="F24" s="339">
        <v>3.9</v>
      </c>
      <c r="G24" s="338">
        <v>3190</v>
      </c>
      <c r="H24" s="339">
        <v>3.6999999999999997</v>
      </c>
      <c r="I24" s="339">
        <v>4.1000000000000005</v>
      </c>
      <c r="J24" s="340" t="s">
        <v>28</v>
      </c>
      <c r="M24" s="32"/>
      <c r="N24" s="33"/>
    </row>
    <row r="25" spans="2:14" ht="16.350000000000001" customHeight="1">
      <c r="B25" s="769" t="s">
        <v>96</v>
      </c>
      <c r="C25" s="340" t="s">
        <v>151</v>
      </c>
      <c r="D25" s="337">
        <v>2560</v>
      </c>
      <c r="E25" s="338">
        <v>2590</v>
      </c>
      <c r="F25" s="339">
        <v>4.1000000000000005</v>
      </c>
      <c r="G25" s="338">
        <v>2520</v>
      </c>
      <c r="H25" s="339">
        <v>3.9</v>
      </c>
      <c r="I25" s="339">
        <v>4.3</v>
      </c>
      <c r="J25" s="340" t="s">
        <v>28</v>
      </c>
      <c r="M25" s="32"/>
      <c r="N25" s="33"/>
    </row>
    <row r="26" spans="2:14" ht="16.350000000000001" customHeight="1">
      <c r="B26" s="769" t="s">
        <v>98</v>
      </c>
      <c r="C26" s="340" t="s">
        <v>153</v>
      </c>
      <c r="D26" s="337">
        <v>1900</v>
      </c>
      <c r="E26" s="338">
        <v>1930</v>
      </c>
      <c r="F26" s="339">
        <v>4.2</v>
      </c>
      <c r="G26" s="338">
        <v>1870</v>
      </c>
      <c r="H26" s="339">
        <v>4</v>
      </c>
      <c r="I26" s="339">
        <v>4.3999999999999995</v>
      </c>
      <c r="J26" s="340" t="s">
        <v>28</v>
      </c>
      <c r="M26" s="32"/>
      <c r="N26" s="33"/>
    </row>
    <row r="27" spans="2:14" ht="16.350000000000001" customHeight="1">
      <c r="B27" s="769" t="s">
        <v>99</v>
      </c>
      <c r="C27" s="340" t="s">
        <v>947</v>
      </c>
      <c r="D27" s="337">
        <v>6640</v>
      </c>
      <c r="E27" s="338">
        <v>6740</v>
      </c>
      <c r="F27" s="339">
        <v>4</v>
      </c>
      <c r="G27" s="338">
        <v>6540</v>
      </c>
      <c r="H27" s="339">
        <v>3.8</v>
      </c>
      <c r="I27" s="339">
        <v>4.2</v>
      </c>
      <c r="J27" s="340" t="s">
        <v>28</v>
      </c>
      <c r="M27" s="32"/>
      <c r="N27" s="33"/>
    </row>
    <row r="28" spans="2:14" ht="16.350000000000001" customHeight="1">
      <c r="B28" s="769" t="s">
        <v>101</v>
      </c>
      <c r="C28" s="340" t="s">
        <v>156</v>
      </c>
      <c r="D28" s="337">
        <v>5080</v>
      </c>
      <c r="E28" s="338">
        <v>5220</v>
      </c>
      <c r="F28" s="339">
        <v>4.5</v>
      </c>
      <c r="G28" s="338">
        <v>5020</v>
      </c>
      <c r="H28" s="339">
        <v>4.5999999999999996</v>
      </c>
      <c r="I28" s="339">
        <v>5</v>
      </c>
      <c r="J28" s="340" t="s">
        <v>26</v>
      </c>
      <c r="M28" s="32"/>
      <c r="N28" s="33"/>
    </row>
    <row r="29" spans="2:14" ht="16.350000000000001" customHeight="1">
      <c r="B29" s="769" t="s">
        <v>104</v>
      </c>
      <c r="C29" s="340" t="s">
        <v>1041</v>
      </c>
      <c r="D29" s="337">
        <v>3370</v>
      </c>
      <c r="E29" s="338">
        <v>3400</v>
      </c>
      <c r="F29" s="339">
        <v>4.7</v>
      </c>
      <c r="G29" s="338">
        <v>3370</v>
      </c>
      <c r="H29" s="339">
        <v>4.3999999999999995</v>
      </c>
      <c r="I29" s="339">
        <v>5</v>
      </c>
      <c r="J29" s="340" t="s">
        <v>1846</v>
      </c>
      <c r="M29" s="32"/>
      <c r="N29" s="33"/>
    </row>
    <row r="30" spans="2:14" ht="16.350000000000001" customHeight="1">
      <c r="B30" s="769" t="s">
        <v>105</v>
      </c>
      <c r="C30" s="340" t="s">
        <v>1515</v>
      </c>
      <c r="D30" s="337">
        <v>2000</v>
      </c>
      <c r="E30" s="338">
        <v>2020</v>
      </c>
      <c r="F30" s="339">
        <v>4.5999999999999996</v>
      </c>
      <c r="G30" s="338">
        <v>1970</v>
      </c>
      <c r="H30" s="339">
        <v>4.3999999999999995</v>
      </c>
      <c r="I30" s="339">
        <v>4.8</v>
      </c>
      <c r="J30" s="340" t="s">
        <v>28</v>
      </c>
      <c r="M30" s="32"/>
      <c r="N30" s="33"/>
    </row>
    <row r="31" spans="2:14" ht="16.350000000000001" customHeight="1">
      <c r="B31" s="769" t="s">
        <v>106</v>
      </c>
      <c r="C31" s="340" t="s">
        <v>161</v>
      </c>
      <c r="D31" s="337">
        <v>4400</v>
      </c>
      <c r="E31" s="338">
        <v>4270</v>
      </c>
      <c r="F31" s="339">
        <v>4.5</v>
      </c>
      <c r="G31" s="338">
        <v>4450</v>
      </c>
      <c r="H31" s="339">
        <v>4.7</v>
      </c>
      <c r="I31" s="339">
        <v>4.7</v>
      </c>
      <c r="J31" s="340" t="s">
        <v>27</v>
      </c>
      <c r="M31" s="32"/>
      <c r="N31" s="33"/>
    </row>
    <row r="32" spans="2:14" ht="16.350000000000001" customHeight="1">
      <c r="B32" s="769" t="s">
        <v>107</v>
      </c>
      <c r="C32" s="340" t="s">
        <v>1434</v>
      </c>
      <c r="D32" s="337">
        <v>9300</v>
      </c>
      <c r="E32" s="338">
        <v>9360</v>
      </c>
      <c r="F32" s="339">
        <v>4.7</v>
      </c>
      <c r="G32" s="338">
        <v>9230</v>
      </c>
      <c r="H32" s="339">
        <v>4.5</v>
      </c>
      <c r="I32" s="339">
        <v>4.9000000000000004</v>
      </c>
      <c r="J32" s="340" t="s">
        <v>182</v>
      </c>
      <c r="M32" s="32"/>
      <c r="N32" s="33"/>
    </row>
    <row r="33" spans="2:14" ht="16.350000000000001" customHeight="1">
      <c r="B33" s="769" t="s">
        <v>108</v>
      </c>
      <c r="C33" s="340" t="s">
        <v>1516</v>
      </c>
      <c r="D33" s="337">
        <v>6900</v>
      </c>
      <c r="E33" s="338">
        <v>7000</v>
      </c>
      <c r="F33" s="339">
        <v>4.2</v>
      </c>
      <c r="G33" s="338">
        <v>6790</v>
      </c>
      <c r="H33" s="339">
        <v>4</v>
      </c>
      <c r="I33" s="339">
        <v>4.3999999999999995</v>
      </c>
      <c r="J33" s="340" t="s">
        <v>28</v>
      </c>
      <c r="M33" s="32"/>
      <c r="N33" s="33"/>
    </row>
    <row r="34" spans="2:14" ht="16.350000000000001" customHeight="1">
      <c r="B34" s="769" t="s">
        <v>109</v>
      </c>
      <c r="C34" s="340" t="s">
        <v>1436</v>
      </c>
      <c r="D34" s="337">
        <v>3070</v>
      </c>
      <c r="E34" s="338">
        <v>2900</v>
      </c>
      <c r="F34" s="339">
        <v>4.7</v>
      </c>
      <c r="G34" s="338">
        <v>3140</v>
      </c>
      <c r="H34" s="339">
        <v>4.5</v>
      </c>
      <c r="I34" s="339">
        <v>4.9000000000000004</v>
      </c>
      <c r="J34" s="340" t="s">
        <v>27</v>
      </c>
      <c r="M34" s="32"/>
      <c r="N34" s="33"/>
    </row>
    <row r="35" spans="2:14" ht="16.350000000000001" customHeight="1">
      <c r="B35" s="769" t="s">
        <v>890</v>
      </c>
      <c r="C35" s="340" t="s">
        <v>891</v>
      </c>
      <c r="D35" s="337">
        <v>7110</v>
      </c>
      <c r="E35" s="338">
        <v>7250</v>
      </c>
      <c r="F35" s="339">
        <v>3.5000000000000004</v>
      </c>
      <c r="G35" s="338">
        <v>6960</v>
      </c>
      <c r="H35" s="339">
        <v>3.3000000000000003</v>
      </c>
      <c r="I35" s="339">
        <v>3.6999999999999997</v>
      </c>
      <c r="J35" s="340" t="s">
        <v>28</v>
      </c>
      <c r="M35" s="32"/>
      <c r="N35" s="33"/>
    </row>
    <row r="36" spans="2:14" ht="16.350000000000001" customHeight="1">
      <c r="B36" s="769" t="s">
        <v>893</v>
      </c>
      <c r="C36" s="340" t="s">
        <v>894</v>
      </c>
      <c r="D36" s="337">
        <v>4560</v>
      </c>
      <c r="E36" s="338">
        <v>4650</v>
      </c>
      <c r="F36" s="339">
        <v>3.4000000000000004</v>
      </c>
      <c r="G36" s="338">
        <v>4460</v>
      </c>
      <c r="H36" s="339">
        <v>3.2</v>
      </c>
      <c r="I36" s="339">
        <v>3.5999999999999996</v>
      </c>
      <c r="J36" s="340" t="s">
        <v>28</v>
      </c>
      <c r="M36" s="32"/>
      <c r="N36" s="33"/>
    </row>
    <row r="37" spans="2:14" ht="16.350000000000001" customHeight="1">
      <c r="B37" s="769" t="s">
        <v>895</v>
      </c>
      <c r="C37" s="340" t="s">
        <v>896</v>
      </c>
      <c r="D37" s="337">
        <v>4460</v>
      </c>
      <c r="E37" s="338">
        <v>4540</v>
      </c>
      <c r="F37" s="339">
        <v>3.5999999999999996</v>
      </c>
      <c r="G37" s="338">
        <v>4380</v>
      </c>
      <c r="H37" s="339">
        <v>3.4000000000000004</v>
      </c>
      <c r="I37" s="339">
        <v>3.8</v>
      </c>
      <c r="J37" s="340" t="s">
        <v>28</v>
      </c>
      <c r="M37" s="32"/>
      <c r="N37" s="33"/>
    </row>
    <row r="38" spans="2:14" ht="16.350000000000001" customHeight="1">
      <c r="B38" s="769" t="s">
        <v>1369</v>
      </c>
      <c r="C38" s="340" t="s">
        <v>1379</v>
      </c>
      <c r="D38" s="337">
        <v>45300</v>
      </c>
      <c r="E38" s="338">
        <v>43600</v>
      </c>
      <c r="F38" s="339">
        <v>3.8</v>
      </c>
      <c r="G38" s="338">
        <v>46000</v>
      </c>
      <c r="H38" s="339">
        <v>4</v>
      </c>
      <c r="I38" s="339">
        <v>4</v>
      </c>
      <c r="J38" s="340" t="s">
        <v>26</v>
      </c>
      <c r="M38" s="32"/>
      <c r="N38" s="33"/>
    </row>
    <row r="39" spans="2:14" ht="16.350000000000001" customHeight="1">
      <c r="B39" s="769" t="s">
        <v>1370</v>
      </c>
      <c r="C39" s="340" t="s">
        <v>1380</v>
      </c>
      <c r="D39" s="337">
        <v>18500</v>
      </c>
      <c r="E39" s="338">
        <v>18400</v>
      </c>
      <c r="F39" s="339">
        <v>3.9</v>
      </c>
      <c r="G39" s="338">
        <v>18600</v>
      </c>
      <c r="H39" s="339">
        <v>3.6999999999999997</v>
      </c>
      <c r="I39" s="339">
        <v>4.1000000000000005</v>
      </c>
      <c r="J39" s="340" t="s">
        <v>26</v>
      </c>
      <c r="M39" s="32"/>
      <c r="N39" s="33"/>
    </row>
    <row r="40" spans="2:14" ht="16.350000000000001" customHeight="1">
      <c r="B40" s="769" t="s">
        <v>1371</v>
      </c>
      <c r="C40" s="340" t="s">
        <v>1831</v>
      </c>
      <c r="D40" s="337">
        <v>11900</v>
      </c>
      <c r="E40" s="338">
        <v>11900</v>
      </c>
      <c r="F40" s="339">
        <v>3.5000000000000004</v>
      </c>
      <c r="G40" s="338">
        <v>11800</v>
      </c>
      <c r="H40" s="339">
        <v>3.2</v>
      </c>
      <c r="I40" s="339">
        <v>3.5999999999999996</v>
      </c>
      <c r="J40" s="340" t="s">
        <v>28</v>
      </c>
      <c r="M40" s="32"/>
      <c r="N40" s="33"/>
    </row>
    <row r="41" spans="2:14" ht="16.350000000000001" customHeight="1">
      <c r="B41" s="769" t="s">
        <v>1372</v>
      </c>
      <c r="C41" s="340" t="s">
        <v>1832</v>
      </c>
      <c r="D41" s="337">
        <v>8850</v>
      </c>
      <c r="E41" s="338">
        <v>8920</v>
      </c>
      <c r="F41" s="339">
        <v>3.8</v>
      </c>
      <c r="G41" s="338">
        <v>8820</v>
      </c>
      <c r="H41" s="339">
        <v>3.9</v>
      </c>
      <c r="I41" s="339">
        <v>4</v>
      </c>
      <c r="J41" s="340" t="s">
        <v>27</v>
      </c>
      <c r="M41" s="32"/>
      <c r="N41" s="33"/>
    </row>
    <row r="42" spans="2:14" ht="16.350000000000001" customHeight="1">
      <c r="B42" s="769" t="s">
        <v>1373</v>
      </c>
      <c r="C42" s="340" t="s">
        <v>1383</v>
      </c>
      <c r="D42" s="337">
        <v>8330</v>
      </c>
      <c r="E42" s="338">
        <v>8500</v>
      </c>
      <c r="F42" s="339">
        <v>3.9</v>
      </c>
      <c r="G42" s="338">
        <v>8250</v>
      </c>
      <c r="H42" s="339">
        <v>3.6999999999999997</v>
      </c>
      <c r="I42" s="339">
        <v>4.1000000000000005</v>
      </c>
      <c r="J42" s="340" t="s">
        <v>26</v>
      </c>
      <c r="M42" s="32"/>
      <c r="N42" s="33"/>
    </row>
    <row r="43" spans="2:14" ht="16.350000000000001" customHeight="1">
      <c r="B43" s="769" t="s">
        <v>1374</v>
      </c>
      <c r="C43" s="340" t="s">
        <v>1833</v>
      </c>
      <c r="D43" s="337">
        <v>6400</v>
      </c>
      <c r="E43" s="338">
        <v>6440</v>
      </c>
      <c r="F43" s="339">
        <v>4.2</v>
      </c>
      <c r="G43" s="338">
        <v>6350</v>
      </c>
      <c r="H43" s="339">
        <v>3.9</v>
      </c>
      <c r="I43" s="339">
        <v>4.3</v>
      </c>
      <c r="J43" s="340" t="s">
        <v>28</v>
      </c>
      <c r="M43" s="32"/>
      <c r="N43" s="33"/>
    </row>
    <row r="44" spans="2:14" ht="16.350000000000001" customHeight="1">
      <c r="B44" s="769" t="s">
        <v>1375</v>
      </c>
      <c r="C44" s="340" t="s">
        <v>1834</v>
      </c>
      <c r="D44" s="337">
        <v>6070</v>
      </c>
      <c r="E44" s="338">
        <v>6050</v>
      </c>
      <c r="F44" s="339">
        <v>4</v>
      </c>
      <c r="G44" s="338">
        <v>6080</v>
      </c>
      <c r="H44" s="339">
        <v>4.1000000000000005</v>
      </c>
      <c r="I44" s="339">
        <v>4.2</v>
      </c>
      <c r="J44" s="340" t="s">
        <v>27</v>
      </c>
      <c r="M44" s="32"/>
      <c r="N44" s="33"/>
    </row>
    <row r="45" spans="2:14" ht="16.350000000000001" customHeight="1">
      <c r="B45" s="769" t="s">
        <v>1376</v>
      </c>
      <c r="C45" s="340" t="s">
        <v>1835</v>
      </c>
      <c r="D45" s="337">
        <v>3810</v>
      </c>
      <c r="E45" s="338">
        <v>3860</v>
      </c>
      <c r="F45" s="339">
        <v>3.9</v>
      </c>
      <c r="G45" s="338">
        <v>3750</v>
      </c>
      <c r="H45" s="339">
        <v>3.6999999999999997</v>
      </c>
      <c r="I45" s="339">
        <v>4.1000000000000005</v>
      </c>
      <c r="J45" s="340" t="s">
        <v>28</v>
      </c>
      <c r="M45" s="32"/>
      <c r="N45" s="33"/>
    </row>
    <row r="46" spans="2:14" ht="16.350000000000001" customHeight="1">
      <c r="B46" s="769" t="s">
        <v>1377</v>
      </c>
      <c r="C46" s="340" t="s">
        <v>1836</v>
      </c>
      <c r="D46" s="337">
        <v>2000</v>
      </c>
      <c r="E46" s="338">
        <v>2080</v>
      </c>
      <c r="F46" s="339">
        <v>3.5999999999999996</v>
      </c>
      <c r="G46" s="338">
        <v>1970</v>
      </c>
      <c r="H46" s="339">
        <v>3.6999999999999997</v>
      </c>
      <c r="I46" s="339">
        <v>3.8</v>
      </c>
      <c r="J46" s="340" t="s">
        <v>27</v>
      </c>
      <c r="M46" s="32"/>
      <c r="N46" s="33"/>
    </row>
    <row r="47" spans="2:14" ht="16.350000000000001" customHeight="1">
      <c r="B47" s="769" t="s">
        <v>1378</v>
      </c>
      <c r="C47" s="340" t="s">
        <v>1388</v>
      </c>
      <c r="D47" s="337">
        <v>1970</v>
      </c>
      <c r="E47" s="338">
        <v>1990</v>
      </c>
      <c r="F47" s="339">
        <v>4.5</v>
      </c>
      <c r="G47" s="338">
        <v>1960</v>
      </c>
      <c r="H47" s="339">
        <v>4.7</v>
      </c>
      <c r="I47" s="339">
        <v>4.7</v>
      </c>
      <c r="J47" s="340" t="s">
        <v>27</v>
      </c>
      <c r="M47" s="32"/>
      <c r="N47" s="33"/>
    </row>
    <row r="48" spans="2:14" ht="16.350000000000001" customHeight="1">
      <c r="B48" s="769" t="s">
        <v>2440</v>
      </c>
      <c r="C48" s="340" t="s">
        <v>2441</v>
      </c>
      <c r="D48" s="337">
        <v>4800</v>
      </c>
      <c r="E48" s="338">
        <v>4830</v>
      </c>
      <c r="F48" s="339">
        <v>3.6999999999999997</v>
      </c>
      <c r="G48" s="338">
        <v>4770</v>
      </c>
      <c r="H48" s="339">
        <v>3.4000000000000004</v>
      </c>
      <c r="I48" s="339">
        <v>3.9</v>
      </c>
      <c r="J48" s="340" t="s">
        <v>28</v>
      </c>
      <c r="M48" s="32"/>
      <c r="N48" s="33"/>
    </row>
    <row r="49" spans="2:14" ht="16.350000000000001" customHeight="1">
      <c r="B49" s="769" t="s">
        <v>2444</v>
      </c>
      <c r="C49" s="340" t="s">
        <v>2445</v>
      </c>
      <c r="D49" s="337">
        <v>3660</v>
      </c>
      <c r="E49" s="338">
        <v>3710</v>
      </c>
      <c r="F49" s="339">
        <v>3.5000000000000004</v>
      </c>
      <c r="G49" s="338">
        <v>3610</v>
      </c>
      <c r="H49" s="339">
        <v>3.3000000000000003</v>
      </c>
      <c r="I49" s="339">
        <v>3.6999999999999997</v>
      </c>
      <c r="J49" s="340" t="s">
        <v>28</v>
      </c>
      <c r="M49" s="32"/>
      <c r="N49" s="33"/>
    </row>
    <row r="50" spans="2:14" ht="16.350000000000001" customHeight="1">
      <c r="B50" s="769" t="s">
        <v>3180</v>
      </c>
      <c r="C50" s="340" t="s">
        <v>3141</v>
      </c>
      <c r="D50" s="337">
        <v>4630</v>
      </c>
      <c r="E50" s="338">
        <v>4680</v>
      </c>
      <c r="F50" s="339">
        <v>3.2</v>
      </c>
      <c r="G50" s="338">
        <v>4570</v>
      </c>
      <c r="H50" s="339">
        <v>3</v>
      </c>
      <c r="I50" s="339">
        <v>3.4000000000000004</v>
      </c>
      <c r="J50" s="340" t="s">
        <v>28</v>
      </c>
      <c r="M50" s="32"/>
      <c r="N50" s="33"/>
    </row>
    <row r="51" spans="2:14" ht="16.350000000000001" customHeight="1">
      <c r="B51" s="769" t="s">
        <v>3143</v>
      </c>
      <c r="C51" s="340" t="s">
        <v>3144</v>
      </c>
      <c r="D51" s="337">
        <v>2240</v>
      </c>
      <c r="E51" s="338">
        <v>2260</v>
      </c>
      <c r="F51" s="339">
        <v>3.5999999999999996</v>
      </c>
      <c r="G51" s="338">
        <v>2220</v>
      </c>
      <c r="H51" s="339">
        <v>3.4000000000000004</v>
      </c>
      <c r="I51" s="339">
        <v>3.8</v>
      </c>
      <c r="J51" s="340" t="s">
        <v>28</v>
      </c>
      <c r="M51" s="32"/>
      <c r="N51" s="33"/>
    </row>
    <row r="52" spans="2:14" ht="16.350000000000001" customHeight="1">
      <c r="B52" s="769" t="s">
        <v>111</v>
      </c>
      <c r="C52" s="340" t="s">
        <v>166</v>
      </c>
      <c r="D52" s="337">
        <v>7380</v>
      </c>
      <c r="E52" s="338">
        <v>7460</v>
      </c>
      <c r="F52" s="339">
        <v>4.7</v>
      </c>
      <c r="G52" s="338">
        <v>7290</v>
      </c>
      <c r="H52" s="339">
        <v>4.5</v>
      </c>
      <c r="I52" s="339">
        <v>4.9000000000000004</v>
      </c>
      <c r="J52" s="340" t="s">
        <v>28</v>
      </c>
      <c r="M52" s="32"/>
      <c r="N52" s="33"/>
    </row>
    <row r="53" spans="2:14" ht="16.350000000000001" customHeight="1">
      <c r="B53" s="769" t="s">
        <v>112</v>
      </c>
      <c r="C53" s="340" t="s">
        <v>3718</v>
      </c>
      <c r="D53" s="337">
        <v>4800</v>
      </c>
      <c r="E53" s="338">
        <v>4850</v>
      </c>
      <c r="F53" s="339">
        <v>4.8</v>
      </c>
      <c r="G53" s="338">
        <v>4750</v>
      </c>
      <c r="H53" s="339">
        <v>4.5999999999999996</v>
      </c>
      <c r="I53" s="339">
        <v>5</v>
      </c>
      <c r="J53" s="340" t="s">
        <v>28</v>
      </c>
      <c r="M53" s="32"/>
      <c r="N53" s="33"/>
    </row>
    <row r="54" spans="2:14" ht="16.350000000000001" customHeight="1">
      <c r="B54" s="769" t="s">
        <v>114</v>
      </c>
      <c r="C54" s="340" t="s">
        <v>1518</v>
      </c>
      <c r="D54" s="337">
        <v>2480</v>
      </c>
      <c r="E54" s="338">
        <v>2510</v>
      </c>
      <c r="F54" s="339">
        <v>5.4</v>
      </c>
      <c r="G54" s="338">
        <v>2440</v>
      </c>
      <c r="H54" s="339">
        <v>5.2</v>
      </c>
      <c r="I54" s="339">
        <v>5.6000000000000005</v>
      </c>
      <c r="J54" s="340" t="s">
        <v>2941</v>
      </c>
      <c r="M54" s="32"/>
      <c r="N54" s="33"/>
    </row>
    <row r="55" spans="2:14" ht="16.350000000000001" customHeight="1">
      <c r="B55" s="769" t="s">
        <v>115</v>
      </c>
      <c r="C55" s="340" t="s">
        <v>2942</v>
      </c>
      <c r="D55" s="337">
        <v>2370</v>
      </c>
      <c r="E55" s="338">
        <v>2240</v>
      </c>
      <c r="F55" s="339">
        <v>5.4</v>
      </c>
      <c r="G55" s="338">
        <v>2430</v>
      </c>
      <c r="H55" s="339">
        <v>5.4</v>
      </c>
      <c r="I55" s="339">
        <v>5.6000000000000005</v>
      </c>
      <c r="J55" s="340" t="s">
        <v>27</v>
      </c>
      <c r="M55" s="32"/>
      <c r="N55" s="33"/>
    </row>
    <row r="56" spans="2:14" ht="16.350000000000001" customHeight="1">
      <c r="B56" s="769" t="s">
        <v>116</v>
      </c>
      <c r="C56" s="340" t="s">
        <v>1448</v>
      </c>
      <c r="D56" s="337">
        <v>2350</v>
      </c>
      <c r="E56" s="338">
        <v>2370</v>
      </c>
      <c r="F56" s="339">
        <v>4.5</v>
      </c>
      <c r="G56" s="338">
        <v>2320</v>
      </c>
      <c r="H56" s="339">
        <v>4.3</v>
      </c>
      <c r="I56" s="339">
        <v>4.7</v>
      </c>
      <c r="J56" s="340" t="s">
        <v>28</v>
      </c>
      <c r="M56" s="32"/>
      <c r="N56" s="33"/>
    </row>
    <row r="57" spans="2:14" ht="16.350000000000001" customHeight="1">
      <c r="B57" s="769" t="s">
        <v>117</v>
      </c>
      <c r="C57" s="340" t="s">
        <v>1519</v>
      </c>
      <c r="D57" s="337">
        <v>2190</v>
      </c>
      <c r="E57" s="338">
        <v>2200</v>
      </c>
      <c r="F57" s="339">
        <v>4.9000000000000004</v>
      </c>
      <c r="G57" s="338">
        <v>2170</v>
      </c>
      <c r="H57" s="339">
        <v>4.7</v>
      </c>
      <c r="I57" s="339">
        <v>5.0999999999999996</v>
      </c>
      <c r="J57" s="340" t="s">
        <v>182</v>
      </c>
      <c r="M57" s="32"/>
      <c r="N57" s="33"/>
    </row>
    <row r="58" spans="2:14" ht="16.350000000000001" customHeight="1">
      <c r="B58" s="769" t="s">
        <v>118</v>
      </c>
      <c r="C58" s="340" t="s">
        <v>173</v>
      </c>
      <c r="D58" s="337">
        <v>18100</v>
      </c>
      <c r="E58" s="338">
        <v>17900</v>
      </c>
      <c r="F58" s="339">
        <v>4.8</v>
      </c>
      <c r="G58" s="338">
        <v>18300</v>
      </c>
      <c r="H58" s="339">
        <v>4.3999999999999995</v>
      </c>
      <c r="I58" s="339">
        <v>4.8</v>
      </c>
      <c r="J58" s="340" t="s">
        <v>28</v>
      </c>
      <c r="M58" s="32"/>
      <c r="N58" s="33"/>
    </row>
    <row r="59" spans="2:14" ht="16.350000000000001" customHeight="1">
      <c r="B59" s="769" t="s">
        <v>119</v>
      </c>
      <c r="C59" s="340" t="s">
        <v>174</v>
      </c>
      <c r="D59" s="337">
        <v>12100</v>
      </c>
      <c r="E59" s="338">
        <v>12100</v>
      </c>
      <c r="F59" s="339">
        <v>4.5</v>
      </c>
      <c r="G59" s="338">
        <v>12100</v>
      </c>
      <c r="H59" s="339">
        <v>4.3</v>
      </c>
      <c r="I59" s="339">
        <v>4.7</v>
      </c>
      <c r="J59" s="340" t="s">
        <v>182</v>
      </c>
      <c r="M59" s="32"/>
      <c r="N59" s="33"/>
    </row>
    <row r="60" spans="2:14" ht="16.350000000000001" customHeight="1">
      <c r="B60" s="769" t="s">
        <v>120</v>
      </c>
      <c r="C60" s="340" t="s">
        <v>175</v>
      </c>
      <c r="D60" s="337">
        <v>6290</v>
      </c>
      <c r="E60" s="338">
        <v>6370</v>
      </c>
      <c r="F60" s="339">
        <v>4.5</v>
      </c>
      <c r="G60" s="338">
        <v>6260</v>
      </c>
      <c r="H60" s="339">
        <v>4.7</v>
      </c>
      <c r="I60" s="339">
        <v>4.7</v>
      </c>
      <c r="J60" s="340" t="s">
        <v>27</v>
      </c>
      <c r="M60" s="32"/>
      <c r="N60" s="33"/>
    </row>
    <row r="61" spans="2:14" ht="16.350000000000001" customHeight="1">
      <c r="B61" s="769" t="s">
        <v>121</v>
      </c>
      <c r="C61" s="340" t="s">
        <v>176</v>
      </c>
      <c r="D61" s="337">
        <v>3640</v>
      </c>
      <c r="E61" s="338">
        <v>3650</v>
      </c>
      <c r="F61" s="339">
        <v>4.3</v>
      </c>
      <c r="G61" s="338">
        <v>3630</v>
      </c>
      <c r="H61" s="339">
        <v>4.1000000000000005</v>
      </c>
      <c r="I61" s="339">
        <v>4.5</v>
      </c>
      <c r="J61" s="340" t="s">
        <v>26</v>
      </c>
      <c r="M61" s="32"/>
      <c r="N61" s="33"/>
    </row>
    <row r="62" spans="2:14" ht="16.350000000000001" customHeight="1">
      <c r="B62" s="769" t="s">
        <v>122</v>
      </c>
      <c r="C62" s="340" t="s">
        <v>177</v>
      </c>
      <c r="D62" s="337">
        <v>4240</v>
      </c>
      <c r="E62" s="338">
        <v>4180</v>
      </c>
      <c r="F62" s="339">
        <v>4.3999999999999995</v>
      </c>
      <c r="G62" s="338">
        <v>4260</v>
      </c>
      <c r="H62" s="339">
        <v>4.5999999999999996</v>
      </c>
      <c r="I62" s="339">
        <v>4.5999999999999996</v>
      </c>
      <c r="J62" s="340" t="s">
        <v>27</v>
      </c>
      <c r="M62" s="32"/>
      <c r="N62" s="33"/>
    </row>
    <row r="63" spans="2:14" ht="16.350000000000001" customHeight="1">
      <c r="B63" s="769" t="s">
        <v>123</v>
      </c>
      <c r="C63" s="340" t="s">
        <v>178</v>
      </c>
      <c r="D63" s="337">
        <v>2650</v>
      </c>
      <c r="E63" s="338">
        <v>2600</v>
      </c>
      <c r="F63" s="339">
        <v>5.6000000000000005</v>
      </c>
      <c r="G63" s="338">
        <v>2670</v>
      </c>
      <c r="H63" s="339">
        <v>5.8000000000000007</v>
      </c>
      <c r="I63" s="339">
        <v>5.8000000000000007</v>
      </c>
      <c r="J63" s="340" t="s">
        <v>27</v>
      </c>
      <c r="M63" s="32"/>
      <c r="N63" s="33"/>
    </row>
    <row r="64" spans="2:14" ht="16.350000000000001" customHeight="1">
      <c r="B64" s="769" t="s">
        <v>124</v>
      </c>
      <c r="C64" s="340" t="s">
        <v>1450</v>
      </c>
      <c r="D64" s="337">
        <v>5000</v>
      </c>
      <c r="E64" s="338">
        <v>5050</v>
      </c>
      <c r="F64" s="339">
        <v>4.7</v>
      </c>
      <c r="G64" s="338">
        <v>4950</v>
      </c>
      <c r="H64" s="339">
        <v>4.5</v>
      </c>
      <c r="I64" s="339">
        <v>4.9000000000000004</v>
      </c>
      <c r="J64" s="340" t="s">
        <v>28</v>
      </c>
      <c r="M64" s="32"/>
      <c r="N64" s="33"/>
    </row>
    <row r="65" spans="2:14" ht="16.350000000000001" customHeight="1" thickBot="1">
      <c r="B65" s="778" t="s">
        <v>125</v>
      </c>
      <c r="C65" s="489" t="s">
        <v>1520</v>
      </c>
      <c r="D65" s="486">
        <v>2450</v>
      </c>
      <c r="E65" s="487">
        <v>2470</v>
      </c>
      <c r="F65" s="488">
        <v>4.8</v>
      </c>
      <c r="G65" s="487">
        <v>2420</v>
      </c>
      <c r="H65" s="488">
        <v>4.5999999999999996</v>
      </c>
      <c r="I65" s="488">
        <v>5</v>
      </c>
      <c r="J65" s="489" t="s">
        <v>28</v>
      </c>
      <c r="M65" s="32"/>
      <c r="N65" s="33"/>
    </row>
    <row r="66" spans="2:14" ht="16.350000000000001" customHeight="1" thickTop="1">
      <c r="B66" s="779" t="s">
        <v>185</v>
      </c>
      <c r="C66" s="340" t="s">
        <v>29</v>
      </c>
      <c r="D66" s="665">
        <v>15900</v>
      </c>
      <c r="E66" s="338">
        <v>16100</v>
      </c>
      <c r="F66" s="339">
        <v>4.8</v>
      </c>
      <c r="G66" s="338">
        <v>15800</v>
      </c>
      <c r="H66" s="339">
        <v>4.8</v>
      </c>
      <c r="I66" s="339">
        <v>5</v>
      </c>
      <c r="J66" s="340" t="s">
        <v>27</v>
      </c>
      <c r="M66" s="32"/>
      <c r="N66" s="33"/>
    </row>
    <row r="67" spans="2:14" ht="16.350000000000001" customHeight="1">
      <c r="B67" s="779" t="s">
        <v>186</v>
      </c>
      <c r="C67" s="251" t="s">
        <v>616</v>
      </c>
      <c r="D67" s="665">
        <v>11100</v>
      </c>
      <c r="E67" s="665">
        <v>11200</v>
      </c>
      <c r="F67" s="664">
        <v>4</v>
      </c>
      <c r="G67" s="665">
        <v>10900</v>
      </c>
      <c r="H67" s="413">
        <v>3.8</v>
      </c>
      <c r="I67" s="664">
        <v>4.2</v>
      </c>
      <c r="J67" s="251" t="s">
        <v>182</v>
      </c>
      <c r="M67" s="32"/>
      <c r="N67" s="33"/>
    </row>
    <row r="68" spans="2:14" ht="16.350000000000001" customHeight="1">
      <c r="B68" s="779" t="s">
        <v>187</v>
      </c>
      <c r="C68" s="340" t="s">
        <v>31</v>
      </c>
      <c r="D68" s="665">
        <v>8160</v>
      </c>
      <c r="E68" s="338">
        <v>8200</v>
      </c>
      <c r="F68" s="339">
        <v>4.1000000000000005</v>
      </c>
      <c r="G68" s="338">
        <v>8140</v>
      </c>
      <c r="H68" s="339">
        <v>4.1000000000000005</v>
      </c>
      <c r="I68" s="339">
        <v>4.3</v>
      </c>
      <c r="J68" s="340" t="s">
        <v>27</v>
      </c>
      <c r="M68" s="32"/>
      <c r="N68" s="33"/>
    </row>
    <row r="69" spans="2:14" ht="16.350000000000001" customHeight="1">
      <c r="B69" s="779" t="s">
        <v>188</v>
      </c>
      <c r="C69" s="251" t="s">
        <v>30</v>
      </c>
      <c r="D69" s="665">
        <v>4950</v>
      </c>
      <c r="E69" s="665">
        <v>4870</v>
      </c>
      <c r="F69" s="664">
        <v>3.8</v>
      </c>
      <c r="G69" s="665">
        <v>4990</v>
      </c>
      <c r="H69" s="413">
        <v>3.5999999999999996</v>
      </c>
      <c r="I69" s="664">
        <v>4</v>
      </c>
      <c r="J69" s="251" t="s">
        <v>26</v>
      </c>
      <c r="M69" s="32"/>
      <c r="N69" s="33"/>
    </row>
    <row r="70" spans="2:14" ht="16.350000000000001" customHeight="1">
      <c r="B70" s="779" t="s">
        <v>189</v>
      </c>
      <c r="C70" s="340" t="s">
        <v>32</v>
      </c>
      <c r="D70" s="665">
        <v>4460</v>
      </c>
      <c r="E70" s="338">
        <v>4400</v>
      </c>
      <c r="F70" s="339">
        <v>4.2</v>
      </c>
      <c r="G70" s="338">
        <v>4490</v>
      </c>
      <c r="H70" s="339">
        <v>4</v>
      </c>
      <c r="I70" s="339">
        <v>4.3999999999999995</v>
      </c>
      <c r="J70" s="340" t="s">
        <v>26</v>
      </c>
      <c r="M70" s="32"/>
      <c r="N70" s="33"/>
    </row>
    <row r="71" spans="2:14" ht="16.350000000000001" customHeight="1">
      <c r="B71" s="779" t="s">
        <v>190</v>
      </c>
      <c r="C71" s="251" t="s">
        <v>33</v>
      </c>
      <c r="D71" s="665">
        <v>4280</v>
      </c>
      <c r="E71" s="665">
        <v>4310</v>
      </c>
      <c r="F71" s="664">
        <v>4.5999999999999996</v>
      </c>
      <c r="G71" s="665">
        <v>4250</v>
      </c>
      <c r="H71" s="413">
        <v>4</v>
      </c>
      <c r="I71" s="664">
        <v>4.3999999999999995</v>
      </c>
      <c r="J71" s="251" t="s">
        <v>28</v>
      </c>
      <c r="M71" s="32"/>
      <c r="N71" s="33"/>
    </row>
    <row r="72" spans="2:14" ht="16.350000000000001" customHeight="1">
      <c r="B72" s="779" t="s">
        <v>191</v>
      </c>
      <c r="C72" s="340" t="s">
        <v>34</v>
      </c>
      <c r="D72" s="665">
        <v>3820</v>
      </c>
      <c r="E72" s="338">
        <v>3880</v>
      </c>
      <c r="F72" s="339">
        <v>4.9000000000000004</v>
      </c>
      <c r="G72" s="338">
        <v>3750</v>
      </c>
      <c r="H72" s="339">
        <v>4.7</v>
      </c>
      <c r="I72" s="339">
        <v>5.2</v>
      </c>
      <c r="J72" s="340" t="s">
        <v>28</v>
      </c>
      <c r="M72" s="32"/>
      <c r="N72" s="33"/>
    </row>
    <row r="73" spans="2:14" ht="16.350000000000001" customHeight="1">
      <c r="B73" s="779" t="s">
        <v>192</v>
      </c>
      <c r="C73" s="251" t="s">
        <v>35</v>
      </c>
      <c r="D73" s="665">
        <v>3350</v>
      </c>
      <c r="E73" s="665">
        <v>3360</v>
      </c>
      <c r="F73" s="664">
        <v>5.0999999999999996</v>
      </c>
      <c r="G73" s="665">
        <v>3340</v>
      </c>
      <c r="H73" s="413">
        <v>4.9000000000000004</v>
      </c>
      <c r="I73" s="664">
        <v>5.3</v>
      </c>
      <c r="J73" s="251" t="s">
        <v>26</v>
      </c>
      <c r="M73" s="32"/>
      <c r="N73" s="33"/>
    </row>
    <row r="74" spans="2:14" ht="16.350000000000001" customHeight="1">
      <c r="B74" s="779" t="s">
        <v>193</v>
      </c>
      <c r="C74" s="340" t="s">
        <v>617</v>
      </c>
      <c r="D74" s="665">
        <v>3310</v>
      </c>
      <c r="E74" s="338">
        <v>3330</v>
      </c>
      <c r="F74" s="339">
        <v>5.0999999999999996</v>
      </c>
      <c r="G74" s="338">
        <v>3280</v>
      </c>
      <c r="H74" s="339">
        <v>4.8</v>
      </c>
      <c r="I74" s="339">
        <v>5.3</v>
      </c>
      <c r="J74" s="340" t="s">
        <v>28</v>
      </c>
      <c r="M74" s="32"/>
      <c r="N74" s="33"/>
    </row>
    <row r="75" spans="2:14" ht="16.350000000000001" customHeight="1">
      <c r="B75" s="779" t="s">
        <v>194</v>
      </c>
      <c r="C75" s="251" t="s">
        <v>36</v>
      </c>
      <c r="D75" s="665">
        <v>2670</v>
      </c>
      <c r="E75" s="665">
        <v>2680</v>
      </c>
      <c r="F75" s="664">
        <v>4.3999999999999995</v>
      </c>
      <c r="G75" s="665">
        <v>2660</v>
      </c>
      <c r="H75" s="413">
        <v>4.2</v>
      </c>
      <c r="I75" s="664">
        <v>4.5999999999999996</v>
      </c>
      <c r="J75" s="251" t="s">
        <v>26</v>
      </c>
      <c r="M75" s="32"/>
      <c r="N75" s="33"/>
    </row>
    <row r="76" spans="2:14" ht="16.350000000000001" customHeight="1">
      <c r="B76" s="779" t="s">
        <v>195</v>
      </c>
      <c r="C76" s="340" t="s">
        <v>37</v>
      </c>
      <c r="D76" s="665">
        <v>2100</v>
      </c>
      <c r="E76" s="338">
        <v>2120</v>
      </c>
      <c r="F76" s="339">
        <v>5.0999999999999996</v>
      </c>
      <c r="G76" s="338">
        <v>2080</v>
      </c>
      <c r="H76" s="339">
        <v>4.7</v>
      </c>
      <c r="I76" s="339">
        <v>5.4</v>
      </c>
      <c r="J76" s="340" t="s">
        <v>28</v>
      </c>
      <c r="M76" s="32"/>
      <c r="N76" s="33"/>
    </row>
    <row r="77" spans="2:14" ht="16.350000000000001" customHeight="1">
      <c r="B77" s="779" t="s">
        <v>196</v>
      </c>
      <c r="C77" s="251" t="s">
        <v>38</v>
      </c>
      <c r="D77" s="665">
        <v>2050</v>
      </c>
      <c r="E77" s="665">
        <v>2070</v>
      </c>
      <c r="F77" s="664">
        <v>5</v>
      </c>
      <c r="G77" s="665">
        <v>2030</v>
      </c>
      <c r="H77" s="413">
        <v>4.8</v>
      </c>
      <c r="I77" s="664">
        <v>5.2</v>
      </c>
      <c r="J77" s="251" t="s">
        <v>28</v>
      </c>
      <c r="M77" s="32"/>
      <c r="N77" s="33"/>
    </row>
    <row r="78" spans="2:14" ht="16.350000000000001" customHeight="1">
      <c r="B78" s="779" t="s">
        <v>197</v>
      </c>
      <c r="C78" s="340" t="s">
        <v>39</v>
      </c>
      <c r="D78" s="665">
        <v>1430</v>
      </c>
      <c r="E78" s="338">
        <v>1440</v>
      </c>
      <c r="F78" s="339">
        <v>5.5</v>
      </c>
      <c r="G78" s="338">
        <v>1420</v>
      </c>
      <c r="H78" s="339">
        <v>5.3</v>
      </c>
      <c r="I78" s="339">
        <v>5.7</v>
      </c>
      <c r="J78" s="340" t="s">
        <v>28</v>
      </c>
      <c r="M78" s="32"/>
      <c r="N78" s="33"/>
    </row>
    <row r="79" spans="2:14" ht="16.350000000000001" customHeight="1">
      <c r="B79" s="779" t="s">
        <v>198</v>
      </c>
      <c r="C79" s="251" t="s">
        <v>60</v>
      </c>
      <c r="D79" s="665">
        <v>3230</v>
      </c>
      <c r="E79" s="665" t="s">
        <v>262</v>
      </c>
      <c r="F79" s="665" t="s">
        <v>262</v>
      </c>
      <c r="G79" s="665">
        <v>3230</v>
      </c>
      <c r="H79" s="413">
        <v>5.3</v>
      </c>
      <c r="I79" s="664" t="s">
        <v>813</v>
      </c>
      <c r="J79" s="251" t="s">
        <v>28</v>
      </c>
      <c r="M79" s="32"/>
      <c r="N79" s="33"/>
    </row>
    <row r="80" spans="2:14" ht="16.350000000000001" customHeight="1">
      <c r="B80" s="779" t="s">
        <v>199</v>
      </c>
      <c r="C80" s="340" t="s">
        <v>44</v>
      </c>
      <c r="D80" s="665">
        <v>1770</v>
      </c>
      <c r="E80" s="665">
        <v>1770</v>
      </c>
      <c r="F80" s="339" t="s">
        <v>3181</v>
      </c>
      <c r="G80" s="338">
        <v>1770</v>
      </c>
      <c r="H80" s="339">
        <v>5.2</v>
      </c>
      <c r="I80" s="339" t="s">
        <v>813</v>
      </c>
      <c r="J80" s="340" t="s">
        <v>26</v>
      </c>
      <c r="M80" s="32"/>
      <c r="N80" s="33"/>
    </row>
    <row r="81" spans="2:14" ht="16.350000000000001" customHeight="1">
      <c r="B81" s="779" t="s">
        <v>201</v>
      </c>
      <c r="C81" s="340" t="s">
        <v>46</v>
      </c>
      <c r="D81" s="665">
        <v>1400</v>
      </c>
      <c r="E81" s="665" t="s">
        <v>262</v>
      </c>
      <c r="F81" s="665" t="s">
        <v>262</v>
      </c>
      <c r="G81" s="338">
        <v>1400</v>
      </c>
      <c r="H81" s="339">
        <v>5.5</v>
      </c>
      <c r="I81" s="339" t="s">
        <v>813</v>
      </c>
      <c r="J81" s="340" t="s">
        <v>28</v>
      </c>
      <c r="M81" s="32"/>
      <c r="N81" s="33"/>
    </row>
    <row r="82" spans="2:14" ht="16.350000000000001" customHeight="1">
      <c r="B82" s="779" t="s">
        <v>202</v>
      </c>
      <c r="C82" s="251" t="s">
        <v>47</v>
      </c>
      <c r="D82" s="665">
        <v>1190</v>
      </c>
      <c r="E82" s="665" t="s">
        <v>262</v>
      </c>
      <c r="F82" s="665" t="s">
        <v>262</v>
      </c>
      <c r="G82" s="665">
        <v>1190</v>
      </c>
      <c r="H82" s="413">
        <v>6.1</v>
      </c>
      <c r="I82" s="664">
        <v>6.5</v>
      </c>
      <c r="J82" s="251" t="s">
        <v>27</v>
      </c>
      <c r="M82" s="32"/>
      <c r="N82" s="33"/>
    </row>
    <row r="83" spans="2:14" ht="15.95" customHeight="1">
      <c r="B83" s="779" t="s">
        <v>203</v>
      </c>
      <c r="C83" s="340" t="s">
        <v>48</v>
      </c>
      <c r="D83" s="665">
        <v>882</v>
      </c>
      <c r="E83" s="665">
        <v>882</v>
      </c>
      <c r="F83" s="339" t="s">
        <v>3182</v>
      </c>
      <c r="G83" s="338">
        <v>882</v>
      </c>
      <c r="H83" s="339">
        <v>5.0999999999999996</v>
      </c>
      <c r="I83" s="339" t="s">
        <v>813</v>
      </c>
      <c r="J83" s="340" t="s">
        <v>26</v>
      </c>
      <c r="M83" s="32"/>
      <c r="N83" s="33"/>
    </row>
    <row r="84" spans="2:14" ht="16.350000000000001" customHeight="1">
      <c r="B84" s="779" t="s">
        <v>204</v>
      </c>
      <c r="C84" s="251" t="s">
        <v>49</v>
      </c>
      <c r="D84" s="665">
        <v>882</v>
      </c>
      <c r="E84" s="665" t="s">
        <v>262</v>
      </c>
      <c r="F84" s="665" t="s">
        <v>262</v>
      </c>
      <c r="G84" s="665">
        <v>882</v>
      </c>
      <c r="H84" s="413">
        <v>5.3</v>
      </c>
      <c r="I84" s="664" t="s">
        <v>813</v>
      </c>
      <c r="J84" s="251" t="s">
        <v>28</v>
      </c>
      <c r="M84" s="32"/>
      <c r="N84" s="33"/>
    </row>
    <row r="85" spans="2:14" ht="16.350000000000001" customHeight="1">
      <c r="B85" s="779" t="s">
        <v>205</v>
      </c>
      <c r="C85" s="340" t="s">
        <v>50</v>
      </c>
      <c r="D85" s="665">
        <v>886</v>
      </c>
      <c r="E85" s="665" t="s">
        <v>262</v>
      </c>
      <c r="F85" s="665" t="s">
        <v>262</v>
      </c>
      <c r="G85" s="338">
        <v>886</v>
      </c>
      <c r="H85" s="339">
        <v>6.3</v>
      </c>
      <c r="I85" s="339" t="s">
        <v>813</v>
      </c>
      <c r="J85" s="340" t="s">
        <v>28</v>
      </c>
      <c r="M85" s="32"/>
      <c r="N85" s="33"/>
    </row>
    <row r="86" spans="2:14" ht="16.350000000000001" customHeight="1">
      <c r="B86" s="779" t="s">
        <v>206</v>
      </c>
      <c r="C86" s="251" t="s">
        <v>51</v>
      </c>
      <c r="D86" s="665">
        <v>961</v>
      </c>
      <c r="E86" s="665" t="s">
        <v>262</v>
      </c>
      <c r="F86" s="665" t="s">
        <v>262</v>
      </c>
      <c r="G86" s="665">
        <v>961</v>
      </c>
      <c r="H86" s="413">
        <v>5.3</v>
      </c>
      <c r="I86" s="664" t="s">
        <v>813</v>
      </c>
      <c r="J86" s="251" t="s">
        <v>28</v>
      </c>
      <c r="M86" s="32"/>
      <c r="N86" s="33"/>
    </row>
    <row r="87" spans="2:14" ht="16.350000000000001" customHeight="1">
      <c r="B87" s="779" t="s">
        <v>208</v>
      </c>
      <c r="C87" s="251" t="s">
        <v>53</v>
      </c>
      <c r="D87" s="665">
        <v>690</v>
      </c>
      <c r="E87" s="665" t="s">
        <v>262</v>
      </c>
      <c r="F87" s="665" t="s">
        <v>262</v>
      </c>
      <c r="G87" s="665">
        <v>690</v>
      </c>
      <c r="H87" s="413">
        <v>5.5</v>
      </c>
      <c r="I87" s="664" t="s">
        <v>813</v>
      </c>
      <c r="J87" s="251" t="s">
        <v>28</v>
      </c>
      <c r="M87" s="32"/>
      <c r="N87" s="33"/>
    </row>
    <row r="88" spans="2:14" ht="16.350000000000001" customHeight="1">
      <c r="B88" s="779" t="s">
        <v>209</v>
      </c>
      <c r="C88" s="340" t="s">
        <v>54</v>
      </c>
      <c r="D88" s="665">
        <v>521</v>
      </c>
      <c r="E88" s="665" t="s">
        <v>262</v>
      </c>
      <c r="F88" s="665" t="s">
        <v>262</v>
      </c>
      <c r="G88" s="338">
        <v>521</v>
      </c>
      <c r="H88" s="339">
        <v>7.6</v>
      </c>
      <c r="I88" s="339">
        <v>8</v>
      </c>
      <c r="J88" s="340" t="s">
        <v>27</v>
      </c>
      <c r="M88" s="32"/>
      <c r="N88" s="33"/>
    </row>
    <row r="89" spans="2:14" ht="16.350000000000001" customHeight="1">
      <c r="B89" s="779" t="s">
        <v>210</v>
      </c>
      <c r="C89" s="251" t="s">
        <v>55</v>
      </c>
      <c r="D89" s="665">
        <v>386</v>
      </c>
      <c r="E89" s="665" t="s">
        <v>262</v>
      </c>
      <c r="F89" s="665" t="s">
        <v>262</v>
      </c>
      <c r="G89" s="665">
        <v>386</v>
      </c>
      <c r="H89" s="413">
        <v>6</v>
      </c>
      <c r="I89" s="664" t="s">
        <v>3719</v>
      </c>
      <c r="J89" s="251" t="s">
        <v>28</v>
      </c>
      <c r="M89" s="32"/>
      <c r="N89" s="33"/>
    </row>
    <row r="90" spans="2:14" ht="16.350000000000001" customHeight="1">
      <c r="B90" s="779" t="s">
        <v>211</v>
      </c>
      <c r="C90" s="340" t="s">
        <v>56</v>
      </c>
      <c r="D90" s="665">
        <v>386</v>
      </c>
      <c r="E90" s="665" t="s">
        <v>262</v>
      </c>
      <c r="F90" s="665" t="s">
        <v>262</v>
      </c>
      <c r="G90" s="338">
        <v>386</v>
      </c>
      <c r="H90" s="339">
        <v>5.3</v>
      </c>
      <c r="I90" s="339">
        <v>5.7</v>
      </c>
      <c r="J90" s="340" t="s">
        <v>27</v>
      </c>
      <c r="M90" s="32"/>
      <c r="N90" s="33"/>
    </row>
    <row r="91" spans="2:14" ht="16.350000000000001" customHeight="1">
      <c r="B91" s="779" t="s">
        <v>212</v>
      </c>
      <c r="C91" s="251" t="s">
        <v>57</v>
      </c>
      <c r="D91" s="665">
        <v>184</v>
      </c>
      <c r="E91" s="665">
        <v>184</v>
      </c>
      <c r="F91" s="339" t="s">
        <v>3183</v>
      </c>
      <c r="G91" s="665">
        <v>184</v>
      </c>
      <c r="H91" s="413">
        <v>5.5</v>
      </c>
      <c r="I91" s="664" t="s">
        <v>813</v>
      </c>
      <c r="J91" s="251" t="s">
        <v>26</v>
      </c>
      <c r="M91" s="32"/>
      <c r="N91" s="33"/>
    </row>
    <row r="92" spans="2:14" ht="16.350000000000001" customHeight="1">
      <c r="B92" s="779" t="s">
        <v>213</v>
      </c>
      <c r="C92" s="340" t="s">
        <v>58</v>
      </c>
      <c r="D92" s="665">
        <v>178</v>
      </c>
      <c r="E92" s="665" t="s">
        <v>262</v>
      </c>
      <c r="F92" s="665" t="s">
        <v>262</v>
      </c>
      <c r="G92" s="338">
        <v>178</v>
      </c>
      <c r="H92" s="339">
        <v>7.9</v>
      </c>
      <c r="I92" s="339">
        <v>8.3000000000000007</v>
      </c>
      <c r="J92" s="340" t="s">
        <v>27</v>
      </c>
      <c r="M92" s="32"/>
      <c r="N92" s="33"/>
    </row>
    <row r="93" spans="2:14" ht="16.350000000000001" customHeight="1">
      <c r="B93" s="779" t="s">
        <v>214</v>
      </c>
      <c r="C93" s="251" t="s">
        <v>618</v>
      </c>
      <c r="D93" s="665">
        <v>11100</v>
      </c>
      <c r="E93" s="665">
        <v>11200</v>
      </c>
      <c r="F93" s="664">
        <v>4</v>
      </c>
      <c r="G93" s="665">
        <v>11000</v>
      </c>
      <c r="H93" s="413">
        <v>3.8</v>
      </c>
      <c r="I93" s="664">
        <v>4.2</v>
      </c>
      <c r="J93" s="251" t="s">
        <v>26</v>
      </c>
      <c r="M93" s="32"/>
      <c r="N93" s="33"/>
    </row>
    <row r="94" spans="2:14" ht="16.350000000000001" customHeight="1">
      <c r="B94" s="779" t="s">
        <v>215</v>
      </c>
      <c r="C94" s="340" t="s">
        <v>619</v>
      </c>
      <c r="D94" s="665">
        <v>2080</v>
      </c>
      <c r="E94" s="338">
        <v>2100</v>
      </c>
      <c r="F94" s="339">
        <v>3.9</v>
      </c>
      <c r="G94" s="338">
        <v>2070</v>
      </c>
      <c r="H94" s="339">
        <v>3.6999999999999997</v>
      </c>
      <c r="I94" s="339">
        <v>4.1000000000000005</v>
      </c>
      <c r="J94" s="340" t="s">
        <v>26</v>
      </c>
      <c r="M94" s="32"/>
      <c r="N94" s="33"/>
    </row>
    <row r="95" spans="2:14" ht="16.350000000000001" customHeight="1">
      <c r="B95" s="779" t="s">
        <v>1389</v>
      </c>
      <c r="C95" s="666" t="s">
        <v>1392</v>
      </c>
      <c r="D95" s="665">
        <v>6920</v>
      </c>
      <c r="E95" s="860">
        <v>6960</v>
      </c>
      <c r="F95" s="413">
        <v>5.6000000000000005</v>
      </c>
      <c r="G95" s="860">
        <v>6880</v>
      </c>
      <c r="H95" s="413">
        <v>5.4</v>
      </c>
      <c r="I95" s="413">
        <v>5.8999999999999995</v>
      </c>
      <c r="J95" s="666" t="s">
        <v>28</v>
      </c>
      <c r="M95" s="32"/>
      <c r="N95" s="33"/>
    </row>
    <row r="96" spans="2:14" ht="16.350000000000001" customHeight="1">
      <c r="B96" s="779" t="s">
        <v>1390</v>
      </c>
      <c r="C96" s="666" t="s">
        <v>1393</v>
      </c>
      <c r="D96" s="665">
        <v>2830</v>
      </c>
      <c r="E96" s="860">
        <v>2880</v>
      </c>
      <c r="F96" s="413">
        <v>7.0000000000000009</v>
      </c>
      <c r="G96" s="860">
        <v>2810</v>
      </c>
      <c r="H96" s="413">
        <v>7.1</v>
      </c>
      <c r="I96" s="413">
        <v>7.1999999999999993</v>
      </c>
      <c r="J96" s="666" t="s">
        <v>27</v>
      </c>
      <c r="M96" s="32"/>
      <c r="N96" s="33"/>
    </row>
    <row r="97" spans="2:14" ht="16.350000000000001" customHeight="1">
      <c r="B97" s="779" t="s">
        <v>1824</v>
      </c>
      <c r="C97" s="666" t="s">
        <v>1848</v>
      </c>
      <c r="D97" s="665">
        <v>779</v>
      </c>
      <c r="E97" s="860">
        <v>779</v>
      </c>
      <c r="F97" s="413">
        <v>3.8</v>
      </c>
      <c r="G97" s="860">
        <v>779</v>
      </c>
      <c r="H97" s="413">
        <v>4</v>
      </c>
      <c r="I97" s="413">
        <v>3.5999999999999996</v>
      </c>
      <c r="J97" s="666" t="s">
        <v>28</v>
      </c>
      <c r="M97" s="32"/>
      <c r="N97" s="33"/>
    </row>
    <row r="98" spans="2:14" ht="16.350000000000001" customHeight="1">
      <c r="B98" s="779" t="s">
        <v>2540</v>
      </c>
      <c r="C98" s="666" t="s">
        <v>2944</v>
      </c>
      <c r="D98" s="665">
        <v>2110</v>
      </c>
      <c r="E98" s="860">
        <v>2120</v>
      </c>
      <c r="F98" s="413">
        <v>3.9</v>
      </c>
      <c r="G98" s="860">
        <v>2100</v>
      </c>
      <c r="H98" s="413">
        <v>3.6999999999999997</v>
      </c>
      <c r="I98" s="413">
        <v>4.1000000000000005</v>
      </c>
      <c r="J98" s="666" t="s">
        <v>26</v>
      </c>
      <c r="M98" s="32"/>
      <c r="N98" s="33"/>
    </row>
    <row r="99" spans="2:14" ht="16.350000000000001" customHeight="1">
      <c r="B99" s="779" t="s">
        <v>2543</v>
      </c>
      <c r="C99" s="666" t="s">
        <v>2544</v>
      </c>
      <c r="D99" s="665">
        <v>1530</v>
      </c>
      <c r="E99" s="860">
        <v>1520</v>
      </c>
      <c r="F99" s="413">
        <v>4</v>
      </c>
      <c r="G99" s="860">
        <v>1530</v>
      </c>
      <c r="H99" s="413">
        <v>3.8</v>
      </c>
      <c r="I99" s="413">
        <v>4.2</v>
      </c>
      <c r="J99" s="666" t="s">
        <v>26</v>
      </c>
      <c r="M99" s="32"/>
      <c r="N99" s="33"/>
    </row>
    <row r="100" spans="2:14" ht="16.350000000000001" customHeight="1">
      <c r="B100" s="779" t="s">
        <v>2546</v>
      </c>
      <c r="C100" s="666" t="s">
        <v>2547</v>
      </c>
      <c r="D100" s="665">
        <v>5190</v>
      </c>
      <c r="E100" s="860">
        <v>5230</v>
      </c>
      <c r="F100" s="413">
        <v>4.3999999999999995</v>
      </c>
      <c r="G100" s="860">
        <v>5140</v>
      </c>
      <c r="H100" s="413">
        <v>4.2</v>
      </c>
      <c r="I100" s="413">
        <v>4.5999999999999996</v>
      </c>
      <c r="J100" s="666" t="s">
        <v>182</v>
      </c>
      <c r="M100" s="32"/>
      <c r="N100" s="33"/>
    </row>
    <row r="101" spans="2:14" ht="16.350000000000001" customHeight="1">
      <c r="B101" s="779" t="s">
        <v>216</v>
      </c>
      <c r="C101" s="251" t="s">
        <v>1849</v>
      </c>
      <c r="D101" s="665">
        <v>18200</v>
      </c>
      <c r="E101" s="665">
        <v>18500</v>
      </c>
      <c r="F101" s="664">
        <v>4.7</v>
      </c>
      <c r="G101" s="665">
        <v>18100</v>
      </c>
      <c r="H101" s="413">
        <v>4.5</v>
      </c>
      <c r="I101" s="664">
        <v>4.9000000000000004</v>
      </c>
      <c r="J101" s="251" t="s">
        <v>182</v>
      </c>
      <c r="M101" s="32"/>
      <c r="N101" s="33"/>
    </row>
    <row r="102" spans="2:14" ht="16.350000000000001" customHeight="1">
      <c r="B102" s="779" t="s">
        <v>217</v>
      </c>
      <c r="C102" s="340" t="s">
        <v>40</v>
      </c>
      <c r="D102" s="665">
        <v>11100</v>
      </c>
      <c r="E102" s="338">
        <v>11100</v>
      </c>
      <c r="F102" s="339">
        <v>4.9000000000000004</v>
      </c>
      <c r="G102" s="338">
        <v>11100</v>
      </c>
      <c r="H102" s="490" t="s">
        <v>3720</v>
      </c>
      <c r="I102" s="339">
        <v>5.0999999999999996</v>
      </c>
      <c r="J102" s="340" t="s">
        <v>27</v>
      </c>
      <c r="M102" s="32"/>
      <c r="N102" s="33"/>
    </row>
    <row r="103" spans="2:14" ht="16.350000000000001" customHeight="1">
      <c r="B103" s="779" t="s">
        <v>219</v>
      </c>
      <c r="C103" s="340" t="s">
        <v>41</v>
      </c>
      <c r="D103" s="665">
        <v>5490</v>
      </c>
      <c r="E103" s="338">
        <v>5540</v>
      </c>
      <c r="F103" s="339">
        <v>5.2</v>
      </c>
      <c r="G103" s="338">
        <v>5470</v>
      </c>
      <c r="H103" s="861" t="s">
        <v>3721</v>
      </c>
      <c r="I103" s="339">
        <v>5.4</v>
      </c>
      <c r="J103" s="340" t="s">
        <v>27</v>
      </c>
      <c r="M103" s="32"/>
      <c r="N103" s="33"/>
    </row>
    <row r="104" spans="2:14" ht="16.350000000000001" customHeight="1">
      <c r="B104" s="779" t="s">
        <v>220</v>
      </c>
      <c r="C104" s="251" t="s">
        <v>42</v>
      </c>
      <c r="D104" s="665">
        <v>4040</v>
      </c>
      <c r="E104" s="665">
        <v>4140</v>
      </c>
      <c r="F104" s="664">
        <v>5.2</v>
      </c>
      <c r="G104" s="665">
        <v>4000</v>
      </c>
      <c r="H104" s="862" t="s">
        <v>3722</v>
      </c>
      <c r="I104" s="664">
        <v>5.4</v>
      </c>
      <c r="J104" s="251" t="s">
        <v>27</v>
      </c>
      <c r="M104" s="32"/>
      <c r="N104" s="33"/>
    </row>
    <row r="105" spans="2:14" ht="16.350000000000001" customHeight="1">
      <c r="B105" s="779" t="s">
        <v>221</v>
      </c>
      <c r="C105" s="340" t="s">
        <v>1853</v>
      </c>
      <c r="D105" s="665">
        <v>5650</v>
      </c>
      <c r="E105" s="338">
        <v>5400</v>
      </c>
      <c r="F105" s="339">
        <v>4.2</v>
      </c>
      <c r="G105" s="338">
        <v>5760</v>
      </c>
      <c r="H105" s="491" t="s">
        <v>3723</v>
      </c>
      <c r="I105" s="339">
        <v>4.3999999999999995</v>
      </c>
      <c r="J105" s="340" t="s">
        <v>27</v>
      </c>
      <c r="M105" s="32"/>
      <c r="N105" s="33"/>
    </row>
    <row r="106" spans="2:14" ht="16.350000000000001" customHeight="1">
      <c r="B106" s="863" t="s">
        <v>222</v>
      </c>
      <c r="C106" s="669" t="s">
        <v>43</v>
      </c>
      <c r="D106" s="665">
        <v>1960</v>
      </c>
      <c r="E106" s="471">
        <v>1890</v>
      </c>
      <c r="F106" s="470">
        <v>4.8</v>
      </c>
      <c r="G106" s="471">
        <v>1990</v>
      </c>
      <c r="H106" s="413">
        <v>5</v>
      </c>
      <c r="I106" s="470">
        <v>5</v>
      </c>
      <c r="J106" s="669" t="s">
        <v>27</v>
      </c>
      <c r="M106" s="32"/>
      <c r="N106" s="33"/>
    </row>
    <row r="107" spans="2:14" ht="16.350000000000001" customHeight="1">
      <c r="B107" s="779" t="s">
        <v>1410</v>
      </c>
      <c r="C107" s="340" t="s">
        <v>1396</v>
      </c>
      <c r="D107" s="665">
        <v>1200</v>
      </c>
      <c r="E107" s="338">
        <v>1200</v>
      </c>
      <c r="F107" s="339">
        <v>5.2</v>
      </c>
      <c r="G107" s="338">
        <v>1190</v>
      </c>
      <c r="H107" s="413">
        <v>5.2</v>
      </c>
      <c r="I107" s="339">
        <v>5.6000000000000005</v>
      </c>
      <c r="J107" s="340" t="s">
        <v>28</v>
      </c>
      <c r="M107" s="32"/>
      <c r="N107" s="33"/>
    </row>
    <row r="108" spans="2:14" ht="16.350000000000001" customHeight="1">
      <c r="B108" s="863" t="s">
        <v>1855</v>
      </c>
      <c r="C108" s="669" t="s">
        <v>1856</v>
      </c>
      <c r="D108" s="665">
        <v>8540</v>
      </c>
      <c r="E108" s="471">
        <v>8670</v>
      </c>
      <c r="F108" s="470">
        <v>4.7</v>
      </c>
      <c r="G108" s="471">
        <v>8400</v>
      </c>
      <c r="H108" s="413">
        <v>4.5</v>
      </c>
      <c r="I108" s="470">
        <v>4.9000000000000004</v>
      </c>
      <c r="J108" s="669" t="s">
        <v>28</v>
      </c>
      <c r="M108" s="32"/>
      <c r="N108" s="33"/>
    </row>
    <row r="109" spans="2:14" ht="16.350000000000001" customHeight="1" thickBot="1">
      <c r="B109" s="864" t="s">
        <v>1857</v>
      </c>
      <c r="C109" s="671" t="s">
        <v>1858</v>
      </c>
      <c r="D109" s="865">
        <v>11100</v>
      </c>
      <c r="E109" s="865">
        <v>11300</v>
      </c>
      <c r="F109" s="712">
        <v>3.5000000000000004</v>
      </c>
      <c r="G109" s="865">
        <v>10900</v>
      </c>
      <c r="H109" s="672">
        <v>3.3000000000000003</v>
      </c>
      <c r="I109" s="712">
        <v>3.6999999999999997</v>
      </c>
      <c r="J109" s="671" t="s">
        <v>182</v>
      </c>
      <c r="M109" s="32"/>
      <c r="N109" s="33"/>
    </row>
    <row r="110" spans="2:14" ht="16.350000000000001" customHeight="1" thickTop="1">
      <c r="B110" s="784" t="s">
        <v>1859</v>
      </c>
      <c r="C110" s="340" t="s">
        <v>3724</v>
      </c>
      <c r="D110" s="665">
        <v>22000</v>
      </c>
      <c r="E110" s="338">
        <v>22400</v>
      </c>
      <c r="F110" s="339">
        <v>3.9</v>
      </c>
      <c r="G110" s="338">
        <v>21800</v>
      </c>
      <c r="H110" s="339" t="s">
        <v>3725</v>
      </c>
      <c r="I110" s="339">
        <v>4.1000000000000005</v>
      </c>
      <c r="J110" s="340" t="s">
        <v>27</v>
      </c>
      <c r="M110" s="32"/>
      <c r="N110" s="33"/>
    </row>
    <row r="111" spans="2:14" ht="16.350000000000001" customHeight="1">
      <c r="B111" s="784" t="s">
        <v>264</v>
      </c>
      <c r="C111" s="251" t="s">
        <v>1862</v>
      </c>
      <c r="D111" s="665">
        <v>19700</v>
      </c>
      <c r="E111" s="665">
        <v>20100</v>
      </c>
      <c r="F111" s="664">
        <v>4.1000000000000005</v>
      </c>
      <c r="G111" s="665">
        <v>19500</v>
      </c>
      <c r="H111" s="413" t="s">
        <v>3726</v>
      </c>
      <c r="I111" s="664">
        <v>4.3</v>
      </c>
      <c r="J111" s="251" t="s">
        <v>27</v>
      </c>
      <c r="M111" s="32"/>
      <c r="N111" s="33"/>
    </row>
    <row r="112" spans="2:14" ht="16.350000000000001" customHeight="1">
      <c r="B112" s="784" t="s">
        <v>265</v>
      </c>
      <c r="C112" s="340" t="s">
        <v>1864</v>
      </c>
      <c r="D112" s="337">
        <v>16500</v>
      </c>
      <c r="E112" s="338">
        <v>16700</v>
      </c>
      <c r="F112" s="339">
        <v>4.7</v>
      </c>
      <c r="G112" s="338">
        <v>16300</v>
      </c>
      <c r="H112" s="339">
        <v>4.3999999999999995</v>
      </c>
      <c r="I112" s="339">
        <v>4.9000000000000004</v>
      </c>
      <c r="J112" s="340" t="s">
        <v>28</v>
      </c>
      <c r="M112" s="32"/>
      <c r="N112" s="33"/>
    </row>
    <row r="113" spans="2:13" ht="16.350000000000001" customHeight="1">
      <c r="B113" s="784" t="s">
        <v>266</v>
      </c>
      <c r="C113" s="251" t="s">
        <v>1865</v>
      </c>
      <c r="D113" s="665">
        <v>12000</v>
      </c>
      <c r="E113" s="665">
        <v>12000</v>
      </c>
      <c r="F113" s="664">
        <v>4.3</v>
      </c>
      <c r="G113" s="665">
        <v>12000</v>
      </c>
      <c r="H113" s="413" t="s">
        <v>3727</v>
      </c>
      <c r="I113" s="664">
        <v>4.5</v>
      </c>
      <c r="J113" s="251" t="s">
        <v>27</v>
      </c>
      <c r="L113" s="32"/>
      <c r="M113" s="33"/>
    </row>
    <row r="114" spans="2:13" ht="16.350000000000001" customHeight="1">
      <c r="B114" s="784" t="s">
        <v>267</v>
      </c>
      <c r="C114" s="340" t="s">
        <v>1867</v>
      </c>
      <c r="D114" s="337">
        <v>12300</v>
      </c>
      <c r="E114" s="338">
        <v>12300</v>
      </c>
      <c r="F114" s="339">
        <v>4.7</v>
      </c>
      <c r="G114" s="338">
        <v>12300</v>
      </c>
      <c r="H114" s="339">
        <v>4.5</v>
      </c>
      <c r="I114" s="339">
        <v>4.9000000000000004</v>
      </c>
      <c r="J114" s="340" t="s">
        <v>26</v>
      </c>
      <c r="L114" s="32"/>
      <c r="M114" s="33"/>
    </row>
    <row r="115" spans="2:13" ht="16.350000000000001" customHeight="1">
      <c r="B115" s="784" t="s">
        <v>268</v>
      </c>
      <c r="C115" s="251" t="s">
        <v>1868</v>
      </c>
      <c r="D115" s="665">
        <v>10800</v>
      </c>
      <c r="E115" s="665">
        <v>11000</v>
      </c>
      <c r="F115" s="664">
        <v>4.7</v>
      </c>
      <c r="G115" s="665">
        <v>10600</v>
      </c>
      <c r="H115" s="413">
        <v>4.3999999999999995</v>
      </c>
      <c r="I115" s="664">
        <v>5</v>
      </c>
      <c r="J115" s="251" t="s">
        <v>28</v>
      </c>
      <c r="L115" s="32"/>
      <c r="M115" s="33"/>
    </row>
    <row r="116" spans="2:13" ht="16.350000000000001" customHeight="1">
      <c r="B116" s="784" t="s">
        <v>269</v>
      </c>
      <c r="C116" s="340" t="s">
        <v>1869</v>
      </c>
      <c r="D116" s="337">
        <v>9650</v>
      </c>
      <c r="E116" s="338">
        <v>9670</v>
      </c>
      <c r="F116" s="339">
        <v>4.5999999999999996</v>
      </c>
      <c r="G116" s="338">
        <v>9620</v>
      </c>
      <c r="H116" s="339">
        <v>4.3</v>
      </c>
      <c r="I116" s="339">
        <v>4.7</v>
      </c>
      <c r="J116" s="340" t="s">
        <v>28</v>
      </c>
      <c r="L116" s="32"/>
      <c r="M116" s="33"/>
    </row>
    <row r="117" spans="2:13" ht="16.350000000000001" customHeight="1">
      <c r="B117" s="784" t="s">
        <v>270</v>
      </c>
      <c r="C117" s="251" t="s">
        <v>1870</v>
      </c>
      <c r="D117" s="665">
        <v>8740</v>
      </c>
      <c r="E117" s="665">
        <v>8780</v>
      </c>
      <c r="F117" s="664">
        <v>4.7</v>
      </c>
      <c r="G117" s="665">
        <v>8700</v>
      </c>
      <c r="H117" s="413">
        <v>4.3</v>
      </c>
      <c r="I117" s="664">
        <v>4.9000000000000004</v>
      </c>
      <c r="J117" s="251" t="s">
        <v>28</v>
      </c>
      <c r="L117" s="32"/>
      <c r="M117" s="33"/>
    </row>
    <row r="118" spans="2:13" ht="16.350000000000001" customHeight="1">
      <c r="B118" s="784" t="s">
        <v>272</v>
      </c>
      <c r="C118" s="251" t="s">
        <v>1872</v>
      </c>
      <c r="D118" s="665">
        <v>5700</v>
      </c>
      <c r="E118" s="665">
        <v>5710</v>
      </c>
      <c r="F118" s="664">
        <v>4.3999999999999995</v>
      </c>
      <c r="G118" s="665">
        <v>5700</v>
      </c>
      <c r="H118" s="413" t="s">
        <v>3728</v>
      </c>
      <c r="I118" s="664">
        <v>4.5999999999999996</v>
      </c>
      <c r="J118" s="251" t="s">
        <v>27</v>
      </c>
      <c r="L118" s="32"/>
      <c r="M118" s="33"/>
    </row>
    <row r="119" spans="2:13" ht="16.350000000000001" customHeight="1">
      <c r="B119" s="784" t="s">
        <v>273</v>
      </c>
      <c r="C119" s="340" t="s">
        <v>1874</v>
      </c>
      <c r="D119" s="337">
        <v>4390</v>
      </c>
      <c r="E119" s="338">
        <v>4440</v>
      </c>
      <c r="F119" s="339">
        <v>5.0999999999999996</v>
      </c>
      <c r="G119" s="338">
        <v>4370</v>
      </c>
      <c r="H119" s="339">
        <v>4.9000000000000004</v>
      </c>
      <c r="I119" s="339">
        <v>5.3</v>
      </c>
      <c r="J119" s="340" t="s">
        <v>26</v>
      </c>
      <c r="L119" s="32"/>
      <c r="M119" s="33"/>
    </row>
    <row r="120" spans="2:13" ht="16.350000000000001" customHeight="1">
      <c r="B120" s="784" t="s">
        <v>274</v>
      </c>
      <c r="C120" s="251" t="s">
        <v>1875</v>
      </c>
      <c r="D120" s="665">
        <v>4630</v>
      </c>
      <c r="E120" s="665">
        <v>4690</v>
      </c>
      <c r="F120" s="664">
        <v>4.5999999999999996</v>
      </c>
      <c r="G120" s="665">
        <v>4610</v>
      </c>
      <c r="H120" s="413">
        <v>4.3999999999999995</v>
      </c>
      <c r="I120" s="664">
        <v>4.8</v>
      </c>
      <c r="J120" s="251" t="s">
        <v>26</v>
      </c>
      <c r="L120" s="32"/>
      <c r="M120" s="33"/>
    </row>
    <row r="121" spans="2:13" ht="16.350000000000001" customHeight="1">
      <c r="B121" s="784" t="s">
        <v>275</v>
      </c>
      <c r="C121" s="340" t="s">
        <v>1876</v>
      </c>
      <c r="D121" s="337">
        <v>3510</v>
      </c>
      <c r="E121" s="338">
        <v>3550</v>
      </c>
      <c r="F121" s="339">
        <v>4.8</v>
      </c>
      <c r="G121" s="338">
        <v>3490</v>
      </c>
      <c r="H121" s="339">
        <v>4.5999999999999996</v>
      </c>
      <c r="I121" s="339">
        <v>5</v>
      </c>
      <c r="J121" s="340" t="s">
        <v>26</v>
      </c>
      <c r="L121" s="32"/>
      <c r="M121" s="33"/>
    </row>
    <row r="122" spans="2:13" ht="16.350000000000001" customHeight="1">
      <c r="B122" s="784" t="s">
        <v>276</v>
      </c>
      <c r="C122" s="251" t="s">
        <v>1877</v>
      </c>
      <c r="D122" s="665">
        <v>3420</v>
      </c>
      <c r="E122" s="665">
        <v>3460</v>
      </c>
      <c r="F122" s="664">
        <v>4.3999999999999995</v>
      </c>
      <c r="G122" s="665">
        <v>3400</v>
      </c>
      <c r="H122" s="412" t="s">
        <v>3729</v>
      </c>
      <c r="I122" s="664">
        <v>4.5999999999999996</v>
      </c>
      <c r="J122" s="251" t="s">
        <v>27</v>
      </c>
      <c r="L122" s="32"/>
      <c r="M122" s="33"/>
    </row>
    <row r="123" spans="2:13" ht="16.350000000000001" customHeight="1">
      <c r="B123" s="784" t="s">
        <v>277</v>
      </c>
      <c r="C123" s="340" t="s">
        <v>635</v>
      </c>
      <c r="D123" s="337">
        <v>13200</v>
      </c>
      <c r="E123" s="338">
        <v>13400</v>
      </c>
      <c r="F123" s="339">
        <v>4.2</v>
      </c>
      <c r="G123" s="338">
        <v>12900</v>
      </c>
      <c r="H123" s="339">
        <v>4</v>
      </c>
      <c r="I123" s="339">
        <v>4.3999999999999995</v>
      </c>
      <c r="J123" s="340" t="s">
        <v>2941</v>
      </c>
      <c r="L123" s="32"/>
      <c r="M123" s="33"/>
    </row>
    <row r="124" spans="2:13" ht="16.350000000000001" customHeight="1">
      <c r="B124" s="784" t="s">
        <v>1397</v>
      </c>
      <c r="C124" s="666" t="s">
        <v>1879</v>
      </c>
      <c r="D124" s="665">
        <v>11400</v>
      </c>
      <c r="E124" s="860">
        <v>11300</v>
      </c>
      <c r="F124" s="413">
        <v>4.7</v>
      </c>
      <c r="G124" s="860">
        <v>11400</v>
      </c>
      <c r="H124" s="413">
        <v>4.5</v>
      </c>
      <c r="I124" s="413">
        <v>4.9000000000000004</v>
      </c>
      <c r="J124" s="666" t="s">
        <v>182</v>
      </c>
      <c r="L124" s="32"/>
      <c r="M124" s="33"/>
    </row>
    <row r="125" spans="2:13" ht="16.350000000000001" customHeight="1">
      <c r="B125" s="784" t="s">
        <v>1880</v>
      </c>
      <c r="C125" s="340" t="s">
        <v>1881</v>
      </c>
      <c r="D125" s="337">
        <v>10100</v>
      </c>
      <c r="E125" s="338">
        <v>10100</v>
      </c>
      <c r="F125" s="339">
        <v>4.8</v>
      </c>
      <c r="G125" s="338">
        <v>10100</v>
      </c>
      <c r="H125" s="339">
        <v>4.5999999999999996</v>
      </c>
      <c r="I125" s="339">
        <v>5</v>
      </c>
      <c r="J125" s="340" t="s">
        <v>182</v>
      </c>
      <c r="L125" s="32"/>
      <c r="M125" s="33"/>
    </row>
    <row r="126" spans="2:13" ht="16.350000000000001" customHeight="1">
      <c r="B126" s="784" t="s">
        <v>3157</v>
      </c>
      <c r="C126" s="666" t="s">
        <v>3186</v>
      </c>
      <c r="D126" s="665">
        <v>9330</v>
      </c>
      <c r="E126" s="860">
        <v>9350</v>
      </c>
      <c r="F126" s="413">
        <v>4.3999999999999995</v>
      </c>
      <c r="G126" s="860">
        <v>9300</v>
      </c>
      <c r="H126" s="413">
        <v>4.2</v>
      </c>
      <c r="I126" s="413">
        <v>4.5999999999999996</v>
      </c>
      <c r="J126" s="666" t="s">
        <v>182</v>
      </c>
      <c r="L126" s="32"/>
      <c r="M126" s="33"/>
    </row>
    <row r="127" spans="2:13" ht="16.350000000000001" customHeight="1">
      <c r="B127" s="784" t="s">
        <v>3160</v>
      </c>
      <c r="C127" s="340" t="s">
        <v>3161</v>
      </c>
      <c r="D127" s="337">
        <v>6110</v>
      </c>
      <c r="E127" s="338">
        <v>6050</v>
      </c>
      <c r="F127" s="339">
        <v>4.5999999999999996</v>
      </c>
      <c r="G127" s="338">
        <v>6170</v>
      </c>
      <c r="H127" s="339">
        <v>4.3999999999999995</v>
      </c>
      <c r="I127" s="339">
        <v>4.8</v>
      </c>
      <c r="J127" s="340" t="s">
        <v>182</v>
      </c>
      <c r="L127" s="32"/>
      <c r="M127" s="33"/>
    </row>
    <row r="128" spans="2:13" ht="16.350000000000001" customHeight="1" thickBot="1">
      <c r="B128" s="785" t="s">
        <v>1101</v>
      </c>
      <c r="C128" s="671" t="s">
        <v>1882</v>
      </c>
      <c r="D128" s="865">
        <v>3870</v>
      </c>
      <c r="E128" s="865">
        <v>3880</v>
      </c>
      <c r="F128" s="712">
        <v>4.9000000000000004</v>
      </c>
      <c r="G128" s="865">
        <v>3860</v>
      </c>
      <c r="H128" s="672">
        <v>4.5999999999999996</v>
      </c>
      <c r="I128" s="712">
        <v>5</v>
      </c>
      <c r="J128" s="671" t="s">
        <v>26</v>
      </c>
      <c r="L128" s="32"/>
      <c r="M128" s="33"/>
    </row>
    <row r="129" spans="2:14" ht="16.350000000000001" customHeight="1" thickTop="1">
      <c r="B129" s="868" t="s">
        <v>1103</v>
      </c>
      <c r="C129" s="336" t="s">
        <v>1104</v>
      </c>
      <c r="D129" s="337">
        <v>3450</v>
      </c>
      <c r="E129" s="338">
        <v>3510</v>
      </c>
      <c r="F129" s="339">
        <v>4.1000000000000005</v>
      </c>
      <c r="G129" s="338">
        <v>3420</v>
      </c>
      <c r="H129" s="339">
        <v>3.9</v>
      </c>
      <c r="I129" s="339">
        <v>4.3</v>
      </c>
      <c r="J129" s="340" t="s">
        <v>2958</v>
      </c>
      <c r="L129" s="32"/>
      <c r="M129" s="33"/>
    </row>
    <row r="130" spans="2:14" ht="16.350000000000001" customHeight="1">
      <c r="B130" s="789" t="s">
        <v>302</v>
      </c>
      <c r="C130" s="335" t="s">
        <v>450</v>
      </c>
      <c r="D130" s="337">
        <v>945</v>
      </c>
      <c r="E130" s="338">
        <v>960</v>
      </c>
      <c r="F130" s="339">
        <v>4.1999999999999993</v>
      </c>
      <c r="G130" s="338">
        <v>939</v>
      </c>
      <c r="H130" s="339">
        <v>3.9999999999999996</v>
      </c>
      <c r="I130" s="339">
        <v>4.3999999999999995</v>
      </c>
      <c r="J130" s="258" t="s">
        <v>2958</v>
      </c>
      <c r="L130" s="32"/>
      <c r="M130" s="33"/>
    </row>
    <row r="131" spans="2:14" ht="16.350000000000001" customHeight="1">
      <c r="B131" s="789" t="s">
        <v>303</v>
      </c>
      <c r="C131" s="336" t="s">
        <v>1106</v>
      </c>
      <c r="D131" s="337">
        <v>770</v>
      </c>
      <c r="E131" s="338">
        <v>780</v>
      </c>
      <c r="F131" s="339">
        <v>4.3</v>
      </c>
      <c r="G131" s="338">
        <v>765</v>
      </c>
      <c r="H131" s="339">
        <v>4.0999999999999996</v>
      </c>
      <c r="I131" s="339">
        <v>4.5</v>
      </c>
      <c r="J131" s="340" t="s">
        <v>2958</v>
      </c>
      <c r="L131" s="32"/>
      <c r="M131" s="33"/>
    </row>
    <row r="132" spans="2:14" ht="16.350000000000001" customHeight="1">
      <c r="B132" s="789" t="s">
        <v>304</v>
      </c>
      <c r="C132" s="335" t="s">
        <v>452</v>
      </c>
      <c r="D132" s="337">
        <v>693</v>
      </c>
      <c r="E132" s="338">
        <v>703</v>
      </c>
      <c r="F132" s="339">
        <v>4.1999999999999993</v>
      </c>
      <c r="G132" s="338">
        <v>688</v>
      </c>
      <c r="H132" s="339">
        <v>3.9999999999999996</v>
      </c>
      <c r="I132" s="339">
        <v>4.3999999999999995</v>
      </c>
      <c r="J132" s="258" t="s">
        <v>2958</v>
      </c>
      <c r="L132" s="32"/>
      <c r="M132" s="33"/>
    </row>
    <row r="133" spans="2:14" ht="16.350000000000001" customHeight="1">
      <c r="B133" s="789" t="s">
        <v>305</v>
      </c>
      <c r="C133" s="336" t="s">
        <v>1109</v>
      </c>
      <c r="D133" s="337">
        <v>789</v>
      </c>
      <c r="E133" s="338">
        <v>801</v>
      </c>
      <c r="F133" s="339">
        <v>4.1999999999999993</v>
      </c>
      <c r="G133" s="338">
        <v>784</v>
      </c>
      <c r="H133" s="339">
        <v>3.9999999999999996</v>
      </c>
      <c r="I133" s="339">
        <v>4.3999999999999995</v>
      </c>
      <c r="J133" s="340" t="s">
        <v>2958</v>
      </c>
      <c r="L133" s="32"/>
      <c r="M133" s="33"/>
    </row>
    <row r="134" spans="2:14" ht="16.350000000000001" customHeight="1">
      <c r="B134" s="789" t="s">
        <v>306</v>
      </c>
      <c r="C134" s="335" t="s">
        <v>454</v>
      </c>
      <c r="D134" s="337">
        <v>1020</v>
      </c>
      <c r="E134" s="338">
        <v>1030</v>
      </c>
      <c r="F134" s="339">
        <v>4.1999999999999993</v>
      </c>
      <c r="G134" s="338">
        <v>1010</v>
      </c>
      <c r="H134" s="339">
        <v>3.9999999999999996</v>
      </c>
      <c r="I134" s="339">
        <v>4.3999999999999995</v>
      </c>
      <c r="J134" s="258" t="s">
        <v>2958</v>
      </c>
      <c r="L134" s="32"/>
      <c r="M134" s="33"/>
    </row>
    <row r="135" spans="2:14" ht="16.350000000000001" customHeight="1">
      <c r="B135" s="789" t="s">
        <v>307</v>
      </c>
      <c r="C135" s="336" t="s">
        <v>1112</v>
      </c>
      <c r="D135" s="337">
        <v>2500</v>
      </c>
      <c r="E135" s="338">
        <v>2530</v>
      </c>
      <c r="F135" s="339">
        <v>4.2</v>
      </c>
      <c r="G135" s="338">
        <v>2480</v>
      </c>
      <c r="H135" s="339">
        <v>4</v>
      </c>
      <c r="I135" s="339">
        <v>4.3999999999999995</v>
      </c>
      <c r="J135" s="340" t="s">
        <v>2958</v>
      </c>
      <c r="L135" s="32"/>
      <c r="M135" s="33"/>
    </row>
    <row r="136" spans="2:14" ht="16.350000000000001" customHeight="1">
      <c r="B136" s="789" t="s">
        <v>308</v>
      </c>
      <c r="C136" s="335" t="s">
        <v>3730</v>
      </c>
      <c r="D136" s="337">
        <v>1730</v>
      </c>
      <c r="E136" s="338">
        <v>1760</v>
      </c>
      <c r="F136" s="339">
        <v>4.1999999999999993</v>
      </c>
      <c r="G136" s="338">
        <v>1720</v>
      </c>
      <c r="H136" s="339">
        <v>3.9999999999999996</v>
      </c>
      <c r="I136" s="339">
        <v>4.3999999999999995</v>
      </c>
      <c r="J136" s="258" t="s">
        <v>2958</v>
      </c>
      <c r="M136" s="32"/>
      <c r="N136" s="33"/>
    </row>
    <row r="137" spans="2:14" ht="16.350000000000001" customHeight="1">
      <c r="B137" s="789" t="s">
        <v>309</v>
      </c>
      <c r="C137" s="336" t="s">
        <v>1115</v>
      </c>
      <c r="D137" s="337">
        <v>1200</v>
      </c>
      <c r="E137" s="338">
        <v>1220</v>
      </c>
      <c r="F137" s="339">
        <v>4.1999999999999993</v>
      </c>
      <c r="G137" s="338">
        <v>1190</v>
      </c>
      <c r="H137" s="339">
        <v>3.9999999999999996</v>
      </c>
      <c r="I137" s="339">
        <v>4.3999999999999995</v>
      </c>
      <c r="J137" s="340" t="s">
        <v>2958</v>
      </c>
      <c r="M137" s="32"/>
      <c r="N137" s="33"/>
    </row>
    <row r="138" spans="2:14" ht="16.350000000000001" customHeight="1">
      <c r="B138" s="789" t="s">
        <v>310</v>
      </c>
      <c r="C138" s="336" t="s">
        <v>1117</v>
      </c>
      <c r="D138" s="337">
        <v>936</v>
      </c>
      <c r="E138" s="338">
        <v>950</v>
      </c>
      <c r="F138" s="339">
        <v>4.1999999999999993</v>
      </c>
      <c r="G138" s="338">
        <v>930</v>
      </c>
      <c r="H138" s="339">
        <v>3.9999999999999996</v>
      </c>
      <c r="I138" s="339">
        <v>4.3999999999999995</v>
      </c>
      <c r="J138" s="340" t="s">
        <v>2958</v>
      </c>
      <c r="M138" s="32"/>
      <c r="N138" s="33"/>
    </row>
    <row r="139" spans="2:14" ht="16.350000000000001" customHeight="1">
      <c r="B139" s="789" t="s">
        <v>311</v>
      </c>
      <c r="C139" s="335" t="s">
        <v>3731</v>
      </c>
      <c r="D139" s="337">
        <v>1260</v>
      </c>
      <c r="E139" s="338">
        <v>1270</v>
      </c>
      <c r="F139" s="339">
        <v>4.3</v>
      </c>
      <c r="G139" s="338">
        <v>1250</v>
      </c>
      <c r="H139" s="339">
        <v>4.0999999999999996</v>
      </c>
      <c r="I139" s="339">
        <v>4.5</v>
      </c>
      <c r="J139" s="258" t="s">
        <v>2958</v>
      </c>
      <c r="M139" s="32"/>
      <c r="N139" s="33"/>
    </row>
    <row r="140" spans="2:14" ht="16.350000000000001" customHeight="1">
      <c r="B140" s="789" t="s">
        <v>312</v>
      </c>
      <c r="C140" s="336" t="s">
        <v>3732</v>
      </c>
      <c r="D140" s="337">
        <v>1250</v>
      </c>
      <c r="E140" s="338">
        <v>1270</v>
      </c>
      <c r="F140" s="339">
        <v>4.3999999999999995</v>
      </c>
      <c r="G140" s="338">
        <v>1240</v>
      </c>
      <c r="H140" s="339">
        <v>4.1999999999999993</v>
      </c>
      <c r="I140" s="339">
        <v>4.5999999999999996</v>
      </c>
      <c r="J140" s="340" t="s">
        <v>2958</v>
      </c>
      <c r="M140" s="32"/>
      <c r="N140" s="33"/>
    </row>
    <row r="141" spans="2:14" ht="16.350000000000001" customHeight="1">
      <c r="B141" s="789" t="s">
        <v>313</v>
      </c>
      <c r="C141" s="335" t="s">
        <v>963</v>
      </c>
      <c r="D141" s="337">
        <v>3390</v>
      </c>
      <c r="E141" s="338">
        <v>3420</v>
      </c>
      <c r="F141" s="339">
        <v>4.2</v>
      </c>
      <c r="G141" s="338">
        <v>3370</v>
      </c>
      <c r="H141" s="339">
        <v>4.2</v>
      </c>
      <c r="I141" s="339">
        <v>4.4000000000000004</v>
      </c>
      <c r="J141" s="258" t="s">
        <v>2959</v>
      </c>
      <c r="M141" s="32"/>
      <c r="N141" s="33"/>
    </row>
    <row r="142" spans="2:14" ht="16.350000000000001" customHeight="1">
      <c r="B142" s="789" t="s">
        <v>314</v>
      </c>
      <c r="C142" s="336" t="s">
        <v>1119</v>
      </c>
      <c r="D142" s="337">
        <v>547</v>
      </c>
      <c r="E142" s="338">
        <v>554</v>
      </c>
      <c r="F142" s="339">
        <v>4.3999999999999995</v>
      </c>
      <c r="G142" s="338">
        <v>544</v>
      </c>
      <c r="H142" s="339">
        <v>4.1999999999999993</v>
      </c>
      <c r="I142" s="339">
        <v>4.5999999999999996</v>
      </c>
      <c r="J142" s="340" t="s">
        <v>2958</v>
      </c>
      <c r="M142" s="32"/>
      <c r="N142" s="33"/>
    </row>
    <row r="143" spans="2:14" ht="16.350000000000001" customHeight="1">
      <c r="B143" s="789" t="s">
        <v>315</v>
      </c>
      <c r="C143" s="335" t="s">
        <v>964</v>
      </c>
      <c r="D143" s="337">
        <v>983</v>
      </c>
      <c r="E143" s="338">
        <v>997</v>
      </c>
      <c r="F143" s="339">
        <v>4.3999999999999995</v>
      </c>
      <c r="G143" s="338">
        <v>977</v>
      </c>
      <c r="H143" s="339">
        <v>4.1999999999999993</v>
      </c>
      <c r="I143" s="339">
        <v>4.5999999999999996</v>
      </c>
      <c r="J143" s="258" t="s">
        <v>2958</v>
      </c>
      <c r="M143" s="32"/>
      <c r="N143" s="33"/>
    </row>
    <row r="144" spans="2:14" ht="16.350000000000001" customHeight="1">
      <c r="B144" s="789" t="s">
        <v>316</v>
      </c>
      <c r="C144" s="336" t="s">
        <v>3733</v>
      </c>
      <c r="D144" s="337">
        <v>605</v>
      </c>
      <c r="E144" s="338">
        <v>614</v>
      </c>
      <c r="F144" s="339">
        <v>4.3999999999999995</v>
      </c>
      <c r="G144" s="338">
        <v>601</v>
      </c>
      <c r="H144" s="339">
        <v>4.1999999999999993</v>
      </c>
      <c r="I144" s="339">
        <v>4.5999999999999996</v>
      </c>
      <c r="J144" s="340" t="s">
        <v>2958</v>
      </c>
      <c r="M144" s="32"/>
      <c r="N144" s="33"/>
    </row>
    <row r="145" spans="2:14" ht="16.350000000000001" customHeight="1">
      <c r="B145" s="789" t="s">
        <v>317</v>
      </c>
      <c r="C145" s="324" t="s">
        <v>1121</v>
      </c>
      <c r="D145" s="337">
        <v>955</v>
      </c>
      <c r="E145" s="338">
        <v>968</v>
      </c>
      <c r="F145" s="339">
        <v>4.3999999999999995</v>
      </c>
      <c r="G145" s="338">
        <v>950</v>
      </c>
      <c r="H145" s="339">
        <v>4.1999999999999993</v>
      </c>
      <c r="I145" s="339">
        <v>4.5999999999999996</v>
      </c>
      <c r="J145" s="251" t="s">
        <v>2958</v>
      </c>
      <c r="M145" s="32"/>
      <c r="N145" s="33"/>
    </row>
    <row r="146" spans="2:14" ht="16.350000000000001" customHeight="1">
      <c r="B146" s="789" t="s">
        <v>318</v>
      </c>
      <c r="C146" s="336" t="s">
        <v>1122</v>
      </c>
      <c r="D146" s="337">
        <v>1630</v>
      </c>
      <c r="E146" s="338">
        <v>1640</v>
      </c>
      <c r="F146" s="339">
        <v>4.8</v>
      </c>
      <c r="G146" s="338">
        <v>1610</v>
      </c>
      <c r="H146" s="339">
        <v>4.5999999999999996</v>
      </c>
      <c r="I146" s="339">
        <v>5</v>
      </c>
      <c r="J146" s="340" t="s">
        <v>2960</v>
      </c>
      <c r="M146" s="32"/>
      <c r="N146" s="33"/>
    </row>
    <row r="147" spans="2:14" ht="16.350000000000001" customHeight="1">
      <c r="B147" s="789" t="s">
        <v>319</v>
      </c>
      <c r="C147" s="335" t="s">
        <v>965</v>
      </c>
      <c r="D147" s="337">
        <v>2170</v>
      </c>
      <c r="E147" s="338">
        <v>2200</v>
      </c>
      <c r="F147" s="339">
        <v>4.2</v>
      </c>
      <c r="G147" s="338">
        <v>2160</v>
      </c>
      <c r="H147" s="339">
        <v>4.2</v>
      </c>
      <c r="I147" s="339">
        <v>4.4000000000000004</v>
      </c>
      <c r="J147" s="258" t="s">
        <v>2959</v>
      </c>
      <c r="M147" s="32"/>
      <c r="N147" s="33"/>
    </row>
    <row r="148" spans="2:14" ht="16.350000000000001" customHeight="1">
      <c r="B148" s="789" t="s">
        <v>320</v>
      </c>
      <c r="C148" s="336" t="s">
        <v>1123</v>
      </c>
      <c r="D148" s="337">
        <v>2190</v>
      </c>
      <c r="E148" s="338">
        <v>2210</v>
      </c>
      <c r="F148" s="339">
        <v>4.5999999999999996</v>
      </c>
      <c r="G148" s="338">
        <v>2180</v>
      </c>
      <c r="H148" s="339">
        <v>4.3999999999999995</v>
      </c>
      <c r="I148" s="339">
        <v>4.8</v>
      </c>
      <c r="J148" s="340" t="s">
        <v>2958</v>
      </c>
      <c r="M148" s="32"/>
      <c r="N148" s="33"/>
    </row>
    <row r="149" spans="2:14" ht="16.350000000000001" customHeight="1">
      <c r="B149" s="789" t="s">
        <v>321</v>
      </c>
      <c r="C149" s="335" t="s">
        <v>966</v>
      </c>
      <c r="D149" s="337">
        <v>2690</v>
      </c>
      <c r="E149" s="338">
        <v>2770</v>
      </c>
      <c r="F149" s="339">
        <v>4.8</v>
      </c>
      <c r="G149" s="338">
        <v>2650</v>
      </c>
      <c r="H149" s="339">
        <v>4.5999999999999996</v>
      </c>
      <c r="I149" s="339">
        <v>5</v>
      </c>
      <c r="J149" s="258" t="s">
        <v>2958</v>
      </c>
      <c r="M149" s="32"/>
      <c r="N149" s="33"/>
    </row>
    <row r="150" spans="2:14" ht="16.350000000000001" customHeight="1">
      <c r="B150" s="789" t="s">
        <v>322</v>
      </c>
      <c r="C150" s="336" t="s">
        <v>1124</v>
      </c>
      <c r="D150" s="337">
        <v>1760</v>
      </c>
      <c r="E150" s="338">
        <v>1780</v>
      </c>
      <c r="F150" s="339">
        <v>4.5999999999999996</v>
      </c>
      <c r="G150" s="338">
        <v>1740</v>
      </c>
      <c r="H150" s="339">
        <v>4.3999999999999995</v>
      </c>
      <c r="I150" s="339">
        <v>4.8</v>
      </c>
      <c r="J150" s="340" t="s">
        <v>2960</v>
      </c>
      <c r="M150" s="32"/>
      <c r="N150" s="33"/>
    </row>
    <row r="151" spans="2:14" ht="16.350000000000001" customHeight="1">
      <c r="B151" s="789" t="s">
        <v>323</v>
      </c>
      <c r="C151" s="335" t="s">
        <v>967</v>
      </c>
      <c r="D151" s="337">
        <v>982</v>
      </c>
      <c r="E151" s="338">
        <v>999</v>
      </c>
      <c r="F151" s="339">
        <v>4.2</v>
      </c>
      <c r="G151" s="338">
        <v>982</v>
      </c>
      <c r="H151" s="339">
        <v>4</v>
      </c>
      <c r="I151" s="339">
        <v>4.4000000000000004</v>
      </c>
      <c r="J151" s="258" t="s">
        <v>597</v>
      </c>
      <c r="M151" s="32"/>
      <c r="N151" s="33"/>
    </row>
    <row r="152" spans="2:14" ht="16.350000000000001" customHeight="1">
      <c r="B152" s="789" t="s">
        <v>324</v>
      </c>
      <c r="C152" s="336" t="s">
        <v>1126</v>
      </c>
      <c r="D152" s="337">
        <v>926</v>
      </c>
      <c r="E152" s="338">
        <v>933</v>
      </c>
      <c r="F152" s="339">
        <v>4.0999999999999996</v>
      </c>
      <c r="G152" s="338">
        <v>926</v>
      </c>
      <c r="H152" s="339">
        <v>3.9</v>
      </c>
      <c r="I152" s="339">
        <v>4.3</v>
      </c>
      <c r="J152" s="340" t="s">
        <v>597</v>
      </c>
      <c r="M152" s="32"/>
      <c r="N152" s="33"/>
    </row>
    <row r="153" spans="2:14" ht="16.350000000000001" customHeight="1">
      <c r="B153" s="789" t="s">
        <v>325</v>
      </c>
      <c r="C153" s="324" t="s">
        <v>473</v>
      </c>
      <c r="D153" s="337">
        <v>956</v>
      </c>
      <c r="E153" s="338">
        <v>967</v>
      </c>
      <c r="F153" s="339">
        <v>4.4000000000000004</v>
      </c>
      <c r="G153" s="338">
        <v>956</v>
      </c>
      <c r="H153" s="339">
        <v>4.2</v>
      </c>
      <c r="I153" s="339">
        <v>4.5999999999999996</v>
      </c>
      <c r="J153" s="251" t="s">
        <v>597</v>
      </c>
      <c r="M153" s="32"/>
      <c r="N153" s="33"/>
    </row>
    <row r="154" spans="2:14" ht="16.350000000000001" customHeight="1">
      <c r="B154" s="789" t="s">
        <v>326</v>
      </c>
      <c r="C154" s="336" t="s">
        <v>1127</v>
      </c>
      <c r="D154" s="337">
        <v>1960</v>
      </c>
      <c r="E154" s="338">
        <v>1980</v>
      </c>
      <c r="F154" s="339">
        <v>4.2</v>
      </c>
      <c r="G154" s="338">
        <v>1930</v>
      </c>
      <c r="H154" s="339">
        <v>4</v>
      </c>
      <c r="I154" s="339">
        <v>4.4000000000000004</v>
      </c>
      <c r="J154" s="340" t="s">
        <v>2962</v>
      </c>
      <c r="M154" s="32"/>
      <c r="N154" s="33"/>
    </row>
    <row r="155" spans="2:14" ht="16.350000000000001" customHeight="1">
      <c r="B155" s="789" t="s">
        <v>328</v>
      </c>
      <c r="C155" s="335" t="s">
        <v>3734</v>
      </c>
      <c r="D155" s="337">
        <v>323</v>
      </c>
      <c r="E155" s="338">
        <v>328</v>
      </c>
      <c r="F155" s="339">
        <v>4.3</v>
      </c>
      <c r="G155" s="338">
        <v>323</v>
      </c>
      <c r="H155" s="339">
        <v>4.0999999999999996</v>
      </c>
      <c r="I155" s="339">
        <v>4.5</v>
      </c>
      <c r="J155" s="258" t="s">
        <v>597</v>
      </c>
      <c r="M155" s="32"/>
      <c r="N155" s="33"/>
    </row>
    <row r="156" spans="2:14" ht="16.350000000000001" customHeight="1">
      <c r="B156" s="789" t="s">
        <v>329</v>
      </c>
      <c r="C156" s="336" t="s">
        <v>1129</v>
      </c>
      <c r="D156" s="337">
        <v>1280</v>
      </c>
      <c r="E156" s="338">
        <v>1300</v>
      </c>
      <c r="F156" s="339">
        <v>4</v>
      </c>
      <c r="G156" s="338">
        <v>1260</v>
      </c>
      <c r="H156" s="339">
        <v>3.8</v>
      </c>
      <c r="I156" s="339">
        <v>4.2</v>
      </c>
      <c r="J156" s="340" t="s">
        <v>2960</v>
      </c>
      <c r="M156" s="32"/>
      <c r="N156" s="33"/>
    </row>
    <row r="157" spans="2:14" ht="16.350000000000001" customHeight="1">
      <c r="B157" s="789" t="s">
        <v>330</v>
      </c>
      <c r="C157" s="335" t="s">
        <v>478</v>
      </c>
      <c r="D157" s="337">
        <v>1110</v>
      </c>
      <c r="E157" s="338">
        <v>1120</v>
      </c>
      <c r="F157" s="339">
        <v>4.3</v>
      </c>
      <c r="G157" s="338">
        <v>1110</v>
      </c>
      <c r="H157" s="339">
        <v>4.0999999999999996</v>
      </c>
      <c r="I157" s="339">
        <v>4.5</v>
      </c>
      <c r="J157" s="258" t="s">
        <v>597</v>
      </c>
      <c r="M157" s="32"/>
      <c r="N157" s="33"/>
    </row>
    <row r="158" spans="2:14" ht="16.350000000000001" customHeight="1">
      <c r="B158" s="789" t="s">
        <v>331</v>
      </c>
      <c r="C158" s="336" t="s">
        <v>1130</v>
      </c>
      <c r="D158" s="337">
        <v>658</v>
      </c>
      <c r="E158" s="338">
        <v>667</v>
      </c>
      <c r="F158" s="339">
        <v>4.3</v>
      </c>
      <c r="G158" s="338">
        <v>658</v>
      </c>
      <c r="H158" s="339">
        <v>4.0999999999999996</v>
      </c>
      <c r="I158" s="339">
        <v>4.5</v>
      </c>
      <c r="J158" s="340" t="s">
        <v>597</v>
      </c>
      <c r="M158" s="32"/>
      <c r="N158" s="33"/>
    </row>
    <row r="159" spans="2:14" ht="16.350000000000001" customHeight="1">
      <c r="B159" s="789" t="s">
        <v>332</v>
      </c>
      <c r="C159" s="335" t="s">
        <v>3735</v>
      </c>
      <c r="D159" s="337">
        <v>2050</v>
      </c>
      <c r="E159" s="338">
        <v>2050</v>
      </c>
      <c r="F159" s="339">
        <v>4.3</v>
      </c>
      <c r="G159" s="338">
        <v>2050</v>
      </c>
      <c r="H159" s="339">
        <v>4.0999999999999996</v>
      </c>
      <c r="I159" s="339">
        <v>4.5</v>
      </c>
      <c r="J159" s="258" t="s">
        <v>597</v>
      </c>
      <c r="M159" s="32"/>
      <c r="N159" s="33"/>
    </row>
    <row r="160" spans="2:14" ht="16.350000000000001" customHeight="1">
      <c r="B160" s="789" t="s">
        <v>333</v>
      </c>
      <c r="C160" s="336" t="s">
        <v>1132</v>
      </c>
      <c r="D160" s="337">
        <v>1270</v>
      </c>
      <c r="E160" s="338">
        <v>1290</v>
      </c>
      <c r="F160" s="339">
        <v>4.4000000000000004</v>
      </c>
      <c r="G160" s="338">
        <v>1270</v>
      </c>
      <c r="H160" s="339">
        <v>4.2</v>
      </c>
      <c r="I160" s="339">
        <v>4.5999999999999996</v>
      </c>
      <c r="J160" s="340" t="s">
        <v>597</v>
      </c>
      <c r="M160" s="32"/>
      <c r="N160" s="33"/>
    </row>
    <row r="161" spans="2:14" ht="16.350000000000001" customHeight="1">
      <c r="B161" s="789" t="s">
        <v>334</v>
      </c>
      <c r="C161" s="324" t="s">
        <v>901</v>
      </c>
      <c r="D161" s="337">
        <v>1370</v>
      </c>
      <c r="E161" s="338">
        <v>1390</v>
      </c>
      <c r="F161" s="339">
        <v>4.2</v>
      </c>
      <c r="G161" s="338">
        <v>1370</v>
      </c>
      <c r="H161" s="339">
        <v>4</v>
      </c>
      <c r="I161" s="339">
        <v>4.4000000000000004</v>
      </c>
      <c r="J161" s="251" t="s">
        <v>597</v>
      </c>
      <c r="M161" s="32"/>
      <c r="N161" s="33"/>
    </row>
    <row r="162" spans="2:14" ht="16.350000000000001" customHeight="1">
      <c r="B162" s="789" t="s">
        <v>335</v>
      </c>
      <c r="C162" s="336" t="s">
        <v>1133</v>
      </c>
      <c r="D162" s="337">
        <v>820</v>
      </c>
      <c r="E162" s="338">
        <v>833</v>
      </c>
      <c r="F162" s="339">
        <v>4.1999999999999993</v>
      </c>
      <c r="G162" s="338">
        <v>815</v>
      </c>
      <c r="H162" s="339">
        <v>3.9999999999999996</v>
      </c>
      <c r="I162" s="339">
        <v>4.3999999999999995</v>
      </c>
      <c r="J162" s="340" t="s">
        <v>2958</v>
      </c>
      <c r="M162" s="32"/>
      <c r="N162" s="33"/>
    </row>
    <row r="163" spans="2:14" ht="16.350000000000001" customHeight="1">
      <c r="B163" s="789" t="s">
        <v>336</v>
      </c>
      <c r="C163" s="335" t="s">
        <v>484</v>
      </c>
      <c r="D163" s="337">
        <v>485</v>
      </c>
      <c r="E163" s="338">
        <v>492</v>
      </c>
      <c r="F163" s="339">
        <v>4.3</v>
      </c>
      <c r="G163" s="338">
        <v>482</v>
      </c>
      <c r="H163" s="339">
        <v>4.0999999999999996</v>
      </c>
      <c r="I163" s="339">
        <v>4.5</v>
      </c>
      <c r="J163" s="258" t="s">
        <v>2958</v>
      </c>
      <c r="M163" s="32"/>
      <c r="N163" s="33"/>
    </row>
    <row r="164" spans="2:14" ht="16.350000000000001" customHeight="1">
      <c r="B164" s="789" t="s">
        <v>337</v>
      </c>
      <c r="C164" s="336" t="s">
        <v>1134</v>
      </c>
      <c r="D164" s="337">
        <v>441</v>
      </c>
      <c r="E164" s="338">
        <v>447</v>
      </c>
      <c r="F164" s="339">
        <v>4.1999999999999993</v>
      </c>
      <c r="G164" s="338">
        <v>438</v>
      </c>
      <c r="H164" s="339">
        <v>3.9999999999999996</v>
      </c>
      <c r="I164" s="339">
        <v>4.3999999999999995</v>
      </c>
      <c r="J164" s="340" t="s">
        <v>2958</v>
      </c>
      <c r="M164" s="32"/>
      <c r="N164" s="33"/>
    </row>
    <row r="165" spans="2:14" ht="16.350000000000001" customHeight="1">
      <c r="B165" s="789" t="s">
        <v>338</v>
      </c>
      <c r="C165" s="335" t="s">
        <v>486</v>
      </c>
      <c r="D165" s="337">
        <v>3130</v>
      </c>
      <c r="E165" s="338">
        <v>3180</v>
      </c>
      <c r="F165" s="339">
        <v>4.0999999999999996</v>
      </c>
      <c r="G165" s="338">
        <v>3080</v>
      </c>
      <c r="H165" s="339">
        <v>3.9</v>
      </c>
      <c r="I165" s="339">
        <v>4.3</v>
      </c>
      <c r="J165" s="258" t="s">
        <v>2962</v>
      </c>
      <c r="M165" s="32"/>
      <c r="N165" s="33"/>
    </row>
    <row r="166" spans="2:14" ht="16.350000000000001" customHeight="1">
      <c r="B166" s="789" t="s">
        <v>339</v>
      </c>
      <c r="C166" s="336" t="s">
        <v>1135</v>
      </c>
      <c r="D166" s="337">
        <v>1500</v>
      </c>
      <c r="E166" s="338">
        <v>1520</v>
      </c>
      <c r="F166" s="339">
        <v>4</v>
      </c>
      <c r="G166" s="338">
        <v>1470</v>
      </c>
      <c r="H166" s="339">
        <v>3.8</v>
      </c>
      <c r="I166" s="339">
        <v>4.2</v>
      </c>
      <c r="J166" s="340" t="s">
        <v>2960</v>
      </c>
      <c r="M166" s="32"/>
      <c r="N166" s="33"/>
    </row>
    <row r="167" spans="2:14" ht="16.350000000000001" customHeight="1">
      <c r="B167" s="789" t="s">
        <v>340</v>
      </c>
      <c r="C167" s="336" t="s">
        <v>1136</v>
      </c>
      <c r="D167" s="337">
        <v>1190</v>
      </c>
      <c r="E167" s="338">
        <v>1210</v>
      </c>
      <c r="F167" s="339">
        <v>4</v>
      </c>
      <c r="G167" s="338">
        <v>1170</v>
      </c>
      <c r="H167" s="339">
        <v>3.8</v>
      </c>
      <c r="I167" s="339">
        <v>4.2</v>
      </c>
      <c r="J167" s="340" t="s">
        <v>2960</v>
      </c>
      <c r="M167" s="32"/>
      <c r="N167" s="33"/>
    </row>
    <row r="168" spans="2:14" ht="16.350000000000001" customHeight="1">
      <c r="B168" s="789" t="s">
        <v>341</v>
      </c>
      <c r="C168" s="336" t="s">
        <v>1138</v>
      </c>
      <c r="D168" s="337">
        <v>3080</v>
      </c>
      <c r="E168" s="338">
        <v>3130</v>
      </c>
      <c r="F168" s="339">
        <v>4.1000000000000005</v>
      </c>
      <c r="G168" s="338">
        <v>3030</v>
      </c>
      <c r="H168" s="339">
        <v>3.9</v>
      </c>
      <c r="I168" s="339">
        <v>4.3</v>
      </c>
      <c r="J168" s="340" t="s">
        <v>2960</v>
      </c>
      <c r="M168" s="32"/>
      <c r="N168" s="33"/>
    </row>
    <row r="169" spans="2:14" ht="16.350000000000001" customHeight="1">
      <c r="B169" s="789" t="s">
        <v>342</v>
      </c>
      <c r="C169" s="335" t="s">
        <v>3736</v>
      </c>
      <c r="D169" s="337">
        <v>2400</v>
      </c>
      <c r="E169" s="338">
        <v>2460</v>
      </c>
      <c r="F169" s="339">
        <v>4.5</v>
      </c>
      <c r="G169" s="338">
        <v>2400</v>
      </c>
      <c r="H169" s="339">
        <v>4.3</v>
      </c>
      <c r="I169" s="339">
        <v>4.7</v>
      </c>
      <c r="J169" s="258" t="s">
        <v>597</v>
      </c>
      <c r="M169" s="32"/>
      <c r="N169" s="33"/>
    </row>
    <row r="170" spans="2:14" ht="16.350000000000001" customHeight="1">
      <c r="B170" s="789" t="s">
        <v>343</v>
      </c>
      <c r="C170" s="336" t="s">
        <v>1140</v>
      </c>
      <c r="D170" s="337">
        <v>2300</v>
      </c>
      <c r="E170" s="338">
        <v>2330</v>
      </c>
      <c r="F170" s="339">
        <v>4.4000000000000004</v>
      </c>
      <c r="G170" s="338">
        <v>2270</v>
      </c>
      <c r="H170" s="339">
        <v>4.2</v>
      </c>
      <c r="I170" s="339">
        <v>4.5999999999999996</v>
      </c>
      <c r="J170" s="340" t="s">
        <v>2962</v>
      </c>
      <c r="M170" s="32"/>
      <c r="N170" s="33"/>
    </row>
    <row r="171" spans="2:14" ht="16.350000000000001" customHeight="1">
      <c r="B171" s="789" t="s">
        <v>344</v>
      </c>
      <c r="C171" s="324" t="s">
        <v>902</v>
      </c>
      <c r="D171" s="337">
        <v>4560</v>
      </c>
      <c r="E171" s="338">
        <v>4620</v>
      </c>
      <c r="F171" s="339">
        <v>4.2</v>
      </c>
      <c r="G171" s="338">
        <v>4490</v>
      </c>
      <c r="H171" s="339">
        <v>4</v>
      </c>
      <c r="I171" s="339">
        <v>4.4000000000000004</v>
      </c>
      <c r="J171" s="251" t="s">
        <v>2962</v>
      </c>
      <c r="M171" s="32"/>
      <c r="N171" s="33"/>
    </row>
    <row r="172" spans="2:14" ht="16.350000000000001" customHeight="1">
      <c r="B172" s="789" t="s">
        <v>345</v>
      </c>
      <c r="C172" s="336" t="s">
        <v>1141</v>
      </c>
      <c r="D172" s="337">
        <v>1720</v>
      </c>
      <c r="E172" s="338">
        <v>1740</v>
      </c>
      <c r="F172" s="339">
        <v>4.2</v>
      </c>
      <c r="G172" s="338">
        <v>1690</v>
      </c>
      <c r="H172" s="339">
        <v>4</v>
      </c>
      <c r="I172" s="339">
        <v>4.3999999999999995</v>
      </c>
      <c r="J172" s="340" t="s">
        <v>2960</v>
      </c>
      <c r="M172" s="32"/>
      <c r="N172" s="33"/>
    </row>
    <row r="173" spans="2:14" ht="16.350000000000001" customHeight="1">
      <c r="B173" s="789" t="s">
        <v>346</v>
      </c>
      <c r="C173" s="335" t="s">
        <v>3737</v>
      </c>
      <c r="D173" s="337">
        <v>607</v>
      </c>
      <c r="E173" s="338">
        <v>616</v>
      </c>
      <c r="F173" s="339">
        <v>4.2</v>
      </c>
      <c r="G173" s="338">
        <v>598</v>
      </c>
      <c r="H173" s="339">
        <v>4</v>
      </c>
      <c r="I173" s="339">
        <v>4.4000000000000004</v>
      </c>
      <c r="J173" s="258" t="s">
        <v>2962</v>
      </c>
      <c r="M173" s="32"/>
      <c r="N173" s="33"/>
    </row>
    <row r="174" spans="2:14" ht="16.350000000000001" customHeight="1">
      <c r="B174" s="789" t="s">
        <v>347</v>
      </c>
      <c r="C174" s="336" t="s">
        <v>1143</v>
      </c>
      <c r="D174" s="337">
        <v>961</v>
      </c>
      <c r="E174" s="338">
        <v>975</v>
      </c>
      <c r="F174" s="339">
        <v>4.0999999999999996</v>
      </c>
      <c r="G174" s="338">
        <v>946</v>
      </c>
      <c r="H174" s="339">
        <v>3.9</v>
      </c>
      <c r="I174" s="339">
        <v>4.3</v>
      </c>
      <c r="J174" s="340" t="s">
        <v>2962</v>
      </c>
      <c r="M174" s="32"/>
      <c r="N174" s="33"/>
    </row>
    <row r="175" spans="2:14" ht="16.350000000000001" customHeight="1">
      <c r="B175" s="789" t="s">
        <v>348</v>
      </c>
      <c r="C175" s="335" t="s">
        <v>496</v>
      </c>
      <c r="D175" s="337">
        <v>1400</v>
      </c>
      <c r="E175" s="338">
        <v>1420</v>
      </c>
      <c r="F175" s="339">
        <v>4.1999999999999993</v>
      </c>
      <c r="G175" s="338">
        <v>1390</v>
      </c>
      <c r="H175" s="339">
        <v>3.9999999999999996</v>
      </c>
      <c r="I175" s="339">
        <v>4.3999999999999995</v>
      </c>
      <c r="J175" s="258" t="s">
        <v>2958</v>
      </c>
      <c r="M175" s="32"/>
      <c r="N175" s="33"/>
    </row>
    <row r="176" spans="2:14" ht="16.350000000000001" customHeight="1">
      <c r="B176" s="789" t="s">
        <v>350</v>
      </c>
      <c r="C176" s="336" t="s">
        <v>1145</v>
      </c>
      <c r="D176" s="337">
        <v>1160</v>
      </c>
      <c r="E176" s="338">
        <v>1170</v>
      </c>
      <c r="F176" s="339">
        <v>4.3</v>
      </c>
      <c r="G176" s="338">
        <v>1150</v>
      </c>
      <c r="H176" s="339">
        <v>4.0999999999999996</v>
      </c>
      <c r="I176" s="339">
        <v>4.5</v>
      </c>
      <c r="J176" s="340" t="s">
        <v>2958</v>
      </c>
      <c r="M176" s="32"/>
      <c r="N176" s="33"/>
    </row>
    <row r="177" spans="2:14" ht="16.350000000000001" customHeight="1">
      <c r="B177" s="789" t="s">
        <v>351</v>
      </c>
      <c r="C177" s="335" t="s">
        <v>1146</v>
      </c>
      <c r="D177" s="337">
        <v>975</v>
      </c>
      <c r="E177" s="338">
        <v>988</v>
      </c>
      <c r="F177" s="339">
        <v>4.0999999999999996</v>
      </c>
      <c r="G177" s="338">
        <v>970</v>
      </c>
      <c r="H177" s="339">
        <v>4.0999999999999996</v>
      </c>
      <c r="I177" s="339">
        <v>4.3</v>
      </c>
      <c r="J177" s="258" t="s">
        <v>2959</v>
      </c>
      <c r="M177" s="32"/>
      <c r="N177" s="33"/>
    </row>
    <row r="178" spans="2:14" ht="16.350000000000001" customHeight="1">
      <c r="B178" s="789" t="s">
        <v>352</v>
      </c>
      <c r="C178" s="336" t="s">
        <v>1147</v>
      </c>
      <c r="D178" s="337">
        <v>466</v>
      </c>
      <c r="E178" s="338">
        <v>474</v>
      </c>
      <c r="F178" s="339">
        <v>4.1999999999999993</v>
      </c>
      <c r="G178" s="338">
        <v>462</v>
      </c>
      <c r="H178" s="339">
        <v>3.9999999999999996</v>
      </c>
      <c r="I178" s="339">
        <v>4.3999999999999995</v>
      </c>
      <c r="J178" s="340" t="s">
        <v>2958</v>
      </c>
      <c r="M178" s="32"/>
      <c r="N178" s="33"/>
    </row>
    <row r="179" spans="2:14" ht="16.350000000000001" customHeight="1">
      <c r="B179" s="789" t="s">
        <v>353</v>
      </c>
      <c r="C179" s="324" t="s">
        <v>501</v>
      </c>
      <c r="D179" s="337">
        <v>449</v>
      </c>
      <c r="E179" s="338">
        <v>456</v>
      </c>
      <c r="F179" s="339">
        <v>4.1999999999999993</v>
      </c>
      <c r="G179" s="338">
        <v>446</v>
      </c>
      <c r="H179" s="339">
        <v>3.9999999999999996</v>
      </c>
      <c r="I179" s="339">
        <v>4.3999999999999995</v>
      </c>
      <c r="J179" s="251" t="s">
        <v>2958</v>
      </c>
      <c r="M179" s="32"/>
      <c r="N179" s="33"/>
    </row>
    <row r="180" spans="2:14" ht="16.350000000000001" customHeight="1">
      <c r="B180" s="789" t="s">
        <v>354</v>
      </c>
      <c r="C180" s="336" t="s">
        <v>1148</v>
      </c>
      <c r="D180" s="337">
        <v>637</v>
      </c>
      <c r="E180" s="338">
        <v>644</v>
      </c>
      <c r="F180" s="339">
        <v>4.5999999999999996</v>
      </c>
      <c r="G180" s="338">
        <v>630</v>
      </c>
      <c r="H180" s="339">
        <v>4.3999999999999995</v>
      </c>
      <c r="I180" s="339">
        <v>4.8</v>
      </c>
      <c r="J180" s="340" t="s">
        <v>2962</v>
      </c>
      <c r="M180" s="32"/>
      <c r="N180" s="33"/>
    </row>
    <row r="181" spans="2:14" ht="16.350000000000001" customHeight="1">
      <c r="B181" s="789" t="s">
        <v>355</v>
      </c>
      <c r="C181" s="335" t="s">
        <v>1149</v>
      </c>
      <c r="D181" s="337">
        <v>1550</v>
      </c>
      <c r="E181" s="338">
        <v>1570</v>
      </c>
      <c r="F181" s="339">
        <v>4.3</v>
      </c>
      <c r="G181" s="338">
        <v>1520</v>
      </c>
      <c r="H181" s="339">
        <v>4.1000000000000005</v>
      </c>
      <c r="I181" s="339">
        <v>4.5</v>
      </c>
      <c r="J181" s="258" t="s">
        <v>2960</v>
      </c>
      <c r="M181" s="32"/>
      <c r="N181" s="33"/>
    </row>
    <row r="182" spans="2:14" ht="16.350000000000001" customHeight="1">
      <c r="B182" s="789" t="s">
        <v>356</v>
      </c>
      <c r="C182" s="336" t="s">
        <v>1150</v>
      </c>
      <c r="D182" s="337">
        <v>3140</v>
      </c>
      <c r="E182" s="338">
        <v>3190</v>
      </c>
      <c r="F182" s="339">
        <v>4.1000000000000005</v>
      </c>
      <c r="G182" s="338">
        <v>3090</v>
      </c>
      <c r="H182" s="339">
        <v>3.9</v>
      </c>
      <c r="I182" s="339">
        <v>4.3</v>
      </c>
      <c r="J182" s="340" t="s">
        <v>2960</v>
      </c>
      <c r="M182" s="32"/>
      <c r="N182" s="33"/>
    </row>
    <row r="183" spans="2:14" ht="16.350000000000001" customHeight="1">
      <c r="B183" s="789" t="s">
        <v>357</v>
      </c>
      <c r="C183" s="336" t="s">
        <v>1151</v>
      </c>
      <c r="D183" s="337">
        <v>631</v>
      </c>
      <c r="E183" s="338">
        <v>639</v>
      </c>
      <c r="F183" s="339">
        <v>4.7</v>
      </c>
      <c r="G183" s="338">
        <v>628</v>
      </c>
      <c r="H183" s="339">
        <v>4.5</v>
      </c>
      <c r="I183" s="339">
        <v>4.9000000000000004</v>
      </c>
      <c r="J183" s="340" t="s">
        <v>2958</v>
      </c>
      <c r="M183" s="32"/>
      <c r="N183" s="33"/>
    </row>
    <row r="184" spans="2:14" ht="16.350000000000001" customHeight="1">
      <c r="B184" s="789" t="s">
        <v>358</v>
      </c>
      <c r="C184" s="336" t="s">
        <v>1153</v>
      </c>
      <c r="D184" s="337">
        <v>754</v>
      </c>
      <c r="E184" s="338">
        <v>760</v>
      </c>
      <c r="F184" s="339">
        <v>4.7</v>
      </c>
      <c r="G184" s="338">
        <v>751</v>
      </c>
      <c r="H184" s="339">
        <v>4.5</v>
      </c>
      <c r="I184" s="339">
        <v>4.9000000000000004</v>
      </c>
      <c r="J184" s="340" t="s">
        <v>2958</v>
      </c>
      <c r="M184" s="32"/>
      <c r="N184" s="33"/>
    </row>
    <row r="185" spans="2:14" ht="16.350000000000001" customHeight="1">
      <c r="B185" s="789" t="s">
        <v>360</v>
      </c>
      <c r="C185" s="324" t="s">
        <v>1154</v>
      </c>
      <c r="D185" s="337">
        <v>772</v>
      </c>
      <c r="E185" s="338">
        <v>783</v>
      </c>
      <c r="F185" s="339">
        <v>4.3</v>
      </c>
      <c r="G185" s="338">
        <v>767</v>
      </c>
      <c r="H185" s="339">
        <v>4.0999999999999996</v>
      </c>
      <c r="I185" s="339">
        <v>4.5</v>
      </c>
      <c r="J185" s="251" t="s">
        <v>2958</v>
      </c>
      <c r="M185" s="32"/>
      <c r="N185" s="33"/>
    </row>
    <row r="186" spans="2:14" ht="16.350000000000001" customHeight="1">
      <c r="B186" s="789" t="s">
        <v>361</v>
      </c>
      <c r="C186" s="336" t="s">
        <v>1155</v>
      </c>
      <c r="D186" s="337">
        <v>759</v>
      </c>
      <c r="E186" s="338">
        <v>769</v>
      </c>
      <c r="F186" s="339">
        <v>4.4000000000000004</v>
      </c>
      <c r="G186" s="338">
        <v>749</v>
      </c>
      <c r="H186" s="339">
        <v>4.2</v>
      </c>
      <c r="I186" s="339">
        <v>4.5999999999999996</v>
      </c>
      <c r="J186" s="340" t="s">
        <v>2962</v>
      </c>
      <c r="M186" s="32"/>
      <c r="N186" s="33"/>
    </row>
    <row r="187" spans="2:14" ht="16.350000000000001" customHeight="1">
      <c r="B187" s="789" t="s">
        <v>362</v>
      </c>
      <c r="C187" s="335" t="s">
        <v>510</v>
      </c>
      <c r="D187" s="337">
        <v>574</v>
      </c>
      <c r="E187" s="338">
        <v>581</v>
      </c>
      <c r="F187" s="339">
        <v>4.3999999999999995</v>
      </c>
      <c r="G187" s="338">
        <v>571</v>
      </c>
      <c r="H187" s="339">
        <v>4.1999999999999993</v>
      </c>
      <c r="I187" s="339">
        <v>4.5999999999999996</v>
      </c>
      <c r="J187" s="258" t="s">
        <v>2958</v>
      </c>
      <c r="M187" s="32"/>
      <c r="N187" s="33"/>
    </row>
    <row r="188" spans="2:14" ht="16.350000000000001" customHeight="1">
      <c r="B188" s="789" t="s">
        <v>363</v>
      </c>
      <c r="C188" s="336" t="s">
        <v>1157</v>
      </c>
      <c r="D188" s="337">
        <v>357</v>
      </c>
      <c r="E188" s="338">
        <v>362</v>
      </c>
      <c r="F188" s="339">
        <v>4.3999999999999995</v>
      </c>
      <c r="G188" s="338">
        <v>355</v>
      </c>
      <c r="H188" s="339">
        <v>4.1999999999999993</v>
      </c>
      <c r="I188" s="339">
        <v>4.5999999999999996</v>
      </c>
      <c r="J188" s="340" t="s">
        <v>2958</v>
      </c>
      <c r="M188" s="32"/>
      <c r="N188" s="33"/>
    </row>
    <row r="189" spans="2:14" ht="16.350000000000001" customHeight="1">
      <c r="B189" s="789" t="s">
        <v>365</v>
      </c>
      <c r="C189" s="324" t="s">
        <v>513</v>
      </c>
      <c r="D189" s="337">
        <v>728</v>
      </c>
      <c r="E189" s="338">
        <v>737</v>
      </c>
      <c r="F189" s="339">
        <v>4.3</v>
      </c>
      <c r="G189" s="338">
        <v>718</v>
      </c>
      <c r="H189" s="339">
        <v>4.0999999999999996</v>
      </c>
      <c r="I189" s="339">
        <v>4.5</v>
      </c>
      <c r="J189" s="251" t="s">
        <v>2962</v>
      </c>
      <c r="M189" s="32"/>
      <c r="N189" s="33"/>
    </row>
    <row r="190" spans="2:14" ht="16.350000000000001" customHeight="1">
      <c r="B190" s="789" t="s">
        <v>366</v>
      </c>
      <c r="C190" s="336" t="s">
        <v>1159</v>
      </c>
      <c r="D190" s="337">
        <v>1540</v>
      </c>
      <c r="E190" s="338">
        <v>1560</v>
      </c>
      <c r="F190" s="339">
        <v>4.1000000000000005</v>
      </c>
      <c r="G190" s="338">
        <v>1510</v>
      </c>
      <c r="H190" s="339">
        <v>3.9</v>
      </c>
      <c r="I190" s="339">
        <v>4.3</v>
      </c>
      <c r="J190" s="340" t="s">
        <v>2960</v>
      </c>
      <c r="M190" s="32"/>
      <c r="N190" s="33"/>
    </row>
    <row r="191" spans="2:14" ht="16.350000000000001" customHeight="1">
      <c r="B191" s="789" t="s">
        <v>367</v>
      </c>
      <c r="C191" s="324" t="s">
        <v>515</v>
      </c>
      <c r="D191" s="337">
        <v>403</v>
      </c>
      <c r="E191" s="338">
        <v>405</v>
      </c>
      <c r="F191" s="339">
        <v>4.7</v>
      </c>
      <c r="G191" s="338">
        <v>402</v>
      </c>
      <c r="H191" s="339">
        <v>4.5</v>
      </c>
      <c r="I191" s="339">
        <v>4.9000000000000004</v>
      </c>
      <c r="J191" s="251" t="s">
        <v>2958</v>
      </c>
      <c r="M191" s="32"/>
      <c r="N191" s="33"/>
    </row>
    <row r="192" spans="2:14" ht="16.350000000000001" customHeight="1">
      <c r="B192" s="789" t="s">
        <v>368</v>
      </c>
      <c r="C192" s="336" t="s">
        <v>1160</v>
      </c>
      <c r="D192" s="337">
        <v>1820</v>
      </c>
      <c r="E192" s="338">
        <v>1850</v>
      </c>
      <c r="F192" s="339">
        <v>4.2</v>
      </c>
      <c r="G192" s="338">
        <v>1810</v>
      </c>
      <c r="H192" s="339">
        <v>4</v>
      </c>
      <c r="I192" s="339">
        <v>4.3999999999999995</v>
      </c>
      <c r="J192" s="340" t="s">
        <v>2958</v>
      </c>
      <c r="M192" s="32"/>
      <c r="N192" s="33"/>
    </row>
    <row r="193" spans="2:14" ht="16.350000000000001" customHeight="1">
      <c r="B193" s="789" t="s">
        <v>369</v>
      </c>
      <c r="C193" s="335" t="s">
        <v>3738</v>
      </c>
      <c r="D193" s="337">
        <v>1100</v>
      </c>
      <c r="E193" s="338">
        <v>1110</v>
      </c>
      <c r="F193" s="339">
        <v>4.5999999999999996</v>
      </c>
      <c r="G193" s="338">
        <v>1100</v>
      </c>
      <c r="H193" s="339">
        <v>4.3999999999999995</v>
      </c>
      <c r="I193" s="339">
        <v>4.8</v>
      </c>
      <c r="J193" s="258" t="s">
        <v>2958</v>
      </c>
      <c r="M193" s="32"/>
      <c r="N193" s="33"/>
    </row>
    <row r="194" spans="2:14" ht="16.350000000000001" customHeight="1">
      <c r="B194" s="789" t="s">
        <v>370</v>
      </c>
      <c r="C194" s="336" t="s">
        <v>1162</v>
      </c>
      <c r="D194" s="337">
        <v>735</v>
      </c>
      <c r="E194" s="338">
        <v>743</v>
      </c>
      <c r="F194" s="339">
        <v>4.7</v>
      </c>
      <c r="G194" s="338">
        <v>732</v>
      </c>
      <c r="H194" s="339">
        <v>4.5</v>
      </c>
      <c r="I194" s="339">
        <v>4.9000000000000004</v>
      </c>
      <c r="J194" s="340" t="s">
        <v>2958</v>
      </c>
      <c r="M194" s="32"/>
      <c r="N194" s="33"/>
    </row>
    <row r="195" spans="2:14" ht="16.350000000000001" customHeight="1">
      <c r="B195" s="789" t="s">
        <v>371</v>
      </c>
      <c r="C195" s="324" t="s">
        <v>3739</v>
      </c>
      <c r="D195" s="337">
        <v>843</v>
      </c>
      <c r="E195" s="338">
        <v>853</v>
      </c>
      <c r="F195" s="339">
        <v>4.3</v>
      </c>
      <c r="G195" s="338">
        <v>838</v>
      </c>
      <c r="H195" s="339">
        <v>4.0999999999999996</v>
      </c>
      <c r="I195" s="339">
        <v>4.5</v>
      </c>
      <c r="J195" s="251" t="s">
        <v>2958</v>
      </c>
      <c r="M195" s="32"/>
      <c r="N195" s="33"/>
    </row>
    <row r="196" spans="2:14" ht="16.350000000000001" customHeight="1">
      <c r="B196" s="789" t="s">
        <v>372</v>
      </c>
      <c r="C196" s="336" t="s">
        <v>1163</v>
      </c>
      <c r="D196" s="337">
        <v>720</v>
      </c>
      <c r="E196" s="338">
        <v>728</v>
      </c>
      <c r="F196" s="339">
        <v>4.4000000000000004</v>
      </c>
      <c r="G196" s="338">
        <v>711</v>
      </c>
      <c r="H196" s="339">
        <v>4.2</v>
      </c>
      <c r="I196" s="339">
        <v>4.5999999999999996</v>
      </c>
      <c r="J196" s="340" t="s">
        <v>2962</v>
      </c>
      <c r="M196" s="32"/>
      <c r="N196" s="33"/>
    </row>
    <row r="197" spans="2:14" ht="16.350000000000001" customHeight="1">
      <c r="B197" s="789" t="s">
        <v>373</v>
      </c>
      <c r="C197" s="324" t="s">
        <v>521</v>
      </c>
      <c r="D197" s="337">
        <v>1780</v>
      </c>
      <c r="E197" s="338">
        <v>1800</v>
      </c>
      <c r="F197" s="339">
        <v>4.2</v>
      </c>
      <c r="G197" s="338">
        <v>1750</v>
      </c>
      <c r="H197" s="339">
        <v>4</v>
      </c>
      <c r="I197" s="339">
        <v>4.3999999999999995</v>
      </c>
      <c r="J197" s="251" t="s">
        <v>2960</v>
      </c>
      <c r="M197" s="32"/>
      <c r="N197" s="33"/>
    </row>
    <row r="198" spans="2:14" ht="16.350000000000001" customHeight="1">
      <c r="B198" s="789" t="s">
        <v>375</v>
      </c>
      <c r="C198" s="336" t="s">
        <v>1164</v>
      </c>
      <c r="D198" s="337">
        <v>547</v>
      </c>
      <c r="E198" s="338">
        <v>553</v>
      </c>
      <c r="F198" s="339">
        <v>4.5</v>
      </c>
      <c r="G198" s="338">
        <v>540</v>
      </c>
      <c r="H198" s="339">
        <v>4.3</v>
      </c>
      <c r="I198" s="339">
        <v>4.7</v>
      </c>
      <c r="J198" s="340" t="s">
        <v>2962</v>
      </c>
      <c r="M198" s="32"/>
      <c r="N198" s="33"/>
    </row>
    <row r="199" spans="2:14" ht="16.350000000000001" customHeight="1">
      <c r="B199" s="789" t="s">
        <v>376</v>
      </c>
      <c r="C199" s="335" t="s">
        <v>524</v>
      </c>
      <c r="D199" s="337">
        <v>789</v>
      </c>
      <c r="E199" s="338">
        <v>795</v>
      </c>
      <c r="F199" s="339">
        <v>4.8</v>
      </c>
      <c r="G199" s="338">
        <v>786</v>
      </c>
      <c r="H199" s="339">
        <v>4.5999999999999996</v>
      </c>
      <c r="I199" s="339">
        <v>5</v>
      </c>
      <c r="J199" s="258" t="s">
        <v>2958</v>
      </c>
      <c r="M199" s="32"/>
      <c r="N199" s="33"/>
    </row>
    <row r="200" spans="2:14" ht="16.350000000000001" customHeight="1">
      <c r="B200" s="789" t="s">
        <v>377</v>
      </c>
      <c r="C200" s="336" t="s">
        <v>1166</v>
      </c>
      <c r="D200" s="337">
        <v>422</v>
      </c>
      <c r="E200" s="338">
        <v>428</v>
      </c>
      <c r="F200" s="339">
        <v>4.3999999999999995</v>
      </c>
      <c r="G200" s="338">
        <v>420</v>
      </c>
      <c r="H200" s="339">
        <v>4.1999999999999993</v>
      </c>
      <c r="I200" s="339">
        <v>4.5999999999999996</v>
      </c>
      <c r="J200" s="340" t="s">
        <v>2958</v>
      </c>
      <c r="M200" s="32"/>
      <c r="N200" s="33"/>
    </row>
    <row r="201" spans="2:14" ht="16.350000000000001" customHeight="1">
      <c r="B201" s="789" t="s">
        <v>378</v>
      </c>
      <c r="C201" s="324" t="s">
        <v>906</v>
      </c>
      <c r="D201" s="337">
        <v>1870</v>
      </c>
      <c r="E201" s="338">
        <v>1900</v>
      </c>
      <c r="F201" s="339">
        <v>4.1000000000000005</v>
      </c>
      <c r="G201" s="338">
        <v>1840</v>
      </c>
      <c r="H201" s="339">
        <v>3.9</v>
      </c>
      <c r="I201" s="339">
        <v>4.3</v>
      </c>
      <c r="J201" s="251" t="s">
        <v>2960</v>
      </c>
      <c r="M201" s="32"/>
      <c r="N201" s="33"/>
    </row>
    <row r="202" spans="2:14" ht="16.350000000000001" customHeight="1">
      <c r="B202" s="789" t="s">
        <v>379</v>
      </c>
      <c r="C202" s="336" t="s">
        <v>1167</v>
      </c>
      <c r="D202" s="337">
        <v>775</v>
      </c>
      <c r="E202" s="338">
        <v>786</v>
      </c>
      <c r="F202" s="339">
        <v>4.3999999999999995</v>
      </c>
      <c r="G202" s="338">
        <v>770</v>
      </c>
      <c r="H202" s="339">
        <v>4.1999999999999993</v>
      </c>
      <c r="I202" s="339">
        <v>4.5999999999999996</v>
      </c>
      <c r="J202" s="340" t="s">
        <v>2958</v>
      </c>
      <c r="M202" s="32"/>
      <c r="N202" s="33"/>
    </row>
    <row r="203" spans="2:14" ht="16.350000000000001" customHeight="1">
      <c r="B203" s="789" t="s">
        <v>380</v>
      </c>
      <c r="C203" s="324" t="s">
        <v>907</v>
      </c>
      <c r="D203" s="337">
        <v>451</v>
      </c>
      <c r="E203" s="338">
        <v>454</v>
      </c>
      <c r="F203" s="339">
        <v>4.8</v>
      </c>
      <c r="G203" s="338">
        <v>451</v>
      </c>
      <c r="H203" s="339">
        <v>4.5999999999999996</v>
      </c>
      <c r="I203" s="339">
        <v>5</v>
      </c>
      <c r="J203" s="251" t="s">
        <v>597</v>
      </c>
      <c r="M203" s="32"/>
      <c r="N203" s="33"/>
    </row>
    <row r="204" spans="2:14" ht="16.350000000000001" customHeight="1">
      <c r="B204" s="789" t="s">
        <v>381</v>
      </c>
      <c r="C204" s="336" t="s">
        <v>1168</v>
      </c>
      <c r="D204" s="337">
        <v>4110</v>
      </c>
      <c r="E204" s="338">
        <v>4170</v>
      </c>
      <c r="F204" s="339">
        <v>4.2</v>
      </c>
      <c r="G204" s="338">
        <v>4040</v>
      </c>
      <c r="H204" s="339">
        <v>4</v>
      </c>
      <c r="I204" s="339">
        <v>4.3999999999999995</v>
      </c>
      <c r="J204" s="340" t="s">
        <v>2960</v>
      </c>
      <c r="M204" s="32"/>
      <c r="N204" s="33"/>
    </row>
    <row r="205" spans="2:14" ht="16.350000000000001" customHeight="1">
      <c r="B205" s="789" t="s">
        <v>382</v>
      </c>
      <c r="C205" s="335" t="s">
        <v>530</v>
      </c>
      <c r="D205" s="337">
        <v>2580</v>
      </c>
      <c r="E205" s="338">
        <v>2600</v>
      </c>
      <c r="F205" s="339">
        <v>4.4000000000000004</v>
      </c>
      <c r="G205" s="338">
        <v>2580</v>
      </c>
      <c r="H205" s="339">
        <v>4.2</v>
      </c>
      <c r="I205" s="339">
        <v>4.5999999999999996</v>
      </c>
      <c r="J205" s="258" t="s">
        <v>597</v>
      </c>
      <c r="M205" s="32"/>
      <c r="N205" s="33"/>
    </row>
    <row r="206" spans="2:14" ht="16.350000000000001" customHeight="1">
      <c r="B206" s="789" t="s">
        <v>383</v>
      </c>
      <c r="C206" s="336" t="s">
        <v>1170</v>
      </c>
      <c r="D206" s="337">
        <v>757</v>
      </c>
      <c r="E206" s="338">
        <v>763</v>
      </c>
      <c r="F206" s="339">
        <v>4.7</v>
      </c>
      <c r="G206" s="338">
        <v>757</v>
      </c>
      <c r="H206" s="339">
        <v>4.5</v>
      </c>
      <c r="I206" s="339">
        <v>4.9000000000000004</v>
      </c>
      <c r="J206" s="340" t="s">
        <v>597</v>
      </c>
      <c r="M206" s="32"/>
      <c r="N206" s="33"/>
    </row>
    <row r="207" spans="2:14" ht="16.350000000000001" customHeight="1">
      <c r="B207" s="789" t="s">
        <v>384</v>
      </c>
      <c r="C207" s="324" t="s">
        <v>908</v>
      </c>
      <c r="D207" s="337">
        <v>607</v>
      </c>
      <c r="E207" s="338">
        <v>616</v>
      </c>
      <c r="F207" s="339">
        <v>4.5999999999999996</v>
      </c>
      <c r="G207" s="338">
        <v>607</v>
      </c>
      <c r="H207" s="339">
        <v>4.4000000000000004</v>
      </c>
      <c r="I207" s="339">
        <v>4.8</v>
      </c>
      <c r="J207" s="251" t="s">
        <v>597</v>
      </c>
      <c r="M207" s="32"/>
      <c r="N207" s="33"/>
    </row>
    <row r="208" spans="2:14" ht="16.350000000000001" customHeight="1">
      <c r="B208" s="789" t="s">
        <v>385</v>
      </c>
      <c r="C208" s="336" t="s">
        <v>1171</v>
      </c>
      <c r="D208" s="337">
        <v>540</v>
      </c>
      <c r="E208" s="338">
        <v>542</v>
      </c>
      <c r="F208" s="339">
        <v>4.8</v>
      </c>
      <c r="G208" s="338">
        <v>540</v>
      </c>
      <c r="H208" s="339">
        <v>4.5999999999999996</v>
      </c>
      <c r="I208" s="339">
        <v>5</v>
      </c>
      <c r="J208" s="340" t="s">
        <v>597</v>
      </c>
      <c r="M208" s="32"/>
      <c r="N208" s="33"/>
    </row>
    <row r="209" spans="2:14" ht="16.350000000000001" customHeight="1">
      <c r="B209" s="789" t="s">
        <v>386</v>
      </c>
      <c r="C209" s="324" t="s">
        <v>909</v>
      </c>
      <c r="D209" s="337">
        <v>1220</v>
      </c>
      <c r="E209" s="338">
        <v>1230</v>
      </c>
      <c r="F209" s="339">
        <v>4.5999999999999996</v>
      </c>
      <c r="G209" s="338">
        <v>1220</v>
      </c>
      <c r="H209" s="339">
        <v>4.4000000000000004</v>
      </c>
      <c r="I209" s="339">
        <v>4.8</v>
      </c>
      <c r="J209" s="251" t="s">
        <v>597</v>
      </c>
      <c r="M209" s="32"/>
      <c r="N209" s="33"/>
    </row>
    <row r="210" spans="2:14" ht="16.350000000000001" customHeight="1">
      <c r="B210" s="789" t="s">
        <v>387</v>
      </c>
      <c r="C210" s="336" t="s">
        <v>1172</v>
      </c>
      <c r="D210" s="337">
        <v>717</v>
      </c>
      <c r="E210" s="338">
        <v>727</v>
      </c>
      <c r="F210" s="339">
        <v>4.9000000000000004</v>
      </c>
      <c r="G210" s="338">
        <v>717</v>
      </c>
      <c r="H210" s="339">
        <v>4.7</v>
      </c>
      <c r="I210" s="339">
        <v>5.0999999999999996</v>
      </c>
      <c r="J210" s="340" t="s">
        <v>597</v>
      </c>
      <c r="M210" s="32"/>
      <c r="N210" s="33"/>
    </row>
    <row r="211" spans="2:14" ht="16.350000000000001" customHeight="1">
      <c r="B211" s="789" t="s">
        <v>388</v>
      </c>
      <c r="C211" s="335" t="s">
        <v>536</v>
      </c>
      <c r="D211" s="337">
        <v>691</v>
      </c>
      <c r="E211" s="338">
        <v>691</v>
      </c>
      <c r="F211" s="339">
        <v>4.7</v>
      </c>
      <c r="G211" s="338">
        <v>691</v>
      </c>
      <c r="H211" s="339">
        <v>4.5</v>
      </c>
      <c r="I211" s="339">
        <v>4.9000000000000004</v>
      </c>
      <c r="J211" s="258" t="s">
        <v>597</v>
      </c>
      <c r="M211" s="32"/>
      <c r="N211" s="33"/>
    </row>
    <row r="212" spans="2:14" ht="16.350000000000001" customHeight="1">
      <c r="B212" s="789" t="s">
        <v>389</v>
      </c>
      <c r="C212" s="336" t="s">
        <v>1174</v>
      </c>
      <c r="D212" s="337">
        <v>613</v>
      </c>
      <c r="E212" s="338">
        <v>624</v>
      </c>
      <c r="F212" s="339">
        <v>4.7</v>
      </c>
      <c r="G212" s="338">
        <v>613</v>
      </c>
      <c r="H212" s="339">
        <v>4.5</v>
      </c>
      <c r="I212" s="339">
        <v>4.9000000000000004</v>
      </c>
      <c r="J212" s="340" t="s">
        <v>597</v>
      </c>
      <c r="M212" s="32"/>
      <c r="N212" s="33"/>
    </row>
    <row r="213" spans="2:14" ht="16.350000000000001" customHeight="1">
      <c r="B213" s="789" t="s">
        <v>390</v>
      </c>
      <c r="C213" s="324" t="s">
        <v>910</v>
      </c>
      <c r="D213" s="337">
        <v>894</v>
      </c>
      <c r="E213" s="338">
        <v>907</v>
      </c>
      <c r="F213" s="339">
        <v>4.7</v>
      </c>
      <c r="G213" s="338">
        <v>894</v>
      </c>
      <c r="H213" s="339">
        <v>4.5</v>
      </c>
      <c r="I213" s="339">
        <v>4.9000000000000004</v>
      </c>
      <c r="J213" s="251" t="s">
        <v>597</v>
      </c>
      <c r="M213" s="32"/>
      <c r="N213" s="33"/>
    </row>
    <row r="214" spans="2:14" ht="16.350000000000001" customHeight="1">
      <c r="B214" s="789" t="s">
        <v>391</v>
      </c>
      <c r="C214" s="336" t="s">
        <v>1175</v>
      </c>
      <c r="D214" s="337">
        <v>1230</v>
      </c>
      <c r="E214" s="338">
        <v>1240</v>
      </c>
      <c r="F214" s="339">
        <v>4.5999999999999996</v>
      </c>
      <c r="G214" s="338">
        <v>1220</v>
      </c>
      <c r="H214" s="339">
        <v>4.3999999999999995</v>
      </c>
      <c r="I214" s="339">
        <v>4.8</v>
      </c>
      <c r="J214" s="340" t="s">
        <v>2958</v>
      </c>
      <c r="M214" s="32"/>
      <c r="N214" s="33"/>
    </row>
    <row r="215" spans="2:14" ht="16.350000000000001" customHeight="1">
      <c r="B215" s="789" t="s">
        <v>393</v>
      </c>
      <c r="C215" s="324" t="s">
        <v>541</v>
      </c>
      <c r="D215" s="337">
        <v>1170</v>
      </c>
      <c r="E215" s="338">
        <v>1180</v>
      </c>
      <c r="F215" s="339">
        <v>4.5999999999999996</v>
      </c>
      <c r="G215" s="338">
        <v>1150</v>
      </c>
      <c r="H215" s="339">
        <v>4.4000000000000004</v>
      </c>
      <c r="I215" s="339">
        <v>4.8</v>
      </c>
      <c r="J215" s="251" t="s">
        <v>2962</v>
      </c>
      <c r="M215" s="32"/>
      <c r="N215" s="33"/>
    </row>
    <row r="216" spans="2:14" ht="16.350000000000001" customHeight="1">
      <c r="B216" s="789" t="s">
        <v>394</v>
      </c>
      <c r="C216" s="336" t="s">
        <v>1176</v>
      </c>
      <c r="D216" s="337">
        <v>299</v>
      </c>
      <c r="E216" s="338">
        <v>305</v>
      </c>
      <c r="F216" s="339">
        <v>4.8</v>
      </c>
      <c r="G216" s="338">
        <v>299</v>
      </c>
      <c r="H216" s="339">
        <v>4.5999999999999996</v>
      </c>
      <c r="I216" s="339">
        <v>5</v>
      </c>
      <c r="J216" s="340" t="s">
        <v>597</v>
      </c>
      <c r="M216" s="32"/>
      <c r="N216" s="33"/>
    </row>
    <row r="217" spans="2:14" ht="16.350000000000001" customHeight="1">
      <c r="B217" s="789" t="s">
        <v>395</v>
      </c>
      <c r="C217" s="335" t="s">
        <v>1177</v>
      </c>
      <c r="D217" s="337">
        <v>1940</v>
      </c>
      <c r="E217" s="338">
        <v>1960</v>
      </c>
      <c r="F217" s="339">
        <v>5</v>
      </c>
      <c r="G217" s="338">
        <v>1920</v>
      </c>
      <c r="H217" s="339">
        <v>4.8</v>
      </c>
      <c r="I217" s="339">
        <v>5.2</v>
      </c>
      <c r="J217" s="258" t="s">
        <v>2960</v>
      </c>
      <c r="M217" s="32"/>
      <c r="N217" s="33"/>
    </row>
    <row r="218" spans="2:14" ht="16.350000000000001" customHeight="1">
      <c r="B218" s="789" t="s">
        <v>396</v>
      </c>
      <c r="C218" s="336" t="s">
        <v>1178</v>
      </c>
      <c r="D218" s="337">
        <v>2010</v>
      </c>
      <c r="E218" s="338">
        <v>2030</v>
      </c>
      <c r="F218" s="339">
        <v>5</v>
      </c>
      <c r="G218" s="338">
        <v>1990</v>
      </c>
      <c r="H218" s="339">
        <v>4.8</v>
      </c>
      <c r="I218" s="339">
        <v>5.2</v>
      </c>
      <c r="J218" s="340" t="s">
        <v>2962</v>
      </c>
      <c r="M218" s="32"/>
      <c r="N218" s="33"/>
    </row>
    <row r="219" spans="2:14" ht="16.350000000000001" customHeight="1">
      <c r="B219" s="789" t="s">
        <v>397</v>
      </c>
      <c r="C219" s="324" t="s">
        <v>545</v>
      </c>
      <c r="D219" s="337">
        <v>1340</v>
      </c>
      <c r="E219" s="338">
        <v>1360</v>
      </c>
      <c r="F219" s="339">
        <v>4.9000000000000004</v>
      </c>
      <c r="G219" s="338">
        <v>1320</v>
      </c>
      <c r="H219" s="339">
        <v>4.7</v>
      </c>
      <c r="I219" s="339">
        <v>5.0999999999999996</v>
      </c>
      <c r="J219" s="251" t="s">
        <v>2962</v>
      </c>
      <c r="M219" s="32"/>
      <c r="N219" s="33"/>
    </row>
    <row r="220" spans="2:14" ht="16.350000000000001" customHeight="1">
      <c r="B220" s="789" t="s">
        <v>398</v>
      </c>
      <c r="C220" s="336" t="s">
        <v>3740</v>
      </c>
      <c r="D220" s="337">
        <v>853</v>
      </c>
      <c r="E220" s="338">
        <v>861</v>
      </c>
      <c r="F220" s="339">
        <v>4.8</v>
      </c>
      <c r="G220" s="338">
        <v>844</v>
      </c>
      <c r="H220" s="339">
        <v>4.5999999999999996</v>
      </c>
      <c r="I220" s="339">
        <v>5</v>
      </c>
      <c r="J220" s="340" t="s">
        <v>2962</v>
      </c>
      <c r="M220" s="32"/>
      <c r="N220" s="33"/>
    </row>
    <row r="221" spans="2:14" ht="16.350000000000001" customHeight="1">
      <c r="B221" s="789" t="s">
        <v>399</v>
      </c>
      <c r="C221" s="324" t="s">
        <v>547</v>
      </c>
      <c r="D221" s="337">
        <v>1480</v>
      </c>
      <c r="E221" s="338">
        <v>1490</v>
      </c>
      <c r="F221" s="339">
        <v>5.2</v>
      </c>
      <c r="G221" s="338">
        <v>1470</v>
      </c>
      <c r="H221" s="339">
        <v>5</v>
      </c>
      <c r="I221" s="339">
        <v>5.4</v>
      </c>
      <c r="J221" s="251" t="s">
        <v>2960</v>
      </c>
      <c r="M221" s="32"/>
      <c r="N221" s="33"/>
    </row>
    <row r="222" spans="2:14" ht="16.350000000000001" customHeight="1">
      <c r="B222" s="789" t="s">
        <v>400</v>
      </c>
      <c r="C222" s="336" t="s">
        <v>1180</v>
      </c>
      <c r="D222" s="337">
        <v>2190</v>
      </c>
      <c r="E222" s="338">
        <v>2220</v>
      </c>
      <c r="F222" s="339">
        <v>4.7</v>
      </c>
      <c r="G222" s="338">
        <v>2160</v>
      </c>
      <c r="H222" s="339">
        <v>4.5</v>
      </c>
      <c r="I222" s="339">
        <v>4.9000000000000004</v>
      </c>
      <c r="J222" s="340" t="s">
        <v>2962</v>
      </c>
      <c r="M222" s="32"/>
      <c r="N222" s="33"/>
    </row>
    <row r="223" spans="2:14" ht="16.350000000000001" customHeight="1">
      <c r="B223" s="789" t="s">
        <v>401</v>
      </c>
      <c r="C223" s="335" t="s">
        <v>1181</v>
      </c>
      <c r="D223" s="337">
        <v>1060</v>
      </c>
      <c r="E223" s="338">
        <v>1070</v>
      </c>
      <c r="F223" s="339">
        <v>4.7</v>
      </c>
      <c r="G223" s="338">
        <v>1050</v>
      </c>
      <c r="H223" s="339">
        <v>4.5</v>
      </c>
      <c r="I223" s="339">
        <v>4.9000000000000004</v>
      </c>
      <c r="J223" s="258" t="s">
        <v>2962</v>
      </c>
      <c r="M223" s="32"/>
      <c r="N223" s="33"/>
    </row>
    <row r="224" spans="2:14" ht="16.350000000000001" customHeight="1">
      <c r="B224" s="789" t="s">
        <v>402</v>
      </c>
      <c r="C224" s="336" t="s">
        <v>1182</v>
      </c>
      <c r="D224" s="337">
        <v>1220</v>
      </c>
      <c r="E224" s="338">
        <v>1230</v>
      </c>
      <c r="F224" s="339">
        <v>4.5999999999999996</v>
      </c>
      <c r="G224" s="338">
        <v>1200</v>
      </c>
      <c r="H224" s="339">
        <v>4.3999999999999995</v>
      </c>
      <c r="I224" s="339">
        <v>4.8</v>
      </c>
      <c r="J224" s="340" t="s">
        <v>2962</v>
      </c>
      <c r="M224" s="32"/>
      <c r="N224" s="33"/>
    </row>
    <row r="225" spans="2:14" ht="16.350000000000001" customHeight="1">
      <c r="B225" s="789" t="s">
        <v>403</v>
      </c>
      <c r="C225" s="324" t="s">
        <v>551</v>
      </c>
      <c r="D225" s="337">
        <v>397</v>
      </c>
      <c r="E225" s="338">
        <v>401</v>
      </c>
      <c r="F225" s="339">
        <v>5.0999999999999996</v>
      </c>
      <c r="G225" s="338">
        <v>393</v>
      </c>
      <c r="H225" s="339">
        <v>4.9000000000000004</v>
      </c>
      <c r="I225" s="339">
        <v>5.3</v>
      </c>
      <c r="J225" s="251" t="s">
        <v>2960</v>
      </c>
      <c r="M225" s="32"/>
      <c r="N225" s="33"/>
    </row>
    <row r="226" spans="2:14" ht="16.350000000000001" customHeight="1">
      <c r="B226" s="789" t="s">
        <v>405</v>
      </c>
      <c r="C226" s="336" t="s">
        <v>1183</v>
      </c>
      <c r="D226" s="337">
        <v>764</v>
      </c>
      <c r="E226" s="338">
        <v>770</v>
      </c>
      <c r="F226" s="339">
        <v>4.5999999999999996</v>
      </c>
      <c r="G226" s="338">
        <v>758</v>
      </c>
      <c r="H226" s="339">
        <v>4.3999999999999995</v>
      </c>
      <c r="I226" s="339">
        <v>4.8</v>
      </c>
      <c r="J226" s="340" t="s">
        <v>2960</v>
      </c>
      <c r="M226" s="32"/>
      <c r="N226" s="33"/>
    </row>
    <row r="227" spans="2:14" ht="16.350000000000001" customHeight="1">
      <c r="B227" s="789" t="s">
        <v>406</v>
      </c>
      <c r="C227" s="324" t="s">
        <v>917</v>
      </c>
      <c r="D227" s="337">
        <v>575</v>
      </c>
      <c r="E227" s="338">
        <v>580</v>
      </c>
      <c r="F227" s="339">
        <v>4.8</v>
      </c>
      <c r="G227" s="338">
        <v>570</v>
      </c>
      <c r="H227" s="339">
        <v>4.5999999999999996</v>
      </c>
      <c r="I227" s="339">
        <v>5</v>
      </c>
      <c r="J227" s="251" t="s">
        <v>2960</v>
      </c>
      <c r="M227" s="32"/>
      <c r="N227" s="33"/>
    </row>
    <row r="228" spans="2:14" ht="16.350000000000001" customHeight="1">
      <c r="B228" s="789" t="s">
        <v>407</v>
      </c>
      <c r="C228" s="336" t="s">
        <v>1184</v>
      </c>
      <c r="D228" s="337">
        <v>677</v>
      </c>
      <c r="E228" s="338">
        <v>683</v>
      </c>
      <c r="F228" s="339">
        <v>4.8</v>
      </c>
      <c r="G228" s="338">
        <v>670</v>
      </c>
      <c r="H228" s="339">
        <v>4.5999999999999996</v>
      </c>
      <c r="I228" s="339">
        <v>5</v>
      </c>
      <c r="J228" s="340" t="s">
        <v>2960</v>
      </c>
      <c r="M228" s="32"/>
      <c r="N228" s="33"/>
    </row>
    <row r="229" spans="2:14" ht="16.350000000000001" customHeight="1">
      <c r="B229" s="789" t="s">
        <v>408</v>
      </c>
      <c r="C229" s="335" t="s">
        <v>556</v>
      </c>
      <c r="D229" s="337">
        <v>453</v>
      </c>
      <c r="E229" s="338">
        <v>457</v>
      </c>
      <c r="F229" s="339">
        <v>4.7</v>
      </c>
      <c r="G229" s="338">
        <v>448</v>
      </c>
      <c r="H229" s="339">
        <v>4.5</v>
      </c>
      <c r="I229" s="339">
        <v>4.9000000000000004</v>
      </c>
      <c r="J229" s="258" t="s">
        <v>2960</v>
      </c>
      <c r="M229" s="32"/>
      <c r="N229" s="33"/>
    </row>
    <row r="230" spans="2:14" ht="16.350000000000001" customHeight="1">
      <c r="B230" s="789" t="s">
        <v>409</v>
      </c>
      <c r="C230" s="336" t="s">
        <v>1186</v>
      </c>
      <c r="D230" s="337">
        <v>495</v>
      </c>
      <c r="E230" s="338">
        <v>500</v>
      </c>
      <c r="F230" s="339">
        <v>4.8</v>
      </c>
      <c r="G230" s="338">
        <v>490</v>
      </c>
      <c r="H230" s="339">
        <v>4.5999999999999996</v>
      </c>
      <c r="I230" s="339">
        <v>5</v>
      </c>
      <c r="J230" s="340" t="s">
        <v>2960</v>
      </c>
      <c r="M230" s="32"/>
      <c r="N230" s="33"/>
    </row>
    <row r="231" spans="2:14" ht="16.350000000000001" customHeight="1">
      <c r="B231" s="789" t="s">
        <v>410</v>
      </c>
      <c r="C231" s="324" t="s">
        <v>918</v>
      </c>
      <c r="D231" s="337">
        <v>792</v>
      </c>
      <c r="E231" s="338">
        <v>800</v>
      </c>
      <c r="F231" s="339">
        <v>4.8</v>
      </c>
      <c r="G231" s="338">
        <v>784</v>
      </c>
      <c r="H231" s="339">
        <v>4.5999999999999996</v>
      </c>
      <c r="I231" s="339">
        <v>5</v>
      </c>
      <c r="J231" s="251" t="s">
        <v>2960</v>
      </c>
      <c r="M231" s="32"/>
      <c r="N231" s="33"/>
    </row>
    <row r="232" spans="2:14" ht="16.350000000000001" customHeight="1">
      <c r="B232" s="789" t="s">
        <v>411</v>
      </c>
      <c r="C232" s="336" t="s">
        <v>1187</v>
      </c>
      <c r="D232" s="337">
        <v>717</v>
      </c>
      <c r="E232" s="338">
        <v>723</v>
      </c>
      <c r="F232" s="339">
        <v>4.8</v>
      </c>
      <c r="G232" s="338">
        <v>711</v>
      </c>
      <c r="H232" s="339">
        <v>4.5999999999999996</v>
      </c>
      <c r="I232" s="339">
        <v>5</v>
      </c>
      <c r="J232" s="340" t="s">
        <v>2960</v>
      </c>
      <c r="M232" s="32"/>
      <c r="N232" s="33"/>
    </row>
    <row r="233" spans="2:14" ht="16.350000000000001" customHeight="1">
      <c r="B233" s="789" t="s">
        <v>412</v>
      </c>
      <c r="C233" s="324" t="s">
        <v>919</v>
      </c>
      <c r="D233" s="337">
        <v>1710</v>
      </c>
      <c r="E233" s="338">
        <v>1730</v>
      </c>
      <c r="F233" s="339">
        <v>5</v>
      </c>
      <c r="G233" s="338">
        <v>1690</v>
      </c>
      <c r="H233" s="339">
        <v>4.8</v>
      </c>
      <c r="I233" s="339">
        <v>5.2</v>
      </c>
      <c r="J233" s="251" t="s">
        <v>2962</v>
      </c>
      <c r="M233" s="32"/>
      <c r="N233" s="33"/>
    </row>
    <row r="234" spans="2:14" ht="16.350000000000001" customHeight="1">
      <c r="B234" s="789" t="s">
        <v>413</v>
      </c>
      <c r="C234" s="336" t="s">
        <v>1188</v>
      </c>
      <c r="D234" s="337">
        <v>1040</v>
      </c>
      <c r="E234" s="338">
        <v>1050</v>
      </c>
      <c r="F234" s="339">
        <v>4</v>
      </c>
      <c r="G234" s="338">
        <v>1020</v>
      </c>
      <c r="H234" s="339">
        <v>3.8</v>
      </c>
      <c r="I234" s="339">
        <v>4.2</v>
      </c>
      <c r="J234" s="340" t="s">
        <v>2960</v>
      </c>
      <c r="M234" s="32"/>
      <c r="N234" s="33"/>
    </row>
    <row r="235" spans="2:14" ht="16.350000000000001" customHeight="1">
      <c r="B235" s="789" t="s">
        <v>414</v>
      </c>
      <c r="C235" s="335" t="s">
        <v>562</v>
      </c>
      <c r="D235" s="337">
        <v>809</v>
      </c>
      <c r="E235" s="338">
        <v>819</v>
      </c>
      <c r="F235" s="339">
        <v>4.3</v>
      </c>
      <c r="G235" s="338">
        <v>799</v>
      </c>
      <c r="H235" s="339">
        <v>4.1000000000000005</v>
      </c>
      <c r="I235" s="339">
        <v>4.5</v>
      </c>
      <c r="J235" s="258" t="s">
        <v>2960</v>
      </c>
      <c r="M235" s="32"/>
      <c r="N235" s="33"/>
    </row>
    <row r="236" spans="2:14" ht="16.350000000000001" customHeight="1">
      <c r="B236" s="789" t="s">
        <v>920</v>
      </c>
      <c r="C236" s="336" t="s">
        <v>1190</v>
      </c>
      <c r="D236" s="337">
        <v>1110</v>
      </c>
      <c r="E236" s="338">
        <v>1130</v>
      </c>
      <c r="F236" s="339">
        <v>4.0999999999999996</v>
      </c>
      <c r="G236" s="338">
        <v>1090</v>
      </c>
      <c r="H236" s="339">
        <v>3.9</v>
      </c>
      <c r="I236" s="339">
        <v>4.3</v>
      </c>
      <c r="J236" s="340" t="s">
        <v>182</v>
      </c>
      <c r="M236" s="32"/>
      <c r="N236" s="33"/>
    </row>
    <row r="237" spans="2:14" ht="16.350000000000001" customHeight="1">
      <c r="B237" s="789" t="s">
        <v>1399</v>
      </c>
      <c r="C237" s="506" t="s">
        <v>1404</v>
      </c>
      <c r="D237" s="337">
        <v>7400</v>
      </c>
      <c r="E237" s="338">
        <v>7490</v>
      </c>
      <c r="F237" s="339">
        <v>4.2</v>
      </c>
      <c r="G237" s="338">
        <v>7360</v>
      </c>
      <c r="H237" s="339">
        <v>4</v>
      </c>
      <c r="I237" s="339">
        <v>4.4000000000000004</v>
      </c>
      <c r="J237" s="666" t="s">
        <v>2958</v>
      </c>
      <c r="M237" s="32"/>
      <c r="N237" s="33"/>
    </row>
    <row r="238" spans="2:14" ht="16.350000000000001" customHeight="1">
      <c r="B238" s="789" t="s">
        <v>1400</v>
      </c>
      <c r="C238" s="506" t="s">
        <v>1405</v>
      </c>
      <c r="D238" s="337">
        <v>5390</v>
      </c>
      <c r="E238" s="338">
        <v>5440</v>
      </c>
      <c r="F238" s="339">
        <v>4.3999999999999995</v>
      </c>
      <c r="G238" s="338">
        <v>5370</v>
      </c>
      <c r="H238" s="339">
        <v>4.1999999999999993</v>
      </c>
      <c r="I238" s="339">
        <v>4.5999999999999996</v>
      </c>
      <c r="J238" s="666" t="s">
        <v>2958</v>
      </c>
      <c r="M238" s="32"/>
      <c r="N238" s="33"/>
    </row>
    <row r="239" spans="2:14" ht="16.350000000000001" customHeight="1">
      <c r="B239" s="789" t="s">
        <v>1401</v>
      </c>
      <c r="C239" s="506" t="s">
        <v>1406</v>
      </c>
      <c r="D239" s="337">
        <v>2900</v>
      </c>
      <c r="E239" s="338">
        <v>2920</v>
      </c>
      <c r="F239" s="339">
        <v>4.3</v>
      </c>
      <c r="G239" s="338">
        <v>2890</v>
      </c>
      <c r="H239" s="339">
        <v>3.9999999999999996</v>
      </c>
      <c r="I239" s="339">
        <v>4.5</v>
      </c>
      <c r="J239" s="666" t="s">
        <v>2958</v>
      </c>
      <c r="M239" s="32"/>
      <c r="N239" s="33"/>
    </row>
    <row r="240" spans="2:14" ht="16.350000000000001" customHeight="1">
      <c r="B240" s="789" t="s">
        <v>1402</v>
      </c>
      <c r="C240" s="506" t="s">
        <v>1407</v>
      </c>
      <c r="D240" s="337">
        <v>1330</v>
      </c>
      <c r="E240" s="338">
        <v>1350</v>
      </c>
      <c r="F240" s="339">
        <v>4.0999999999999996</v>
      </c>
      <c r="G240" s="338">
        <v>1320</v>
      </c>
      <c r="H240" s="339">
        <v>4.2</v>
      </c>
      <c r="I240" s="339">
        <v>4.3</v>
      </c>
      <c r="J240" s="666" t="s">
        <v>2959</v>
      </c>
      <c r="M240" s="32"/>
      <c r="N240" s="33"/>
    </row>
    <row r="241" spans="2:14" ht="16.350000000000001" customHeight="1">
      <c r="B241" s="789" t="s">
        <v>1403</v>
      </c>
      <c r="C241" s="506" t="s">
        <v>1408</v>
      </c>
      <c r="D241" s="337">
        <v>1420</v>
      </c>
      <c r="E241" s="338">
        <v>1430</v>
      </c>
      <c r="F241" s="339">
        <v>4.4000000000000004</v>
      </c>
      <c r="G241" s="338">
        <v>1410</v>
      </c>
      <c r="H241" s="339">
        <v>4.5</v>
      </c>
      <c r="I241" s="339">
        <v>4.5999999999999996</v>
      </c>
      <c r="J241" s="666" t="s">
        <v>2959</v>
      </c>
      <c r="M241" s="32"/>
      <c r="N241" s="33"/>
    </row>
    <row r="242" spans="2:14" ht="16.350000000000001" customHeight="1">
      <c r="B242" s="789" t="s">
        <v>1883</v>
      </c>
      <c r="C242" s="506" t="s">
        <v>1884</v>
      </c>
      <c r="D242" s="337">
        <v>1300</v>
      </c>
      <c r="E242" s="338">
        <v>1320</v>
      </c>
      <c r="F242" s="339">
        <v>4.1999999999999993</v>
      </c>
      <c r="G242" s="338">
        <v>1290</v>
      </c>
      <c r="H242" s="339">
        <v>3.9999999999999996</v>
      </c>
      <c r="I242" s="339">
        <v>4.3999999999999995</v>
      </c>
      <c r="J242" s="666" t="s">
        <v>2958</v>
      </c>
      <c r="M242" s="32"/>
      <c r="N242" s="33"/>
    </row>
    <row r="243" spans="2:14" ht="16.350000000000001" customHeight="1">
      <c r="B243" s="789" t="s">
        <v>1885</v>
      </c>
      <c r="C243" s="506" t="s">
        <v>1842</v>
      </c>
      <c r="D243" s="337">
        <v>1220</v>
      </c>
      <c r="E243" s="338">
        <v>1230</v>
      </c>
      <c r="F243" s="339">
        <v>4.1000000000000005</v>
      </c>
      <c r="G243" s="338">
        <v>1200</v>
      </c>
      <c r="H243" s="339">
        <v>3.9000000000000008</v>
      </c>
      <c r="I243" s="339">
        <v>4.3000000000000007</v>
      </c>
      <c r="J243" s="666" t="s">
        <v>2941</v>
      </c>
      <c r="M243" s="32"/>
      <c r="N243" s="33"/>
    </row>
    <row r="244" spans="2:14" ht="16.350000000000001" customHeight="1">
      <c r="B244" s="789" t="s">
        <v>1886</v>
      </c>
      <c r="C244" s="506" t="s">
        <v>1843</v>
      </c>
      <c r="D244" s="337">
        <v>896</v>
      </c>
      <c r="E244" s="338">
        <v>908</v>
      </c>
      <c r="F244" s="339">
        <v>4.1000000000000005</v>
      </c>
      <c r="G244" s="338">
        <v>884</v>
      </c>
      <c r="H244" s="339">
        <v>3.9000000000000008</v>
      </c>
      <c r="I244" s="339">
        <v>4.3000000000000007</v>
      </c>
      <c r="J244" s="666" t="s">
        <v>2941</v>
      </c>
      <c r="M244" s="32"/>
      <c r="N244" s="33"/>
    </row>
    <row r="245" spans="2:14" ht="16.350000000000001" customHeight="1">
      <c r="B245" s="789" t="s">
        <v>3163</v>
      </c>
      <c r="C245" s="506" t="s">
        <v>3187</v>
      </c>
      <c r="D245" s="337">
        <v>2860</v>
      </c>
      <c r="E245" s="338">
        <v>2890</v>
      </c>
      <c r="F245" s="339">
        <v>4.1000000000000005</v>
      </c>
      <c r="G245" s="338">
        <v>2830</v>
      </c>
      <c r="H245" s="339">
        <v>3.8000000000000007</v>
      </c>
      <c r="I245" s="339">
        <v>4.3000000000000007</v>
      </c>
      <c r="J245" s="666" t="s">
        <v>2941</v>
      </c>
      <c r="M245" s="32"/>
      <c r="N245" s="33"/>
    </row>
    <row r="246" spans="2:14" ht="16.350000000000001" customHeight="1">
      <c r="B246" s="789" t="s">
        <v>3165</v>
      </c>
      <c r="C246" s="506" t="s">
        <v>3166</v>
      </c>
      <c r="D246" s="337">
        <v>2420</v>
      </c>
      <c r="E246" s="338">
        <v>2460</v>
      </c>
      <c r="F246" s="339">
        <v>4.0000000000000009</v>
      </c>
      <c r="G246" s="338">
        <v>2380</v>
      </c>
      <c r="H246" s="339">
        <v>3.8000000000000007</v>
      </c>
      <c r="I246" s="339">
        <v>4.2000000000000011</v>
      </c>
      <c r="J246" s="666" t="s">
        <v>2941</v>
      </c>
      <c r="M246" s="32"/>
      <c r="N246" s="33"/>
    </row>
    <row r="247" spans="2:14" ht="16.350000000000001" customHeight="1">
      <c r="B247" s="789" t="s">
        <v>3168</v>
      </c>
      <c r="C247" s="506" t="s">
        <v>3169</v>
      </c>
      <c r="D247" s="337">
        <v>1290</v>
      </c>
      <c r="E247" s="338">
        <v>1300</v>
      </c>
      <c r="F247" s="339">
        <v>4.7000000000000011</v>
      </c>
      <c r="G247" s="338">
        <v>1270</v>
      </c>
      <c r="H247" s="339">
        <v>4.5000000000000009</v>
      </c>
      <c r="I247" s="339">
        <v>4.9000000000000012</v>
      </c>
      <c r="J247" s="666" t="s">
        <v>2941</v>
      </c>
      <c r="M247" s="32"/>
      <c r="N247" s="33"/>
    </row>
    <row r="248" spans="2:14" ht="16.350000000000001" customHeight="1">
      <c r="B248" s="789" t="s">
        <v>3170</v>
      </c>
      <c r="C248" s="506" t="s">
        <v>3171</v>
      </c>
      <c r="D248" s="337">
        <v>1030</v>
      </c>
      <c r="E248" s="338">
        <v>1040</v>
      </c>
      <c r="F248" s="339">
        <v>4.0000000000000009</v>
      </c>
      <c r="G248" s="338">
        <v>1010</v>
      </c>
      <c r="H248" s="339">
        <v>3.8000000000000007</v>
      </c>
      <c r="I248" s="339">
        <v>4.2000000000000011</v>
      </c>
      <c r="J248" s="666" t="s">
        <v>2941</v>
      </c>
      <c r="M248" s="32"/>
      <c r="N248" s="33"/>
    </row>
    <row r="249" spans="2:14" ht="16.350000000000001" customHeight="1">
      <c r="B249" s="789" t="s">
        <v>3173</v>
      </c>
      <c r="C249" s="506" t="s">
        <v>3174</v>
      </c>
      <c r="D249" s="337">
        <v>890</v>
      </c>
      <c r="E249" s="338">
        <v>898</v>
      </c>
      <c r="F249" s="339">
        <v>4.2</v>
      </c>
      <c r="G249" s="338">
        <v>887</v>
      </c>
      <c r="H249" s="339">
        <v>4.3</v>
      </c>
      <c r="I249" s="339">
        <v>4.4000000000000004</v>
      </c>
      <c r="J249" s="666" t="s">
        <v>2959</v>
      </c>
      <c r="M249" s="32"/>
      <c r="N249" s="33"/>
    </row>
    <row r="250" spans="2:14" ht="16.350000000000001" customHeight="1">
      <c r="B250" s="789" t="s">
        <v>415</v>
      </c>
      <c r="C250" s="324" t="s">
        <v>563</v>
      </c>
      <c r="D250" s="337">
        <v>711</v>
      </c>
      <c r="E250" s="338">
        <v>714</v>
      </c>
      <c r="F250" s="339">
        <v>5.2</v>
      </c>
      <c r="G250" s="338">
        <v>710</v>
      </c>
      <c r="H250" s="339">
        <v>5</v>
      </c>
      <c r="I250" s="339">
        <v>5.4</v>
      </c>
      <c r="J250" s="251" t="s">
        <v>2958</v>
      </c>
      <c r="M250" s="32"/>
      <c r="N250" s="33"/>
    </row>
    <row r="251" spans="2:14" ht="16.350000000000001" customHeight="1">
      <c r="B251" s="789" t="s">
        <v>416</v>
      </c>
      <c r="C251" s="336" t="s">
        <v>1191</v>
      </c>
      <c r="D251" s="337">
        <v>686</v>
      </c>
      <c r="E251" s="338">
        <v>692</v>
      </c>
      <c r="F251" s="339">
        <v>5.2</v>
      </c>
      <c r="G251" s="338">
        <v>679</v>
      </c>
      <c r="H251" s="339">
        <v>5</v>
      </c>
      <c r="I251" s="339">
        <v>5.4</v>
      </c>
      <c r="J251" s="340" t="s">
        <v>2960</v>
      </c>
      <c r="M251" s="32"/>
      <c r="N251" s="33"/>
    </row>
    <row r="252" spans="2:14" ht="16.350000000000001" customHeight="1">
      <c r="B252" s="789" t="s">
        <v>417</v>
      </c>
      <c r="C252" s="324" t="s">
        <v>565</v>
      </c>
      <c r="D252" s="337">
        <v>1700</v>
      </c>
      <c r="E252" s="338">
        <v>1720</v>
      </c>
      <c r="F252" s="339">
        <v>4.9000000000000004</v>
      </c>
      <c r="G252" s="338">
        <v>1680</v>
      </c>
      <c r="H252" s="339">
        <v>4.7</v>
      </c>
      <c r="I252" s="339">
        <v>5.0999999999999996</v>
      </c>
      <c r="J252" s="251" t="s">
        <v>2960</v>
      </c>
      <c r="M252" s="32"/>
      <c r="N252" s="33"/>
    </row>
    <row r="253" spans="2:14" ht="16.350000000000001" customHeight="1">
      <c r="B253" s="789" t="s">
        <v>419</v>
      </c>
      <c r="C253" s="336" t="s">
        <v>1192</v>
      </c>
      <c r="D253" s="337">
        <v>267</v>
      </c>
      <c r="E253" s="338">
        <v>263</v>
      </c>
      <c r="F253" s="339">
        <v>5</v>
      </c>
      <c r="G253" s="338">
        <v>268</v>
      </c>
      <c r="H253" s="339">
        <v>4.8</v>
      </c>
      <c r="I253" s="339">
        <v>5.2</v>
      </c>
      <c r="J253" s="340" t="s">
        <v>2959</v>
      </c>
      <c r="M253" s="32"/>
      <c r="N253" s="33"/>
    </row>
    <row r="254" spans="2:14" ht="16.350000000000001" customHeight="1">
      <c r="B254" s="789" t="s">
        <v>420</v>
      </c>
      <c r="C254" s="335" t="s">
        <v>568</v>
      </c>
      <c r="D254" s="337">
        <v>467</v>
      </c>
      <c r="E254" s="338">
        <v>471</v>
      </c>
      <c r="F254" s="339">
        <v>5.0999999999999996</v>
      </c>
      <c r="G254" s="338">
        <v>462</v>
      </c>
      <c r="H254" s="339">
        <v>4.9000000000000004</v>
      </c>
      <c r="I254" s="339">
        <v>5.3</v>
      </c>
      <c r="J254" s="258" t="s">
        <v>2960</v>
      </c>
      <c r="M254" s="32"/>
      <c r="N254" s="33"/>
    </row>
    <row r="255" spans="2:14" ht="16.350000000000001" customHeight="1">
      <c r="B255" s="789" t="s">
        <v>421</v>
      </c>
      <c r="C255" s="336" t="s">
        <v>1194</v>
      </c>
      <c r="D255" s="337">
        <v>288</v>
      </c>
      <c r="E255" s="338">
        <v>290</v>
      </c>
      <c r="F255" s="339">
        <v>5.0999999999999996</v>
      </c>
      <c r="G255" s="338">
        <v>285</v>
      </c>
      <c r="H255" s="339">
        <v>4.9000000000000004</v>
      </c>
      <c r="I255" s="339">
        <v>5.3</v>
      </c>
      <c r="J255" s="340" t="s">
        <v>2960</v>
      </c>
      <c r="M255" s="32"/>
      <c r="N255" s="33"/>
    </row>
    <row r="256" spans="2:14" ht="16.350000000000001" customHeight="1">
      <c r="B256" s="789" t="s">
        <v>422</v>
      </c>
      <c r="C256" s="324" t="s">
        <v>3741</v>
      </c>
      <c r="D256" s="337">
        <v>602</v>
      </c>
      <c r="E256" s="338">
        <v>606</v>
      </c>
      <c r="F256" s="339">
        <v>5.2</v>
      </c>
      <c r="G256" s="338">
        <v>597</v>
      </c>
      <c r="H256" s="339">
        <v>5</v>
      </c>
      <c r="I256" s="339">
        <v>5.4</v>
      </c>
      <c r="J256" s="251" t="s">
        <v>2962</v>
      </c>
      <c r="M256" s="32"/>
      <c r="N256" s="33"/>
    </row>
    <row r="257" spans="2:14" ht="16.350000000000001" customHeight="1">
      <c r="B257" s="789" t="s">
        <v>423</v>
      </c>
      <c r="C257" s="336" t="s">
        <v>1195</v>
      </c>
      <c r="D257" s="337">
        <v>504</v>
      </c>
      <c r="E257" s="338">
        <v>507</v>
      </c>
      <c r="F257" s="339">
        <v>5.3</v>
      </c>
      <c r="G257" s="338">
        <v>501</v>
      </c>
      <c r="H257" s="339">
        <v>5.0999999999999996</v>
      </c>
      <c r="I257" s="339">
        <v>5.5</v>
      </c>
      <c r="J257" s="340" t="s">
        <v>2962</v>
      </c>
      <c r="M257" s="32"/>
      <c r="N257" s="33"/>
    </row>
    <row r="258" spans="2:14" ht="16.350000000000001" customHeight="1">
      <c r="B258" s="789" t="s">
        <v>424</v>
      </c>
      <c r="C258" s="324" t="s">
        <v>924</v>
      </c>
      <c r="D258" s="337">
        <v>432</v>
      </c>
      <c r="E258" s="338">
        <v>434</v>
      </c>
      <c r="F258" s="339">
        <v>5.3</v>
      </c>
      <c r="G258" s="338">
        <v>429</v>
      </c>
      <c r="H258" s="339">
        <v>5.0999999999999996</v>
      </c>
      <c r="I258" s="339">
        <v>5.5</v>
      </c>
      <c r="J258" s="251" t="s">
        <v>2962</v>
      </c>
      <c r="M258" s="32"/>
      <c r="N258" s="33"/>
    </row>
    <row r="259" spans="2:14" ht="16.350000000000001" customHeight="1">
      <c r="B259" s="789" t="s">
        <v>425</v>
      </c>
      <c r="C259" s="336" t="s">
        <v>1196</v>
      </c>
      <c r="D259" s="337">
        <v>277</v>
      </c>
      <c r="E259" s="338">
        <v>278</v>
      </c>
      <c r="F259" s="339">
        <v>5.2</v>
      </c>
      <c r="G259" s="338">
        <v>275</v>
      </c>
      <c r="H259" s="339">
        <v>5</v>
      </c>
      <c r="I259" s="339">
        <v>5.4</v>
      </c>
      <c r="J259" s="340" t="s">
        <v>2962</v>
      </c>
      <c r="M259" s="32"/>
      <c r="N259" s="33"/>
    </row>
    <row r="260" spans="2:14" ht="16.350000000000001" customHeight="1">
      <c r="B260" s="789" t="s">
        <v>426</v>
      </c>
      <c r="C260" s="335" t="s">
        <v>3742</v>
      </c>
      <c r="D260" s="337">
        <v>235</v>
      </c>
      <c r="E260" s="338">
        <v>236</v>
      </c>
      <c r="F260" s="339">
        <v>5.2</v>
      </c>
      <c r="G260" s="338">
        <v>234</v>
      </c>
      <c r="H260" s="339">
        <v>5</v>
      </c>
      <c r="I260" s="339">
        <v>5.4</v>
      </c>
      <c r="J260" s="258" t="s">
        <v>2962</v>
      </c>
      <c r="M260" s="32"/>
      <c r="N260" s="33"/>
    </row>
    <row r="261" spans="2:14" ht="16.350000000000001" customHeight="1">
      <c r="B261" s="789" t="s">
        <v>427</v>
      </c>
      <c r="C261" s="336" t="s">
        <v>1198</v>
      </c>
      <c r="D261" s="337">
        <v>471</v>
      </c>
      <c r="E261" s="338">
        <v>473</v>
      </c>
      <c r="F261" s="339">
        <v>5.3</v>
      </c>
      <c r="G261" s="338">
        <v>468</v>
      </c>
      <c r="H261" s="339">
        <v>5.0999999999999996</v>
      </c>
      <c r="I261" s="339">
        <v>5.5</v>
      </c>
      <c r="J261" s="340" t="s">
        <v>2962</v>
      </c>
      <c r="M261" s="32"/>
      <c r="N261" s="33"/>
    </row>
    <row r="262" spans="2:14" ht="16.350000000000001" customHeight="1">
      <c r="B262" s="789" t="s">
        <v>428</v>
      </c>
      <c r="C262" s="324" t="s">
        <v>925</v>
      </c>
      <c r="D262" s="337">
        <v>655</v>
      </c>
      <c r="E262" s="338">
        <v>659</v>
      </c>
      <c r="F262" s="339">
        <v>5.2</v>
      </c>
      <c r="G262" s="338">
        <v>650</v>
      </c>
      <c r="H262" s="339">
        <v>5</v>
      </c>
      <c r="I262" s="339">
        <v>5.4</v>
      </c>
      <c r="J262" s="251" t="s">
        <v>2962</v>
      </c>
      <c r="M262" s="32"/>
      <c r="N262" s="33"/>
    </row>
    <row r="263" spans="2:14" ht="16.350000000000001" customHeight="1">
      <c r="B263" s="789" t="s">
        <v>429</v>
      </c>
      <c r="C263" s="336" t="s">
        <v>1199</v>
      </c>
      <c r="D263" s="337">
        <v>4650</v>
      </c>
      <c r="E263" s="338">
        <v>4670</v>
      </c>
      <c r="F263" s="339">
        <v>5.3</v>
      </c>
      <c r="G263" s="338">
        <v>4630</v>
      </c>
      <c r="H263" s="339">
        <v>5.0999999999999996</v>
      </c>
      <c r="I263" s="339">
        <v>5.5</v>
      </c>
      <c r="J263" s="340" t="s">
        <v>2962</v>
      </c>
      <c r="M263" s="32"/>
      <c r="N263" s="33"/>
    </row>
    <row r="264" spans="2:14" ht="16.350000000000001" customHeight="1">
      <c r="B264" s="789" t="s">
        <v>430</v>
      </c>
      <c r="C264" s="324" t="s">
        <v>3743</v>
      </c>
      <c r="D264" s="337">
        <v>1860</v>
      </c>
      <c r="E264" s="338">
        <v>1870</v>
      </c>
      <c r="F264" s="339">
        <v>5.2</v>
      </c>
      <c r="G264" s="338">
        <v>1840</v>
      </c>
      <c r="H264" s="339">
        <v>5</v>
      </c>
      <c r="I264" s="339">
        <v>5.4</v>
      </c>
      <c r="J264" s="251" t="s">
        <v>2962</v>
      </c>
      <c r="M264" s="32"/>
      <c r="N264" s="33"/>
    </row>
    <row r="265" spans="2:14" ht="16.350000000000001" customHeight="1">
      <c r="B265" s="789" t="s">
        <v>431</v>
      </c>
      <c r="C265" s="336" t="s">
        <v>1200</v>
      </c>
      <c r="D265" s="337">
        <v>1080</v>
      </c>
      <c r="E265" s="338">
        <v>1080</v>
      </c>
      <c r="F265" s="339">
        <v>5.3</v>
      </c>
      <c r="G265" s="338">
        <v>1070</v>
      </c>
      <c r="H265" s="339">
        <v>5.0999999999999996</v>
      </c>
      <c r="I265" s="339">
        <v>5.5</v>
      </c>
      <c r="J265" s="340" t="s">
        <v>2962</v>
      </c>
      <c r="M265" s="32"/>
      <c r="N265" s="33"/>
    </row>
    <row r="266" spans="2:14" ht="16.350000000000001" customHeight="1">
      <c r="B266" s="789" t="s">
        <v>432</v>
      </c>
      <c r="C266" s="335" t="s">
        <v>580</v>
      </c>
      <c r="D266" s="337">
        <v>442</v>
      </c>
      <c r="E266" s="338">
        <v>445</v>
      </c>
      <c r="F266" s="339">
        <v>5.4</v>
      </c>
      <c r="G266" s="338">
        <v>438</v>
      </c>
      <c r="H266" s="339">
        <v>5.2</v>
      </c>
      <c r="I266" s="339">
        <v>5.6</v>
      </c>
      <c r="J266" s="258" t="s">
        <v>2962</v>
      </c>
      <c r="M266" s="32"/>
      <c r="N266" s="33"/>
    </row>
    <row r="267" spans="2:14" ht="16.350000000000001" customHeight="1">
      <c r="B267" s="789" t="s">
        <v>433</v>
      </c>
      <c r="C267" s="336" t="s">
        <v>1202</v>
      </c>
      <c r="D267" s="337">
        <v>926</v>
      </c>
      <c r="E267" s="338">
        <v>934</v>
      </c>
      <c r="F267" s="339">
        <v>5.4</v>
      </c>
      <c r="G267" s="338">
        <v>918</v>
      </c>
      <c r="H267" s="339">
        <v>5.2</v>
      </c>
      <c r="I267" s="339">
        <v>5.6000000000000005</v>
      </c>
      <c r="J267" s="340" t="s">
        <v>2960</v>
      </c>
      <c r="M267" s="32"/>
      <c r="N267" s="33"/>
    </row>
    <row r="268" spans="2:14" ht="16.350000000000001" customHeight="1">
      <c r="B268" s="789" t="s">
        <v>434</v>
      </c>
      <c r="C268" s="324" t="s">
        <v>927</v>
      </c>
      <c r="D268" s="337">
        <v>665</v>
      </c>
      <c r="E268" s="338">
        <v>669</v>
      </c>
      <c r="F268" s="339">
        <v>5</v>
      </c>
      <c r="G268" s="338">
        <v>665</v>
      </c>
      <c r="H268" s="339">
        <v>4.8</v>
      </c>
      <c r="I268" s="339">
        <v>5.2</v>
      </c>
      <c r="J268" s="251" t="s">
        <v>597</v>
      </c>
      <c r="M268" s="32"/>
      <c r="N268" s="33"/>
    </row>
    <row r="269" spans="2:14" ht="16.350000000000001" customHeight="1">
      <c r="B269" s="789" t="s">
        <v>435</v>
      </c>
      <c r="C269" s="336" t="s">
        <v>1203</v>
      </c>
      <c r="D269" s="337">
        <v>605</v>
      </c>
      <c r="E269" s="338">
        <v>611</v>
      </c>
      <c r="F269" s="339">
        <v>4.9000000000000004</v>
      </c>
      <c r="G269" s="338">
        <v>598</v>
      </c>
      <c r="H269" s="339">
        <v>4.7</v>
      </c>
      <c r="I269" s="339">
        <v>5.0999999999999996</v>
      </c>
      <c r="J269" s="340" t="s">
        <v>2962</v>
      </c>
      <c r="M269" s="32"/>
      <c r="N269" s="33"/>
    </row>
    <row r="270" spans="2:14" ht="16.350000000000001" customHeight="1">
      <c r="B270" s="789" t="s">
        <v>436</v>
      </c>
      <c r="C270" s="324" t="s">
        <v>928</v>
      </c>
      <c r="D270" s="337">
        <v>1100</v>
      </c>
      <c r="E270" s="338">
        <v>1110</v>
      </c>
      <c r="F270" s="339">
        <v>4.9000000000000004</v>
      </c>
      <c r="G270" s="338">
        <v>1080</v>
      </c>
      <c r="H270" s="339">
        <v>4.7</v>
      </c>
      <c r="I270" s="339">
        <v>5.0999999999999996</v>
      </c>
      <c r="J270" s="251" t="s">
        <v>2962</v>
      </c>
      <c r="M270" s="32"/>
      <c r="N270" s="33"/>
    </row>
    <row r="271" spans="2:14" ht="16.350000000000001" customHeight="1">
      <c r="B271" s="789" t="s">
        <v>437</v>
      </c>
      <c r="C271" s="336" t="s">
        <v>1204</v>
      </c>
      <c r="D271" s="337">
        <v>1670</v>
      </c>
      <c r="E271" s="338">
        <v>1680</v>
      </c>
      <c r="F271" s="339">
        <v>4.9000000000000004</v>
      </c>
      <c r="G271" s="338">
        <v>1650</v>
      </c>
      <c r="H271" s="339">
        <v>4.7</v>
      </c>
      <c r="I271" s="339">
        <v>5.0999999999999996</v>
      </c>
      <c r="J271" s="340" t="s">
        <v>2962</v>
      </c>
      <c r="M271" s="32"/>
      <c r="N271" s="33"/>
    </row>
    <row r="272" spans="2:14" ht="16.350000000000001" customHeight="1">
      <c r="B272" s="789" t="s">
        <v>438</v>
      </c>
      <c r="C272" s="335" t="s">
        <v>586</v>
      </c>
      <c r="D272" s="337">
        <v>4110</v>
      </c>
      <c r="E272" s="338">
        <v>4150</v>
      </c>
      <c r="F272" s="339">
        <v>4.8</v>
      </c>
      <c r="G272" s="338">
        <v>4060</v>
      </c>
      <c r="H272" s="339">
        <v>4.5999999999999996</v>
      </c>
      <c r="I272" s="339">
        <v>5</v>
      </c>
      <c r="J272" s="258" t="s">
        <v>2962</v>
      </c>
      <c r="M272" s="32"/>
      <c r="N272" s="33"/>
    </row>
    <row r="273" spans="2:14" ht="16.350000000000001" customHeight="1">
      <c r="B273" s="789" t="s">
        <v>439</v>
      </c>
      <c r="C273" s="336" t="s">
        <v>1206</v>
      </c>
      <c r="D273" s="337">
        <v>641</v>
      </c>
      <c r="E273" s="338">
        <v>649</v>
      </c>
      <c r="F273" s="339">
        <v>4.8</v>
      </c>
      <c r="G273" s="338">
        <v>638</v>
      </c>
      <c r="H273" s="339">
        <v>4.5999999999999996</v>
      </c>
      <c r="I273" s="339">
        <v>5</v>
      </c>
      <c r="J273" s="340" t="s">
        <v>2958</v>
      </c>
      <c r="M273" s="32"/>
      <c r="N273" s="33"/>
    </row>
    <row r="274" spans="2:14" ht="16.350000000000001" customHeight="1">
      <c r="B274" s="789" t="s">
        <v>440</v>
      </c>
      <c r="C274" s="324" t="s">
        <v>929</v>
      </c>
      <c r="D274" s="337">
        <v>828</v>
      </c>
      <c r="E274" s="338">
        <v>836</v>
      </c>
      <c r="F274" s="339">
        <v>4.8</v>
      </c>
      <c r="G274" s="338">
        <v>824</v>
      </c>
      <c r="H274" s="339">
        <v>4.5999999999999996</v>
      </c>
      <c r="I274" s="339">
        <v>5</v>
      </c>
      <c r="J274" s="251" t="s">
        <v>2958</v>
      </c>
      <c r="M274" s="32"/>
      <c r="N274" s="33"/>
    </row>
    <row r="275" spans="2:14" ht="16.350000000000001" customHeight="1">
      <c r="B275" s="789" t="s">
        <v>441</v>
      </c>
      <c r="C275" s="336" t="s">
        <v>1207</v>
      </c>
      <c r="D275" s="337">
        <v>1150</v>
      </c>
      <c r="E275" s="338">
        <v>1160</v>
      </c>
      <c r="F275" s="339">
        <v>4.8</v>
      </c>
      <c r="G275" s="338">
        <v>1130</v>
      </c>
      <c r="H275" s="339">
        <v>4.5999999999999996</v>
      </c>
      <c r="I275" s="339">
        <v>5</v>
      </c>
      <c r="J275" s="340" t="s">
        <v>2962</v>
      </c>
      <c r="M275" s="32"/>
      <c r="N275" s="33"/>
    </row>
    <row r="276" spans="2:14" ht="16.350000000000001" customHeight="1">
      <c r="B276" s="789" t="s">
        <v>442</v>
      </c>
      <c r="C276" s="324" t="s">
        <v>930</v>
      </c>
      <c r="D276" s="337">
        <v>1050</v>
      </c>
      <c r="E276" s="338">
        <v>1060</v>
      </c>
      <c r="F276" s="339">
        <v>4.8</v>
      </c>
      <c r="G276" s="338">
        <v>1040</v>
      </c>
      <c r="H276" s="339">
        <v>4.5999999999999996</v>
      </c>
      <c r="I276" s="339">
        <v>5</v>
      </c>
      <c r="J276" s="251" t="s">
        <v>2962</v>
      </c>
      <c r="M276" s="32"/>
      <c r="N276" s="33"/>
    </row>
    <row r="277" spans="2:14" ht="16.350000000000001" customHeight="1">
      <c r="B277" s="789" t="s">
        <v>443</v>
      </c>
      <c r="C277" s="336" t="s">
        <v>1208</v>
      </c>
      <c r="D277" s="337">
        <v>1850</v>
      </c>
      <c r="E277" s="338">
        <v>1870</v>
      </c>
      <c r="F277" s="339">
        <v>4.7</v>
      </c>
      <c r="G277" s="338">
        <v>1830</v>
      </c>
      <c r="H277" s="339">
        <v>4.5</v>
      </c>
      <c r="I277" s="339">
        <v>4.9000000000000004</v>
      </c>
      <c r="J277" s="340" t="s">
        <v>2960</v>
      </c>
      <c r="M277" s="32"/>
      <c r="N277" s="33"/>
    </row>
    <row r="278" spans="2:14" ht="16.350000000000001" customHeight="1">
      <c r="B278" s="789" t="s">
        <v>444</v>
      </c>
      <c r="C278" s="335" t="s">
        <v>3744</v>
      </c>
      <c r="D278" s="337">
        <v>615</v>
      </c>
      <c r="E278" s="338">
        <v>618</v>
      </c>
      <c r="F278" s="339">
        <v>5.0999999999999996</v>
      </c>
      <c r="G278" s="338">
        <v>613</v>
      </c>
      <c r="H278" s="339">
        <v>4.8999999999999995</v>
      </c>
      <c r="I278" s="339">
        <v>5.3</v>
      </c>
      <c r="J278" s="258" t="s">
        <v>2958</v>
      </c>
      <c r="M278" s="32"/>
      <c r="N278" s="33"/>
    </row>
    <row r="279" spans="2:14" ht="16.350000000000001" customHeight="1">
      <c r="B279" s="789" t="s">
        <v>445</v>
      </c>
      <c r="C279" s="336" t="s">
        <v>1210</v>
      </c>
      <c r="D279" s="337">
        <v>282</v>
      </c>
      <c r="E279" s="338">
        <v>283</v>
      </c>
      <c r="F279" s="339">
        <v>5</v>
      </c>
      <c r="G279" s="338">
        <v>281</v>
      </c>
      <c r="H279" s="339">
        <v>4.8</v>
      </c>
      <c r="I279" s="339">
        <v>5.2</v>
      </c>
      <c r="J279" s="340" t="s">
        <v>2958</v>
      </c>
      <c r="M279" s="32"/>
      <c r="N279" s="33"/>
    </row>
    <row r="280" spans="2:14" ht="16.350000000000001" customHeight="1">
      <c r="B280" s="789" t="s">
        <v>446</v>
      </c>
      <c r="C280" s="324" t="s">
        <v>931</v>
      </c>
      <c r="D280" s="337">
        <v>342</v>
      </c>
      <c r="E280" s="338">
        <v>344</v>
      </c>
      <c r="F280" s="339">
        <v>5.3</v>
      </c>
      <c r="G280" s="338">
        <v>341</v>
      </c>
      <c r="H280" s="339">
        <v>5.0999999999999996</v>
      </c>
      <c r="I280" s="339">
        <v>5.5</v>
      </c>
      <c r="J280" s="251" t="s">
        <v>2958</v>
      </c>
      <c r="M280" s="32"/>
      <c r="N280" s="33"/>
    </row>
    <row r="281" spans="2:14" ht="16.350000000000001" customHeight="1">
      <c r="B281" s="789" t="s">
        <v>447</v>
      </c>
      <c r="C281" s="336" t="s">
        <v>1211</v>
      </c>
      <c r="D281" s="337">
        <v>527</v>
      </c>
      <c r="E281" s="338">
        <v>530</v>
      </c>
      <c r="F281" s="339">
        <v>5.2</v>
      </c>
      <c r="G281" s="338">
        <v>526</v>
      </c>
      <c r="H281" s="339">
        <v>5</v>
      </c>
      <c r="I281" s="339">
        <v>5.4</v>
      </c>
      <c r="J281" s="340" t="s">
        <v>2958</v>
      </c>
      <c r="M281" s="32"/>
      <c r="N281" s="33"/>
    </row>
    <row r="282" spans="2:14" ht="16.350000000000001" customHeight="1">
      <c r="B282" s="1066" t="s">
        <v>448</v>
      </c>
      <c r="C282" s="335" t="s">
        <v>932</v>
      </c>
      <c r="D282" s="337">
        <v>565</v>
      </c>
      <c r="E282" s="338">
        <v>571</v>
      </c>
      <c r="F282" s="339">
        <v>5.2</v>
      </c>
      <c r="G282" s="338">
        <v>563</v>
      </c>
      <c r="H282" s="339">
        <v>5</v>
      </c>
      <c r="I282" s="339">
        <v>5.4</v>
      </c>
      <c r="J282" s="258" t="s">
        <v>2958</v>
      </c>
      <c r="M282" s="32"/>
      <c r="N282" s="33"/>
    </row>
    <row r="283" spans="2:14" ht="16.350000000000001" customHeight="1" thickBot="1">
      <c r="B283" s="792" t="s">
        <v>933</v>
      </c>
      <c r="C283" s="1067" t="s">
        <v>1212</v>
      </c>
      <c r="D283" s="865">
        <v>1120</v>
      </c>
      <c r="E283" s="920">
        <v>1130</v>
      </c>
      <c r="F283" s="672">
        <v>4.8</v>
      </c>
      <c r="G283" s="920">
        <v>1100</v>
      </c>
      <c r="H283" s="672">
        <v>4.5999999999999996</v>
      </c>
      <c r="I283" s="672">
        <v>5</v>
      </c>
      <c r="J283" s="1141" t="s">
        <v>182</v>
      </c>
      <c r="M283" s="32"/>
      <c r="N283" s="33"/>
    </row>
    <row r="284" spans="2:14" ht="16.350000000000001" customHeight="1" thickTop="1" thickBot="1">
      <c r="B284" s="1068" t="s">
        <v>3188</v>
      </c>
      <c r="C284" s="678" t="s">
        <v>3176</v>
      </c>
      <c r="D284" s="866">
        <v>3850</v>
      </c>
      <c r="E284" s="867">
        <v>3920</v>
      </c>
      <c r="F284" s="677">
        <v>4.5</v>
      </c>
      <c r="G284" s="867">
        <v>3770</v>
      </c>
      <c r="H284" s="677">
        <v>4.3</v>
      </c>
      <c r="I284" s="677">
        <v>4.7</v>
      </c>
      <c r="J284" s="673" t="s">
        <v>182</v>
      </c>
      <c r="M284" s="32"/>
      <c r="N284" s="33"/>
    </row>
    <row r="285" spans="2:14" ht="16.350000000000001" customHeight="1" thickTop="1">
      <c r="B285" s="1321" t="s">
        <v>934</v>
      </c>
      <c r="C285" s="680" t="s">
        <v>1213</v>
      </c>
      <c r="D285" s="869">
        <v>5290</v>
      </c>
      <c r="E285" s="869" t="s">
        <v>3719</v>
      </c>
      <c r="F285" s="681" t="s">
        <v>813</v>
      </c>
      <c r="G285" s="869">
        <v>5290</v>
      </c>
      <c r="H285" s="727">
        <v>3.9</v>
      </c>
      <c r="I285" s="681" t="s">
        <v>1051</v>
      </c>
      <c r="J285" s="680" t="s">
        <v>28</v>
      </c>
      <c r="M285" s="32"/>
      <c r="N285" s="33"/>
    </row>
    <row r="286" spans="2:14" ht="16.350000000000001" customHeight="1">
      <c r="B286" s="31"/>
      <c r="D286" s="870"/>
      <c r="E286" s="870"/>
      <c r="F286" s="871"/>
      <c r="G286" s="872"/>
      <c r="H286" s="873"/>
      <c r="I286" s="873"/>
      <c r="J286" s="872"/>
      <c r="M286" s="32"/>
      <c r="N286" s="33"/>
    </row>
    <row r="287" spans="2:14" ht="16.350000000000001" customHeight="1">
      <c r="B287" s="1322" t="s">
        <v>797</v>
      </c>
      <c r="C287" s="1323" t="s">
        <v>611</v>
      </c>
      <c r="D287" s="1070">
        <f>SUM(D288:D293)</f>
        <v>1041183</v>
      </c>
      <c r="E287" s="1070" t="s">
        <v>599</v>
      </c>
      <c r="F287" s="1070" t="s">
        <v>599</v>
      </c>
      <c r="G287" s="1071" t="s">
        <v>599</v>
      </c>
      <c r="H287" s="1071" t="s">
        <v>599</v>
      </c>
      <c r="I287" s="1071" t="s">
        <v>599</v>
      </c>
      <c r="J287" s="1072" t="s">
        <v>599</v>
      </c>
      <c r="M287" s="32"/>
      <c r="N287" s="33"/>
    </row>
    <row r="288" spans="2:14" ht="16.350000000000001" customHeight="1">
      <c r="B288" s="385"/>
      <c r="C288" s="874" t="s">
        <v>612</v>
      </c>
      <c r="D288" s="875">
        <f>SUM(D5:D65)</f>
        <v>465280</v>
      </c>
      <c r="E288" s="875" t="s">
        <v>599</v>
      </c>
      <c r="F288" s="876" t="s">
        <v>599</v>
      </c>
      <c r="G288" s="877" t="s">
        <v>599</v>
      </c>
      <c r="H288" s="878" t="s">
        <v>599</v>
      </c>
      <c r="I288" s="878" t="s">
        <v>599</v>
      </c>
      <c r="J288" s="879" t="s">
        <v>262</v>
      </c>
      <c r="M288" s="32"/>
      <c r="N288" s="33"/>
    </row>
    <row r="289" spans="2:14" ht="16.350000000000001" customHeight="1">
      <c r="B289" s="880"/>
      <c r="C289" s="881" t="s">
        <v>613</v>
      </c>
      <c r="D289" s="882">
        <f>SUM(D66:D109)</f>
        <v>180945</v>
      </c>
      <c r="E289" s="882" t="s">
        <v>1051</v>
      </c>
      <c r="F289" s="883" t="s">
        <v>1051</v>
      </c>
      <c r="G289" s="884" t="s">
        <v>1051</v>
      </c>
      <c r="H289" s="885" t="s">
        <v>1051</v>
      </c>
      <c r="I289" s="885" t="s">
        <v>1051</v>
      </c>
      <c r="J289" s="886" t="s">
        <v>1051</v>
      </c>
      <c r="M289" s="32"/>
      <c r="N289" s="33"/>
    </row>
    <row r="290" spans="2:14" ht="16.350000000000001" customHeight="1">
      <c r="B290" s="887"/>
      <c r="C290" s="888" t="s">
        <v>825</v>
      </c>
      <c r="D290" s="889">
        <f>SUM(D110:D128)</f>
        <v>187350</v>
      </c>
      <c r="E290" s="889" t="s">
        <v>599</v>
      </c>
      <c r="F290" s="890" t="s">
        <v>599</v>
      </c>
      <c r="G290" s="891" t="s">
        <v>599</v>
      </c>
      <c r="H290" s="892" t="s">
        <v>599</v>
      </c>
      <c r="I290" s="892" t="s">
        <v>599</v>
      </c>
      <c r="J290" s="893" t="s">
        <v>262</v>
      </c>
    </row>
    <row r="291" spans="2:14" ht="16.350000000000001" customHeight="1">
      <c r="B291" s="894"/>
      <c r="C291" s="895" t="s">
        <v>614</v>
      </c>
      <c r="D291" s="896">
        <f>SUM(D129:D283)</f>
        <v>198468</v>
      </c>
      <c r="E291" s="896" t="s">
        <v>599</v>
      </c>
      <c r="F291" s="897" t="s">
        <v>599</v>
      </c>
      <c r="G291" s="898" t="s">
        <v>599</v>
      </c>
      <c r="H291" s="899" t="s">
        <v>599</v>
      </c>
      <c r="I291" s="899" t="s">
        <v>599</v>
      </c>
      <c r="J291" s="900" t="s">
        <v>262</v>
      </c>
    </row>
    <row r="292" spans="2:14" ht="16.350000000000001" customHeight="1">
      <c r="B292" s="1073"/>
      <c r="C292" s="1074" t="s">
        <v>3179</v>
      </c>
      <c r="D292" s="1075">
        <f>SUM(D284)</f>
        <v>3850</v>
      </c>
      <c r="E292" s="1075" t="s">
        <v>262</v>
      </c>
      <c r="F292" s="1076" t="s">
        <v>262</v>
      </c>
      <c r="G292" s="1077" t="s">
        <v>262</v>
      </c>
      <c r="H292" s="1078" t="s">
        <v>262</v>
      </c>
      <c r="I292" s="1078" t="s">
        <v>262</v>
      </c>
      <c r="J292" s="1079" t="s">
        <v>262</v>
      </c>
    </row>
    <row r="293" spans="2:14" ht="16.350000000000001" customHeight="1">
      <c r="B293" s="901"/>
      <c r="C293" s="902" t="s">
        <v>1215</v>
      </c>
      <c r="D293" s="903">
        <f>SUM(D285)</f>
        <v>5290</v>
      </c>
      <c r="E293" s="903" t="s">
        <v>262</v>
      </c>
      <c r="F293" s="904" t="s">
        <v>262</v>
      </c>
      <c r="G293" s="905" t="s">
        <v>262</v>
      </c>
      <c r="H293" s="906" t="s">
        <v>262</v>
      </c>
      <c r="I293" s="906" t="s">
        <v>262</v>
      </c>
      <c r="J293" s="907" t="s">
        <v>262</v>
      </c>
    </row>
    <row r="294" spans="2:14" ht="16.350000000000001" customHeight="1">
      <c r="B294" s="604" t="s">
        <v>3745</v>
      </c>
      <c r="C294" s="682"/>
      <c r="D294" s="611"/>
      <c r="E294" s="611"/>
      <c r="F294" s="608"/>
      <c r="G294" s="609"/>
      <c r="H294" s="610"/>
      <c r="I294" s="610"/>
      <c r="J294" s="609"/>
    </row>
    <row r="295" spans="2:14" ht="16.350000000000001" customHeight="1">
      <c r="B295" s="604" t="s">
        <v>3746</v>
      </c>
      <c r="C295" s="682"/>
      <c r="D295" s="611"/>
      <c r="E295" s="611"/>
      <c r="F295" s="608"/>
      <c r="G295" s="609"/>
      <c r="H295" s="610"/>
      <c r="I295" s="610"/>
      <c r="J295" s="609"/>
    </row>
    <row r="296" spans="2:14" ht="16.350000000000001" customHeight="1">
      <c r="B296" s="604" t="s">
        <v>3747</v>
      </c>
      <c r="C296" s="682"/>
      <c r="D296" s="611"/>
      <c r="E296" s="611"/>
      <c r="F296" s="608"/>
      <c r="G296" s="609"/>
      <c r="H296" s="610"/>
      <c r="I296" s="610"/>
      <c r="J296" s="609"/>
    </row>
    <row r="297" spans="2:14" ht="16.350000000000001" customHeight="1">
      <c r="B297" s="604" t="s">
        <v>3189</v>
      </c>
      <c r="C297" s="682"/>
      <c r="D297" s="38"/>
      <c r="E297" s="38"/>
    </row>
    <row r="298" spans="2:14" ht="16.350000000000001" customHeight="1">
      <c r="B298" s="604" t="s">
        <v>3748</v>
      </c>
      <c r="C298" s="682"/>
      <c r="D298" s="606"/>
      <c r="E298" s="607"/>
      <c r="F298" s="608"/>
      <c r="G298" s="609"/>
      <c r="H298" s="610"/>
      <c r="I298" s="610"/>
      <c r="J298" s="609"/>
    </row>
    <row r="299" spans="2:14" ht="16.350000000000001" customHeight="1">
      <c r="B299" s="604" t="s">
        <v>3190</v>
      </c>
      <c r="C299" s="682"/>
      <c r="D299" s="607"/>
      <c r="E299" s="607"/>
      <c r="F299" s="608"/>
      <c r="G299" s="609"/>
      <c r="H299" s="610"/>
      <c r="I299" s="610"/>
      <c r="J299" s="609"/>
    </row>
    <row r="300" spans="2:14" ht="16.350000000000001" customHeight="1">
      <c r="B300" s="604" t="s">
        <v>3749</v>
      </c>
      <c r="C300" s="682"/>
      <c r="D300" s="607"/>
      <c r="E300" s="607"/>
      <c r="F300" s="608"/>
      <c r="G300" s="609"/>
      <c r="H300" s="610"/>
      <c r="I300" s="610"/>
      <c r="J300" s="609"/>
    </row>
    <row r="301" spans="2:14" ht="16.350000000000001" customHeight="1">
      <c r="B301" s="604" t="s">
        <v>3750</v>
      </c>
      <c r="C301" s="682"/>
      <c r="D301" s="607"/>
      <c r="E301" s="607"/>
      <c r="F301" s="608"/>
      <c r="G301" s="609"/>
      <c r="H301" s="610"/>
      <c r="I301" s="610"/>
      <c r="J301" s="609"/>
    </row>
    <row r="302" spans="2:14" s="609" customFormat="1" ht="16.350000000000001" customHeight="1">
      <c r="B302" s="604" t="s">
        <v>3751</v>
      </c>
      <c r="C302" s="682"/>
      <c r="D302" s="611"/>
      <c r="E302" s="611"/>
      <c r="F302" s="608"/>
      <c r="H302" s="610"/>
      <c r="I302" s="610"/>
    </row>
    <row r="303" spans="2:14" s="609" customFormat="1" ht="16.350000000000001" customHeight="1">
      <c r="B303" s="604" t="s">
        <v>3191</v>
      </c>
      <c r="C303" s="605"/>
      <c r="D303" s="607"/>
      <c r="E303" s="607"/>
      <c r="F303" s="608"/>
      <c r="H303" s="610"/>
      <c r="I303" s="610"/>
    </row>
    <row r="304" spans="2:14" ht="16.350000000000001" customHeight="1">
      <c r="B304" s="604"/>
      <c r="D304" s="38"/>
      <c r="E304" s="38"/>
    </row>
    <row r="305" spans="2:14" s="609" customFormat="1" ht="16.350000000000001" customHeight="1">
      <c r="B305" s="604"/>
      <c r="C305" s="605"/>
      <c r="D305" s="607"/>
      <c r="E305" s="607"/>
      <c r="F305" s="608"/>
      <c r="H305" s="610"/>
      <c r="I305" s="610"/>
    </row>
    <row r="306" spans="2:14" s="609" customFormat="1" ht="16.350000000000001" customHeight="1">
      <c r="B306" s="604"/>
      <c r="C306" s="605"/>
      <c r="D306" s="611"/>
      <c r="E306" s="611"/>
      <c r="F306" s="608"/>
      <c r="H306" s="610"/>
      <c r="I306" s="610"/>
    </row>
    <row r="307" spans="2:14" s="35" customFormat="1" ht="16.350000000000001" customHeight="1">
      <c r="B307" s="34"/>
      <c r="D307" s="32"/>
      <c r="E307" s="32"/>
      <c r="F307" s="36"/>
      <c r="G307" s="31"/>
      <c r="H307" s="37"/>
      <c r="I307" s="37"/>
      <c r="J307" s="31"/>
      <c r="K307" s="31"/>
      <c r="L307" s="31"/>
      <c r="M307" s="31"/>
      <c r="N307" s="31"/>
    </row>
    <row r="308" spans="2:14" s="35" customFormat="1" ht="16.350000000000001" customHeight="1">
      <c r="B308" s="34"/>
      <c r="D308" s="32"/>
      <c r="E308" s="32"/>
      <c r="F308" s="36"/>
      <c r="G308" s="31"/>
      <c r="H308" s="37"/>
      <c r="I308" s="37"/>
      <c r="J308" s="31"/>
      <c r="K308" s="31"/>
      <c r="L308" s="31"/>
      <c r="M308" s="31"/>
      <c r="N308" s="31"/>
    </row>
    <row r="309" spans="2:14" s="35" customFormat="1" ht="16.350000000000001" customHeight="1">
      <c r="B309" s="34"/>
      <c r="D309" s="32"/>
      <c r="E309" s="32"/>
      <c r="F309" s="36"/>
      <c r="G309" s="31"/>
      <c r="H309" s="37"/>
      <c r="I309" s="37"/>
      <c r="J309" s="31"/>
      <c r="K309" s="31"/>
      <c r="L309" s="31"/>
      <c r="M309" s="31"/>
      <c r="N309" s="31"/>
    </row>
  </sheetData>
  <sheetProtection password="DD24" sheet="1" objects="1" scenarios="1"/>
  <mergeCells count="5">
    <mergeCell ref="B2:B4"/>
    <mergeCell ref="C2:C4"/>
    <mergeCell ref="E2:F2"/>
    <mergeCell ref="G2:I2"/>
    <mergeCell ref="J2:J4"/>
  </mergeCells>
  <phoneticPr fontId="2"/>
  <conditionalFormatting sqref="C5:J285">
    <cfRule type="expression" dxfId="49" priority="1">
      <formula>MOD(ROW(),2)=0</formula>
    </cfRule>
  </conditionalFormatting>
  <conditionalFormatting sqref="H102:H105">
    <cfRule type="expression" dxfId="48" priority="5">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50000000000001" customHeight="1"/>
  <cols>
    <col min="1" max="1" width="3.125" style="31" customWidth="1"/>
    <col min="2" max="2" width="10.875" style="40" customWidth="1"/>
    <col min="3" max="3" width="33.875" style="35" customWidth="1"/>
    <col min="4" max="5" width="15.125" style="32" customWidth="1"/>
    <col min="6" max="6" width="15.125" style="36" customWidth="1"/>
    <col min="7" max="7" width="15.125" style="31" customWidth="1"/>
    <col min="8" max="9" width="15.125" style="37" customWidth="1"/>
    <col min="10" max="10" width="31.125" style="31" customWidth="1"/>
    <col min="11" max="11" width="9" style="31" customWidth="1"/>
    <col min="12" max="12" width="13.625" style="31" customWidth="1"/>
    <col min="13" max="13" width="11.5" style="31" bestFit="1" customWidth="1"/>
    <col min="14" max="14" width="10.125" style="31" bestFit="1" customWidth="1"/>
    <col min="15" max="16384" width="9" style="31"/>
  </cols>
  <sheetData>
    <row r="1" spans="2:14" ht="14.45" customHeight="1">
      <c r="B1" s="34"/>
      <c r="D1" s="577"/>
      <c r="E1" s="577"/>
      <c r="F1" s="578"/>
      <c r="G1" s="579"/>
      <c r="H1" s="580"/>
      <c r="I1" s="580"/>
      <c r="J1" s="579"/>
    </row>
    <row r="2" spans="2:14" s="21" customFormat="1" ht="20.45" customHeight="1">
      <c r="B2" s="1424" t="s">
        <v>67</v>
      </c>
      <c r="C2" s="1420" t="s">
        <v>24</v>
      </c>
      <c r="D2" s="581"/>
      <c r="E2" s="1428" t="s">
        <v>23</v>
      </c>
      <c r="F2" s="1429"/>
      <c r="G2" s="1430" t="s">
        <v>22</v>
      </c>
      <c r="H2" s="1430"/>
      <c r="I2" s="1430"/>
      <c r="J2" s="1431" t="s">
        <v>25</v>
      </c>
    </row>
    <row r="3" spans="2:14" s="21" customFormat="1" ht="27" customHeight="1">
      <c r="B3" s="1418"/>
      <c r="C3" s="1421"/>
      <c r="D3" s="582" t="s">
        <v>879</v>
      </c>
      <c r="E3" s="583" t="s">
        <v>21</v>
      </c>
      <c r="F3" s="584" t="s">
        <v>59</v>
      </c>
      <c r="G3" s="585" t="s">
        <v>21</v>
      </c>
      <c r="H3" s="586" t="s">
        <v>20</v>
      </c>
      <c r="I3" s="586" t="s">
        <v>71</v>
      </c>
      <c r="J3" s="1432"/>
    </row>
    <row r="4" spans="2:14" s="21" customFormat="1" ht="16.350000000000001" customHeight="1">
      <c r="B4" s="1419"/>
      <c r="C4" s="1422"/>
      <c r="D4" s="587" t="s">
        <v>823</v>
      </c>
      <c r="E4" s="587" t="s">
        <v>823</v>
      </c>
      <c r="F4" s="588" t="s">
        <v>72</v>
      </c>
      <c r="G4" s="589" t="s">
        <v>823</v>
      </c>
      <c r="H4" s="590" t="s">
        <v>18</v>
      </c>
      <c r="I4" s="590" t="s">
        <v>72</v>
      </c>
      <c r="J4" s="1433"/>
    </row>
    <row r="5" spans="2:14" ht="16.350000000000001" customHeight="1">
      <c r="B5" s="243" t="s">
        <v>74</v>
      </c>
      <c r="C5" s="591" t="s">
        <v>126</v>
      </c>
      <c r="D5" s="592">
        <v>48100</v>
      </c>
      <c r="E5" s="592">
        <v>49400</v>
      </c>
      <c r="F5" s="593">
        <v>3.6999999999999997</v>
      </c>
      <c r="G5" s="592">
        <v>47600</v>
      </c>
      <c r="H5" s="594">
        <v>3.9</v>
      </c>
      <c r="I5" s="593">
        <v>3.9</v>
      </c>
      <c r="J5" s="595" t="s">
        <v>27</v>
      </c>
      <c r="M5" s="32"/>
      <c r="N5" s="33"/>
    </row>
    <row r="6" spans="2:14" ht="16.350000000000001" customHeight="1">
      <c r="B6" s="243" t="s">
        <v>68</v>
      </c>
      <c r="C6" s="336" t="s">
        <v>127</v>
      </c>
      <c r="D6" s="337">
        <v>21400</v>
      </c>
      <c r="E6" s="338">
        <v>20300</v>
      </c>
      <c r="F6" s="339">
        <v>4.2</v>
      </c>
      <c r="G6" s="338">
        <v>21800</v>
      </c>
      <c r="H6" s="339">
        <v>4</v>
      </c>
      <c r="I6" s="339">
        <v>4.3</v>
      </c>
      <c r="J6" s="340" t="s">
        <v>26</v>
      </c>
      <c r="M6" s="32"/>
      <c r="N6" s="33"/>
    </row>
    <row r="7" spans="2:14" ht="16.350000000000001" customHeight="1">
      <c r="B7" s="243" t="s">
        <v>75</v>
      </c>
      <c r="C7" s="336" t="s">
        <v>128</v>
      </c>
      <c r="D7" s="337">
        <v>27100</v>
      </c>
      <c r="E7" s="338">
        <v>27400</v>
      </c>
      <c r="F7" s="339">
        <v>4.1000000000000005</v>
      </c>
      <c r="G7" s="338">
        <v>26700</v>
      </c>
      <c r="H7" s="339">
        <v>3.8</v>
      </c>
      <c r="I7" s="339">
        <v>4.3</v>
      </c>
      <c r="J7" s="340" t="s">
        <v>28</v>
      </c>
      <c r="M7" s="32"/>
      <c r="N7" s="33"/>
    </row>
    <row r="8" spans="2:14" ht="16.350000000000001" customHeight="1">
      <c r="B8" s="243" t="s">
        <v>69</v>
      </c>
      <c r="C8" s="336" t="s">
        <v>129</v>
      </c>
      <c r="D8" s="337">
        <v>11300</v>
      </c>
      <c r="E8" s="338">
        <v>11000</v>
      </c>
      <c r="F8" s="339">
        <v>4.2</v>
      </c>
      <c r="G8" s="338">
        <v>11400</v>
      </c>
      <c r="H8" s="339">
        <v>4.1000000000000005</v>
      </c>
      <c r="I8" s="339">
        <v>4.3999999999999995</v>
      </c>
      <c r="J8" s="340" t="s">
        <v>27</v>
      </c>
      <c r="M8" s="32"/>
      <c r="N8" s="33"/>
    </row>
    <row r="9" spans="2:14" ht="16.350000000000001" customHeight="1">
      <c r="B9" s="243" t="s">
        <v>76</v>
      </c>
      <c r="C9" s="336" t="s">
        <v>130</v>
      </c>
      <c r="D9" s="337">
        <v>12100</v>
      </c>
      <c r="E9" s="338">
        <v>12200</v>
      </c>
      <c r="F9" s="339">
        <v>3.9</v>
      </c>
      <c r="G9" s="338">
        <v>12000</v>
      </c>
      <c r="H9" s="339">
        <v>3.9</v>
      </c>
      <c r="I9" s="339">
        <v>4.1000000000000005</v>
      </c>
      <c r="J9" s="340" t="s">
        <v>27</v>
      </c>
      <c r="M9" s="32"/>
      <c r="N9" s="33"/>
    </row>
    <row r="10" spans="2:14" ht="16.350000000000001" customHeight="1">
      <c r="B10" s="243" t="s">
        <v>70</v>
      </c>
      <c r="C10" s="336" t="s">
        <v>1510</v>
      </c>
      <c r="D10" s="337">
        <v>10400</v>
      </c>
      <c r="E10" s="338">
        <v>10500</v>
      </c>
      <c r="F10" s="339">
        <v>4</v>
      </c>
      <c r="G10" s="338">
        <v>10200</v>
      </c>
      <c r="H10" s="339">
        <v>3.8</v>
      </c>
      <c r="I10" s="339">
        <v>4.2</v>
      </c>
      <c r="J10" s="340" t="s">
        <v>28</v>
      </c>
      <c r="M10" s="32"/>
      <c r="N10" s="33"/>
    </row>
    <row r="11" spans="2:14" ht="16.350000000000001" customHeight="1">
      <c r="B11" s="243" t="s">
        <v>77</v>
      </c>
      <c r="C11" s="336" t="s">
        <v>1427</v>
      </c>
      <c r="D11" s="337">
        <v>10600</v>
      </c>
      <c r="E11" s="338">
        <v>10800</v>
      </c>
      <c r="F11" s="339">
        <v>3.6999999999999997</v>
      </c>
      <c r="G11" s="338">
        <v>10500</v>
      </c>
      <c r="H11" s="339">
        <v>3.5000000000000004</v>
      </c>
      <c r="I11" s="339">
        <v>3.9</v>
      </c>
      <c r="J11" s="340" t="s">
        <v>26</v>
      </c>
      <c r="M11" s="32"/>
      <c r="N11" s="33"/>
    </row>
    <row r="12" spans="2:14" ht="16.350000000000001" customHeight="1">
      <c r="B12" s="243" t="s">
        <v>78</v>
      </c>
      <c r="C12" s="336" t="s">
        <v>1038</v>
      </c>
      <c r="D12" s="337">
        <v>11100</v>
      </c>
      <c r="E12" s="338">
        <v>11300</v>
      </c>
      <c r="F12" s="339">
        <v>4</v>
      </c>
      <c r="G12" s="338">
        <v>10900</v>
      </c>
      <c r="H12" s="339">
        <v>3.8</v>
      </c>
      <c r="I12" s="339">
        <v>4.2</v>
      </c>
      <c r="J12" s="340" t="s">
        <v>28</v>
      </c>
      <c r="M12" s="32"/>
      <c r="N12" s="33"/>
    </row>
    <row r="13" spans="2:14" ht="16.350000000000001" customHeight="1">
      <c r="B13" s="243" t="s">
        <v>79</v>
      </c>
      <c r="C13" s="336" t="s">
        <v>1511</v>
      </c>
      <c r="D13" s="337">
        <v>7230</v>
      </c>
      <c r="E13" s="338">
        <v>7380</v>
      </c>
      <c r="F13" s="339">
        <v>4.2</v>
      </c>
      <c r="G13" s="338">
        <v>7160</v>
      </c>
      <c r="H13" s="339">
        <v>4</v>
      </c>
      <c r="I13" s="339">
        <v>4.3999999999999995</v>
      </c>
      <c r="J13" s="340" t="s">
        <v>26</v>
      </c>
      <c r="M13" s="32"/>
      <c r="N13" s="33"/>
    </row>
    <row r="14" spans="2:14" ht="16.350000000000001" customHeight="1">
      <c r="B14" s="243" t="s">
        <v>80</v>
      </c>
      <c r="C14" s="336" t="s">
        <v>135</v>
      </c>
      <c r="D14" s="337">
        <v>8100</v>
      </c>
      <c r="E14" s="338">
        <v>8420</v>
      </c>
      <c r="F14" s="339">
        <v>4.3</v>
      </c>
      <c r="G14" s="338">
        <v>8100</v>
      </c>
      <c r="H14" s="339">
        <v>4</v>
      </c>
      <c r="I14" s="339">
        <v>4.5999999999999996</v>
      </c>
      <c r="J14" s="340" t="s">
        <v>181</v>
      </c>
      <c r="M14" s="32"/>
      <c r="N14" s="33"/>
    </row>
    <row r="15" spans="2:14" ht="16.350000000000001" customHeight="1">
      <c r="B15" s="243" t="s">
        <v>81</v>
      </c>
      <c r="C15" s="336" t="s">
        <v>136</v>
      </c>
      <c r="D15" s="337">
        <v>5470</v>
      </c>
      <c r="E15" s="338">
        <v>5540</v>
      </c>
      <c r="F15" s="339">
        <v>3.8</v>
      </c>
      <c r="G15" s="338">
        <v>5440</v>
      </c>
      <c r="H15" s="339">
        <v>3.5999999999999996</v>
      </c>
      <c r="I15" s="339">
        <v>4</v>
      </c>
      <c r="J15" s="340" t="s">
        <v>26</v>
      </c>
      <c r="M15" s="32"/>
      <c r="N15" s="33"/>
    </row>
    <row r="16" spans="2:14" ht="16.350000000000001" customHeight="1">
      <c r="B16" s="243" t="s">
        <v>83</v>
      </c>
      <c r="C16" s="336" t="s">
        <v>138</v>
      </c>
      <c r="D16" s="337">
        <v>4080</v>
      </c>
      <c r="E16" s="338">
        <v>4130</v>
      </c>
      <c r="F16" s="339">
        <v>4</v>
      </c>
      <c r="G16" s="338">
        <v>4020</v>
      </c>
      <c r="H16" s="339">
        <v>3.8</v>
      </c>
      <c r="I16" s="339">
        <v>4.2</v>
      </c>
      <c r="J16" s="340" t="s">
        <v>28</v>
      </c>
      <c r="M16" s="32"/>
      <c r="N16" s="33"/>
    </row>
    <row r="17" spans="2:14" ht="16.350000000000001" customHeight="1">
      <c r="B17" s="243" t="s">
        <v>85</v>
      </c>
      <c r="C17" s="336" t="s">
        <v>1512</v>
      </c>
      <c r="D17" s="337">
        <v>4760</v>
      </c>
      <c r="E17" s="338">
        <v>4820</v>
      </c>
      <c r="F17" s="339">
        <v>4.1000000000000005</v>
      </c>
      <c r="G17" s="338">
        <v>4740</v>
      </c>
      <c r="H17" s="339">
        <v>4.2</v>
      </c>
      <c r="I17" s="339">
        <v>4.3</v>
      </c>
      <c r="J17" s="340" t="s">
        <v>27</v>
      </c>
      <c r="M17" s="32"/>
      <c r="N17" s="33"/>
    </row>
    <row r="18" spans="2:14" ht="16.350000000000001" customHeight="1">
      <c r="B18" s="243" t="s">
        <v>86</v>
      </c>
      <c r="C18" s="336" t="s">
        <v>889</v>
      </c>
      <c r="D18" s="337">
        <v>4630</v>
      </c>
      <c r="E18" s="338">
        <v>4710</v>
      </c>
      <c r="F18" s="339">
        <v>3.8</v>
      </c>
      <c r="G18" s="338">
        <v>4550</v>
      </c>
      <c r="H18" s="339">
        <v>3.5999999999999996</v>
      </c>
      <c r="I18" s="339">
        <v>4</v>
      </c>
      <c r="J18" s="340" t="s">
        <v>28</v>
      </c>
      <c r="M18" s="32"/>
      <c r="N18" s="33"/>
    </row>
    <row r="19" spans="2:14" ht="16.350000000000001" customHeight="1">
      <c r="B19" s="243" t="s">
        <v>87</v>
      </c>
      <c r="C19" s="336" t="s">
        <v>142</v>
      </c>
      <c r="D19" s="337">
        <v>5310</v>
      </c>
      <c r="E19" s="338">
        <v>5390</v>
      </c>
      <c r="F19" s="339">
        <v>3.9</v>
      </c>
      <c r="G19" s="338">
        <v>5220</v>
      </c>
      <c r="H19" s="339">
        <v>3.6999999999999997</v>
      </c>
      <c r="I19" s="339">
        <v>4.1000000000000005</v>
      </c>
      <c r="J19" s="340" t="s">
        <v>28</v>
      </c>
      <c r="M19" s="32"/>
      <c r="N19" s="33"/>
    </row>
    <row r="20" spans="2:14" ht="16.350000000000001" customHeight="1">
      <c r="B20" s="243" t="s">
        <v>88</v>
      </c>
      <c r="C20" s="336" t="s">
        <v>1513</v>
      </c>
      <c r="D20" s="337">
        <v>4790</v>
      </c>
      <c r="E20" s="338">
        <v>4920</v>
      </c>
      <c r="F20" s="339">
        <v>4.5</v>
      </c>
      <c r="G20" s="338">
        <v>4740</v>
      </c>
      <c r="H20" s="339">
        <v>4.2</v>
      </c>
      <c r="I20" s="339">
        <v>4.7</v>
      </c>
      <c r="J20" s="340" t="s">
        <v>26</v>
      </c>
      <c r="M20" s="32"/>
      <c r="N20" s="33"/>
    </row>
    <row r="21" spans="2:14" ht="16.350000000000001" customHeight="1">
      <c r="B21" s="243" t="s">
        <v>89</v>
      </c>
      <c r="C21" s="336" t="s">
        <v>942</v>
      </c>
      <c r="D21" s="337">
        <v>3420</v>
      </c>
      <c r="E21" s="338">
        <v>3460</v>
      </c>
      <c r="F21" s="339">
        <v>4.3999999999999995</v>
      </c>
      <c r="G21" s="338">
        <v>3370</v>
      </c>
      <c r="H21" s="339">
        <v>4.2</v>
      </c>
      <c r="I21" s="339">
        <v>4.5999999999999996</v>
      </c>
      <c r="J21" s="340" t="s">
        <v>28</v>
      </c>
      <c r="M21" s="32"/>
      <c r="N21" s="33"/>
    </row>
    <row r="22" spans="2:14" ht="16.350000000000001" customHeight="1">
      <c r="B22" s="243" t="s">
        <v>90</v>
      </c>
      <c r="C22" s="336" t="s">
        <v>145</v>
      </c>
      <c r="D22" s="337">
        <v>4720</v>
      </c>
      <c r="E22" s="338">
        <v>4790</v>
      </c>
      <c r="F22" s="339">
        <v>4</v>
      </c>
      <c r="G22" s="338">
        <v>4640</v>
      </c>
      <c r="H22" s="339">
        <v>3.8</v>
      </c>
      <c r="I22" s="339">
        <v>4.2</v>
      </c>
      <c r="J22" s="340" t="s">
        <v>28</v>
      </c>
      <c r="M22" s="32"/>
      <c r="N22" s="33"/>
    </row>
    <row r="23" spans="2:14" ht="16.350000000000001" customHeight="1">
      <c r="B23" s="243" t="s">
        <v>91</v>
      </c>
      <c r="C23" s="336" t="s">
        <v>146</v>
      </c>
      <c r="D23" s="337">
        <v>2550</v>
      </c>
      <c r="E23" s="338">
        <v>2540</v>
      </c>
      <c r="F23" s="339">
        <v>4.1000000000000005</v>
      </c>
      <c r="G23" s="338">
        <v>2550</v>
      </c>
      <c r="H23" s="339">
        <v>4.1000000000000005</v>
      </c>
      <c r="I23" s="339">
        <v>4.3</v>
      </c>
      <c r="J23" s="340" t="s">
        <v>27</v>
      </c>
      <c r="M23" s="32"/>
      <c r="N23" s="33"/>
    </row>
    <row r="24" spans="2:14" ht="16.350000000000001" customHeight="1">
      <c r="B24" s="243" t="s">
        <v>92</v>
      </c>
      <c r="C24" s="336" t="s">
        <v>1514</v>
      </c>
      <c r="D24" s="337">
        <v>4110</v>
      </c>
      <c r="E24" s="338">
        <v>4170</v>
      </c>
      <c r="F24" s="339">
        <v>4.1000000000000005</v>
      </c>
      <c r="G24" s="338">
        <v>4040</v>
      </c>
      <c r="H24" s="339">
        <v>3.9</v>
      </c>
      <c r="I24" s="339">
        <v>4.3</v>
      </c>
      <c r="J24" s="340" t="s">
        <v>28</v>
      </c>
      <c r="M24" s="32"/>
      <c r="N24" s="33"/>
    </row>
    <row r="25" spans="2:14" ht="16.350000000000001" customHeight="1">
      <c r="B25" s="243" t="s">
        <v>93</v>
      </c>
      <c r="C25" s="336" t="s">
        <v>1432</v>
      </c>
      <c r="D25" s="337">
        <v>2840</v>
      </c>
      <c r="E25" s="338">
        <v>2870</v>
      </c>
      <c r="F25" s="339">
        <v>4.3999999999999995</v>
      </c>
      <c r="G25" s="338">
        <v>2800</v>
      </c>
      <c r="H25" s="339">
        <v>4.2</v>
      </c>
      <c r="I25" s="339">
        <v>4.5999999999999996</v>
      </c>
      <c r="J25" s="340" t="s">
        <v>28</v>
      </c>
      <c r="M25" s="32"/>
      <c r="N25" s="33"/>
    </row>
    <row r="26" spans="2:14" ht="16.350000000000001" customHeight="1">
      <c r="B26" s="243" t="s">
        <v>94</v>
      </c>
      <c r="C26" s="336" t="s">
        <v>149</v>
      </c>
      <c r="D26" s="337">
        <v>3080</v>
      </c>
      <c r="E26" s="338">
        <v>3130</v>
      </c>
      <c r="F26" s="339">
        <v>4</v>
      </c>
      <c r="G26" s="338">
        <v>3020</v>
      </c>
      <c r="H26" s="339">
        <v>3.8</v>
      </c>
      <c r="I26" s="339">
        <v>4.2</v>
      </c>
      <c r="J26" s="340" t="s">
        <v>28</v>
      </c>
      <c r="M26" s="32"/>
      <c r="N26" s="33"/>
    </row>
    <row r="27" spans="2:14" ht="16.350000000000001" customHeight="1">
      <c r="B27" s="243" t="s">
        <v>96</v>
      </c>
      <c r="C27" s="336" t="s">
        <v>151</v>
      </c>
      <c r="D27" s="337">
        <v>2470</v>
      </c>
      <c r="E27" s="338">
        <v>2500</v>
      </c>
      <c r="F27" s="339">
        <v>4.2</v>
      </c>
      <c r="G27" s="338">
        <v>2430</v>
      </c>
      <c r="H27" s="339">
        <v>4</v>
      </c>
      <c r="I27" s="339">
        <v>4.3999999999999995</v>
      </c>
      <c r="J27" s="340" t="s">
        <v>28</v>
      </c>
      <c r="M27" s="32"/>
      <c r="N27" s="33"/>
    </row>
    <row r="28" spans="2:14" ht="16.350000000000001" customHeight="1">
      <c r="B28" s="243" t="s">
        <v>98</v>
      </c>
      <c r="C28" s="336" t="s">
        <v>153</v>
      </c>
      <c r="D28" s="337">
        <v>1840</v>
      </c>
      <c r="E28" s="338">
        <v>1860</v>
      </c>
      <c r="F28" s="339">
        <v>4.3</v>
      </c>
      <c r="G28" s="338">
        <v>1810</v>
      </c>
      <c r="H28" s="339">
        <v>4.1000000000000005</v>
      </c>
      <c r="I28" s="339">
        <v>4.5</v>
      </c>
      <c r="J28" s="340" t="s">
        <v>28</v>
      </c>
      <c r="M28" s="32"/>
      <c r="N28" s="33"/>
    </row>
    <row r="29" spans="2:14" ht="16.350000000000001" customHeight="1">
      <c r="B29" s="243" t="s">
        <v>99</v>
      </c>
      <c r="C29" s="336" t="s">
        <v>947</v>
      </c>
      <c r="D29" s="337">
        <v>6490</v>
      </c>
      <c r="E29" s="338">
        <v>6580</v>
      </c>
      <c r="F29" s="339">
        <v>4.1000000000000005</v>
      </c>
      <c r="G29" s="338">
        <v>6400</v>
      </c>
      <c r="H29" s="339">
        <v>3.9</v>
      </c>
      <c r="I29" s="339">
        <v>4.3</v>
      </c>
      <c r="J29" s="340" t="s">
        <v>28</v>
      </c>
      <c r="M29" s="32"/>
      <c r="N29" s="33"/>
    </row>
    <row r="30" spans="2:14" ht="16.350000000000001" customHeight="1">
      <c r="B30" s="243" t="s">
        <v>100</v>
      </c>
      <c r="C30" s="336" t="s">
        <v>1040</v>
      </c>
      <c r="D30" s="337">
        <v>4550</v>
      </c>
      <c r="E30" s="338">
        <v>4470</v>
      </c>
      <c r="F30" s="339">
        <v>5</v>
      </c>
      <c r="G30" s="338">
        <v>4590</v>
      </c>
      <c r="H30" s="339">
        <v>5.0999999999999996</v>
      </c>
      <c r="I30" s="339">
        <v>5.2</v>
      </c>
      <c r="J30" s="340" t="s">
        <v>27</v>
      </c>
      <c r="M30" s="32"/>
      <c r="N30" s="33"/>
    </row>
    <row r="31" spans="2:14" ht="16.350000000000001" customHeight="1">
      <c r="B31" s="243" t="s">
        <v>101</v>
      </c>
      <c r="C31" s="336" t="s">
        <v>156</v>
      </c>
      <c r="D31" s="337">
        <v>5170</v>
      </c>
      <c r="E31" s="338">
        <v>5240</v>
      </c>
      <c r="F31" s="339">
        <v>4.5</v>
      </c>
      <c r="G31" s="338">
        <v>5140</v>
      </c>
      <c r="H31" s="339">
        <v>4.5999999999999996</v>
      </c>
      <c r="I31" s="339">
        <v>5</v>
      </c>
      <c r="J31" s="340" t="s">
        <v>26</v>
      </c>
      <c r="M31" s="32"/>
      <c r="N31" s="33"/>
    </row>
    <row r="32" spans="2:14" ht="16.350000000000001" customHeight="1">
      <c r="B32" s="243" t="s">
        <v>104</v>
      </c>
      <c r="C32" s="336" t="s">
        <v>1041</v>
      </c>
      <c r="D32" s="337">
        <v>3420</v>
      </c>
      <c r="E32" s="338">
        <v>3450</v>
      </c>
      <c r="F32" s="339">
        <v>4.7</v>
      </c>
      <c r="G32" s="338">
        <v>3420</v>
      </c>
      <c r="H32" s="339">
        <v>4.3999999999999995</v>
      </c>
      <c r="I32" s="339">
        <v>5</v>
      </c>
      <c r="J32" s="340" t="s">
        <v>181</v>
      </c>
      <c r="M32" s="32"/>
      <c r="N32" s="33"/>
    </row>
    <row r="33" spans="2:14" ht="16.350000000000001" customHeight="1">
      <c r="B33" s="243" t="s">
        <v>105</v>
      </c>
      <c r="C33" s="336" t="s">
        <v>1515</v>
      </c>
      <c r="D33" s="337">
        <v>1850</v>
      </c>
      <c r="E33" s="338">
        <v>1870</v>
      </c>
      <c r="F33" s="339">
        <v>4.9000000000000004</v>
      </c>
      <c r="G33" s="338">
        <v>1830</v>
      </c>
      <c r="H33" s="339">
        <v>4.7</v>
      </c>
      <c r="I33" s="339">
        <v>5.0999999999999996</v>
      </c>
      <c r="J33" s="340" t="s">
        <v>28</v>
      </c>
      <c r="M33" s="32"/>
      <c r="N33" s="33"/>
    </row>
    <row r="34" spans="2:14" ht="16.350000000000001" customHeight="1">
      <c r="B34" s="243" t="s">
        <v>106</v>
      </c>
      <c r="C34" s="336" t="s">
        <v>161</v>
      </c>
      <c r="D34" s="337">
        <v>4100</v>
      </c>
      <c r="E34" s="338">
        <v>4040</v>
      </c>
      <c r="F34" s="339">
        <v>4.8</v>
      </c>
      <c r="G34" s="338">
        <v>4130</v>
      </c>
      <c r="H34" s="339">
        <v>5</v>
      </c>
      <c r="I34" s="339">
        <v>5</v>
      </c>
      <c r="J34" s="340" t="s">
        <v>27</v>
      </c>
      <c r="M34" s="32"/>
      <c r="N34" s="33"/>
    </row>
    <row r="35" spans="2:14" ht="16.350000000000001" customHeight="1">
      <c r="B35" s="243" t="s">
        <v>107</v>
      </c>
      <c r="C35" s="336" t="s">
        <v>1434</v>
      </c>
      <c r="D35" s="337">
        <v>8450</v>
      </c>
      <c r="E35" s="338">
        <v>8500</v>
      </c>
      <c r="F35" s="339">
        <v>4.9000000000000004</v>
      </c>
      <c r="G35" s="338">
        <v>8390</v>
      </c>
      <c r="H35" s="339">
        <v>4.7</v>
      </c>
      <c r="I35" s="339">
        <v>5.0999999999999996</v>
      </c>
      <c r="J35" s="340" t="s">
        <v>182</v>
      </c>
      <c r="M35" s="32"/>
      <c r="N35" s="33"/>
    </row>
    <row r="36" spans="2:14" ht="16.350000000000001" customHeight="1">
      <c r="B36" s="243" t="s">
        <v>108</v>
      </c>
      <c r="C36" s="336" t="s">
        <v>1516</v>
      </c>
      <c r="D36" s="337">
        <v>6180</v>
      </c>
      <c r="E36" s="338">
        <v>6260</v>
      </c>
      <c r="F36" s="339">
        <v>4.5</v>
      </c>
      <c r="G36" s="338">
        <v>6100</v>
      </c>
      <c r="H36" s="339">
        <v>4.3</v>
      </c>
      <c r="I36" s="339">
        <v>4.7</v>
      </c>
      <c r="J36" s="340" t="s">
        <v>28</v>
      </c>
      <c r="M36" s="32"/>
      <c r="N36" s="33"/>
    </row>
    <row r="37" spans="2:14" ht="16.350000000000001" customHeight="1">
      <c r="B37" s="243" t="s">
        <v>109</v>
      </c>
      <c r="C37" s="336" t="s">
        <v>1517</v>
      </c>
      <c r="D37" s="337">
        <v>2920</v>
      </c>
      <c r="E37" s="338">
        <v>2770</v>
      </c>
      <c r="F37" s="339">
        <v>5</v>
      </c>
      <c r="G37" s="338">
        <v>2990</v>
      </c>
      <c r="H37" s="339">
        <v>4.8</v>
      </c>
      <c r="I37" s="339">
        <v>5.2</v>
      </c>
      <c r="J37" s="340" t="s">
        <v>27</v>
      </c>
      <c r="M37" s="32"/>
      <c r="N37" s="33"/>
    </row>
    <row r="38" spans="2:14" ht="16.350000000000001" customHeight="1">
      <c r="B38" s="243" t="s">
        <v>890</v>
      </c>
      <c r="C38" s="336" t="s">
        <v>891</v>
      </c>
      <c r="D38" s="337">
        <v>6570</v>
      </c>
      <c r="E38" s="338">
        <v>6690</v>
      </c>
      <c r="F38" s="339">
        <v>3.6999999999999997</v>
      </c>
      <c r="G38" s="338">
        <v>6450</v>
      </c>
      <c r="H38" s="339">
        <v>3.5000000000000004</v>
      </c>
      <c r="I38" s="339">
        <v>3.9</v>
      </c>
      <c r="J38" s="340" t="s">
        <v>28</v>
      </c>
      <c r="M38" s="32"/>
      <c r="N38" s="33"/>
    </row>
    <row r="39" spans="2:14" ht="16.350000000000001" customHeight="1">
      <c r="B39" s="243" t="s">
        <v>893</v>
      </c>
      <c r="C39" s="336" t="s">
        <v>894</v>
      </c>
      <c r="D39" s="337">
        <v>4240</v>
      </c>
      <c r="E39" s="338">
        <v>4310</v>
      </c>
      <c r="F39" s="339">
        <v>3.5999999999999996</v>
      </c>
      <c r="G39" s="338">
        <v>4170</v>
      </c>
      <c r="H39" s="339">
        <v>3.4000000000000004</v>
      </c>
      <c r="I39" s="339">
        <v>3.8</v>
      </c>
      <c r="J39" s="340" t="s">
        <v>28</v>
      </c>
      <c r="M39" s="32"/>
      <c r="N39" s="33"/>
    </row>
    <row r="40" spans="2:14" ht="16.350000000000001" customHeight="1">
      <c r="B40" s="243" t="s">
        <v>895</v>
      </c>
      <c r="C40" s="336" t="s">
        <v>896</v>
      </c>
      <c r="D40" s="337">
        <v>4210</v>
      </c>
      <c r="E40" s="338">
        <v>4270</v>
      </c>
      <c r="F40" s="339">
        <v>3.8</v>
      </c>
      <c r="G40" s="338">
        <v>4150</v>
      </c>
      <c r="H40" s="339">
        <v>3.5999999999999996</v>
      </c>
      <c r="I40" s="339">
        <v>4</v>
      </c>
      <c r="J40" s="340" t="s">
        <v>28</v>
      </c>
      <c r="M40" s="32"/>
      <c r="N40" s="33"/>
    </row>
    <row r="41" spans="2:14" ht="16.350000000000001" customHeight="1">
      <c r="B41" s="243" t="s">
        <v>1369</v>
      </c>
      <c r="C41" s="336" t="s">
        <v>1379</v>
      </c>
      <c r="D41" s="337">
        <v>44500</v>
      </c>
      <c r="E41" s="338">
        <v>43500</v>
      </c>
      <c r="F41" s="339">
        <v>3.8</v>
      </c>
      <c r="G41" s="338">
        <v>44900</v>
      </c>
      <c r="H41" s="339">
        <v>4</v>
      </c>
      <c r="I41" s="339">
        <v>4</v>
      </c>
      <c r="J41" s="340" t="s">
        <v>26</v>
      </c>
      <c r="M41" s="32"/>
      <c r="N41" s="33"/>
    </row>
    <row r="42" spans="2:14" ht="16.350000000000001" customHeight="1">
      <c r="B42" s="243" t="s">
        <v>1370</v>
      </c>
      <c r="C42" s="336" t="s">
        <v>1380</v>
      </c>
      <c r="D42" s="337">
        <v>18300</v>
      </c>
      <c r="E42" s="338">
        <v>17900</v>
      </c>
      <c r="F42" s="339">
        <v>4</v>
      </c>
      <c r="G42" s="338">
        <v>18400</v>
      </c>
      <c r="H42" s="339">
        <v>3.8</v>
      </c>
      <c r="I42" s="339">
        <v>4.2</v>
      </c>
      <c r="J42" s="340" t="s">
        <v>26</v>
      </c>
      <c r="M42" s="32"/>
      <c r="N42" s="33"/>
    </row>
    <row r="43" spans="2:14" ht="16.350000000000001" customHeight="1">
      <c r="B43" s="243" t="s">
        <v>1371</v>
      </c>
      <c r="C43" s="336" t="s">
        <v>1381</v>
      </c>
      <c r="D43" s="337">
        <v>10900</v>
      </c>
      <c r="E43" s="338">
        <v>10900</v>
      </c>
      <c r="F43" s="339">
        <v>3.5999999999999996</v>
      </c>
      <c r="G43" s="338">
        <v>10800</v>
      </c>
      <c r="H43" s="339">
        <v>3.3000000000000003</v>
      </c>
      <c r="I43" s="339">
        <v>3.6999999999999997</v>
      </c>
      <c r="J43" s="340" t="s">
        <v>28</v>
      </c>
      <c r="M43" s="32"/>
      <c r="N43" s="33"/>
    </row>
    <row r="44" spans="2:14" ht="16.350000000000001" customHeight="1">
      <c r="B44" s="243" t="s">
        <v>1372</v>
      </c>
      <c r="C44" s="336" t="s">
        <v>1382</v>
      </c>
      <c r="D44" s="337">
        <v>8330</v>
      </c>
      <c r="E44" s="338">
        <v>8430</v>
      </c>
      <c r="F44" s="339">
        <v>4.1000000000000005</v>
      </c>
      <c r="G44" s="338">
        <v>8290</v>
      </c>
      <c r="H44" s="339">
        <v>4.2</v>
      </c>
      <c r="I44" s="339">
        <v>4.3</v>
      </c>
      <c r="J44" s="340" t="s">
        <v>27</v>
      </c>
      <c r="M44" s="32"/>
      <c r="N44" s="33"/>
    </row>
    <row r="45" spans="2:14" ht="16.350000000000001" customHeight="1">
      <c r="B45" s="243" t="s">
        <v>1373</v>
      </c>
      <c r="C45" s="336" t="s">
        <v>1383</v>
      </c>
      <c r="D45" s="337">
        <v>8140</v>
      </c>
      <c r="E45" s="338">
        <v>7950</v>
      </c>
      <c r="F45" s="339">
        <v>4</v>
      </c>
      <c r="G45" s="338">
        <v>8220</v>
      </c>
      <c r="H45" s="339">
        <v>3.8</v>
      </c>
      <c r="I45" s="339">
        <v>4.2</v>
      </c>
      <c r="J45" s="340" t="s">
        <v>26</v>
      </c>
      <c r="M45" s="32"/>
      <c r="N45" s="33"/>
    </row>
    <row r="46" spans="2:14" ht="16.350000000000001" customHeight="1">
      <c r="B46" s="243" t="s">
        <v>1374</v>
      </c>
      <c r="C46" s="336" t="s">
        <v>1384</v>
      </c>
      <c r="D46" s="337">
        <v>6100</v>
      </c>
      <c r="E46" s="338">
        <v>6180</v>
      </c>
      <c r="F46" s="339">
        <v>4.3</v>
      </c>
      <c r="G46" s="338">
        <v>6020</v>
      </c>
      <c r="H46" s="339">
        <v>4.1000000000000005</v>
      </c>
      <c r="I46" s="339">
        <v>4.5</v>
      </c>
      <c r="J46" s="340" t="s">
        <v>28</v>
      </c>
      <c r="M46" s="32"/>
      <c r="N46" s="33"/>
    </row>
    <row r="47" spans="2:14" ht="16.350000000000001" customHeight="1">
      <c r="B47" s="243" t="s">
        <v>1375</v>
      </c>
      <c r="C47" s="336" t="s">
        <v>1385</v>
      </c>
      <c r="D47" s="337">
        <v>5790</v>
      </c>
      <c r="E47" s="338">
        <v>5760</v>
      </c>
      <c r="F47" s="339">
        <v>4.3</v>
      </c>
      <c r="G47" s="338">
        <v>5800</v>
      </c>
      <c r="H47" s="339">
        <v>4.3999999999999995</v>
      </c>
      <c r="I47" s="339">
        <v>4.5</v>
      </c>
      <c r="J47" s="340" t="s">
        <v>27</v>
      </c>
      <c r="M47" s="32"/>
      <c r="N47" s="33"/>
    </row>
    <row r="48" spans="2:14" ht="16.350000000000001" customHeight="1">
      <c r="B48" s="243" t="s">
        <v>1376</v>
      </c>
      <c r="C48" s="336" t="s">
        <v>1386</v>
      </c>
      <c r="D48" s="337">
        <v>3680</v>
      </c>
      <c r="E48" s="338">
        <v>3730</v>
      </c>
      <c r="F48" s="339">
        <v>4</v>
      </c>
      <c r="G48" s="338">
        <v>3620</v>
      </c>
      <c r="H48" s="339">
        <v>3.8</v>
      </c>
      <c r="I48" s="339">
        <v>4.2</v>
      </c>
      <c r="J48" s="340" t="s">
        <v>28</v>
      </c>
      <c r="M48" s="32"/>
      <c r="N48" s="33"/>
    </row>
    <row r="49" spans="2:14" ht="16.350000000000001" customHeight="1">
      <c r="B49" s="243" t="s">
        <v>1377</v>
      </c>
      <c r="C49" s="336" t="s">
        <v>1387</v>
      </c>
      <c r="D49" s="337">
        <v>1870</v>
      </c>
      <c r="E49" s="338">
        <v>1960</v>
      </c>
      <c r="F49" s="339">
        <v>3.9</v>
      </c>
      <c r="G49" s="338">
        <v>1830</v>
      </c>
      <c r="H49" s="339">
        <v>4</v>
      </c>
      <c r="I49" s="339">
        <v>4.1000000000000005</v>
      </c>
      <c r="J49" s="340" t="s">
        <v>27</v>
      </c>
      <c r="M49" s="32"/>
      <c r="N49" s="33"/>
    </row>
    <row r="50" spans="2:14" ht="16.350000000000001" customHeight="1">
      <c r="B50" s="243" t="s">
        <v>1378</v>
      </c>
      <c r="C50" s="336" t="s">
        <v>1388</v>
      </c>
      <c r="D50" s="337">
        <v>1850</v>
      </c>
      <c r="E50" s="338">
        <v>1860</v>
      </c>
      <c r="F50" s="339">
        <v>4.8</v>
      </c>
      <c r="G50" s="338">
        <v>1850</v>
      </c>
      <c r="H50" s="339">
        <v>5</v>
      </c>
      <c r="I50" s="339">
        <v>5</v>
      </c>
      <c r="J50" s="340" t="s">
        <v>27</v>
      </c>
      <c r="M50" s="32"/>
      <c r="N50" s="33"/>
    </row>
    <row r="51" spans="2:14" ht="16.350000000000001" customHeight="1">
      <c r="B51" s="243" t="s">
        <v>111</v>
      </c>
      <c r="C51" s="336" t="s">
        <v>166</v>
      </c>
      <c r="D51" s="337">
        <v>6950</v>
      </c>
      <c r="E51" s="338">
        <v>7010</v>
      </c>
      <c r="F51" s="339">
        <v>5</v>
      </c>
      <c r="G51" s="338">
        <v>6880</v>
      </c>
      <c r="H51" s="339">
        <v>4.8</v>
      </c>
      <c r="I51" s="339">
        <v>5.2</v>
      </c>
      <c r="J51" s="340" t="s">
        <v>28</v>
      </c>
      <c r="M51" s="32"/>
      <c r="N51" s="33"/>
    </row>
    <row r="52" spans="2:14" ht="16.350000000000001" customHeight="1">
      <c r="B52" s="243" t="s">
        <v>112</v>
      </c>
      <c r="C52" s="336" t="s">
        <v>1042</v>
      </c>
      <c r="D52" s="337">
        <v>4260</v>
      </c>
      <c r="E52" s="338">
        <v>4290</v>
      </c>
      <c r="F52" s="339">
        <v>5.0999999999999996</v>
      </c>
      <c r="G52" s="338">
        <v>4220</v>
      </c>
      <c r="H52" s="339">
        <v>4.9000000000000004</v>
      </c>
      <c r="I52" s="339">
        <v>5.3</v>
      </c>
      <c r="J52" s="340" t="s">
        <v>28</v>
      </c>
      <c r="M52" s="32"/>
      <c r="N52" s="33"/>
    </row>
    <row r="53" spans="2:14" ht="16.350000000000001" customHeight="1">
      <c r="B53" s="243" t="s">
        <v>114</v>
      </c>
      <c r="C53" s="336" t="s">
        <v>1518</v>
      </c>
      <c r="D53" s="337">
        <v>2120</v>
      </c>
      <c r="E53" s="338">
        <v>2130</v>
      </c>
      <c r="F53" s="339">
        <v>5.4</v>
      </c>
      <c r="G53" s="338">
        <v>2100</v>
      </c>
      <c r="H53" s="339">
        <v>5.2</v>
      </c>
      <c r="I53" s="339">
        <v>5.6000000000000005</v>
      </c>
      <c r="J53" s="340" t="s">
        <v>183</v>
      </c>
      <c r="M53" s="32"/>
      <c r="N53" s="33"/>
    </row>
    <row r="54" spans="2:14" ht="16.350000000000001" customHeight="1">
      <c r="B54" s="243" t="s">
        <v>115</v>
      </c>
      <c r="C54" s="336" t="s">
        <v>170</v>
      </c>
      <c r="D54" s="337">
        <v>2210</v>
      </c>
      <c r="E54" s="338">
        <v>2070</v>
      </c>
      <c r="F54" s="339">
        <v>5.7</v>
      </c>
      <c r="G54" s="338">
        <v>2270</v>
      </c>
      <c r="H54" s="339">
        <v>5.7</v>
      </c>
      <c r="I54" s="339">
        <v>5.8999999999999995</v>
      </c>
      <c r="J54" s="340" t="s">
        <v>27</v>
      </c>
      <c r="M54" s="32"/>
      <c r="N54" s="33"/>
    </row>
    <row r="55" spans="2:14" ht="16.350000000000001" customHeight="1">
      <c r="B55" s="243" t="s">
        <v>116</v>
      </c>
      <c r="C55" s="336" t="s">
        <v>1448</v>
      </c>
      <c r="D55" s="337">
        <v>2190</v>
      </c>
      <c r="E55" s="338">
        <v>2220</v>
      </c>
      <c r="F55" s="339">
        <v>4.7</v>
      </c>
      <c r="G55" s="338">
        <v>2160</v>
      </c>
      <c r="H55" s="339">
        <v>4.5</v>
      </c>
      <c r="I55" s="339">
        <v>4.9000000000000004</v>
      </c>
      <c r="J55" s="340" t="s">
        <v>28</v>
      </c>
      <c r="M55" s="32"/>
      <c r="N55" s="33"/>
    </row>
    <row r="56" spans="2:14" ht="16.350000000000001" customHeight="1">
      <c r="B56" s="243" t="s">
        <v>117</v>
      </c>
      <c r="C56" s="336" t="s">
        <v>1519</v>
      </c>
      <c r="D56" s="337">
        <v>2110</v>
      </c>
      <c r="E56" s="338">
        <v>2130</v>
      </c>
      <c r="F56" s="339">
        <v>5.0999999999999996</v>
      </c>
      <c r="G56" s="338">
        <v>2080</v>
      </c>
      <c r="H56" s="339">
        <v>4.9000000000000004</v>
      </c>
      <c r="I56" s="339">
        <v>5.3</v>
      </c>
      <c r="J56" s="340" t="s">
        <v>182</v>
      </c>
      <c r="M56" s="32"/>
      <c r="N56" s="33"/>
    </row>
    <row r="57" spans="2:14" ht="16.350000000000001" customHeight="1">
      <c r="B57" s="243" t="s">
        <v>118</v>
      </c>
      <c r="C57" s="336" t="s">
        <v>173</v>
      </c>
      <c r="D57" s="337">
        <v>18500</v>
      </c>
      <c r="E57" s="338">
        <v>18300</v>
      </c>
      <c r="F57" s="339">
        <v>5.0999999999999996</v>
      </c>
      <c r="G57" s="338">
        <v>18600</v>
      </c>
      <c r="H57" s="339">
        <v>4.7</v>
      </c>
      <c r="I57" s="339">
        <v>5.0999999999999996</v>
      </c>
      <c r="J57" s="340" t="s">
        <v>28</v>
      </c>
      <c r="M57" s="32"/>
      <c r="N57" s="33"/>
    </row>
    <row r="58" spans="2:14" ht="16.350000000000001" customHeight="1">
      <c r="B58" s="243" t="s">
        <v>119</v>
      </c>
      <c r="C58" s="336" t="s">
        <v>174</v>
      </c>
      <c r="D58" s="337">
        <v>12100</v>
      </c>
      <c r="E58" s="338">
        <v>12200</v>
      </c>
      <c r="F58" s="339">
        <v>4.7</v>
      </c>
      <c r="G58" s="338">
        <v>12000</v>
      </c>
      <c r="H58" s="339">
        <v>4.5</v>
      </c>
      <c r="I58" s="339">
        <v>4.9000000000000004</v>
      </c>
      <c r="J58" s="340" t="s">
        <v>182</v>
      </c>
      <c r="M58" s="32"/>
      <c r="N58" s="33"/>
    </row>
    <row r="59" spans="2:14" ht="16.350000000000001" customHeight="1">
      <c r="B59" s="243" t="s">
        <v>120</v>
      </c>
      <c r="C59" s="336" t="s">
        <v>175</v>
      </c>
      <c r="D59" s="337">
        <v>6150</v>
      </c>
      <c r="E59" s="338">
        <v>6410</v>
      </c>
      <c r="F59" s="339">
        <v>4.8</v>
      </c>
      <c r="G59" s="338">
        <v>6040</v>
      </c>
      <c r="H59" s="339">
        <v>5</v>
      </c>
      <c r="I59" s="339">
        <v>5</v>
      </c>
      <c r="J59" s="340" t="s">
        <v>27</v>
      </c>
      <c r="M59" s="32"/>
      <c r="N59" s="33"/>
    </row>
    <row r="60" spans="2:14" ht="16.350000000000001" customHeight="1">
      <c r="B60" s="243" t="s">
        <v>121</v>
      </c>
      <c r="C60" s="336" t="s">
        <v>176</v>
      </c>
      <c r="D60" s="337">
        <v>3610</v>
      </c>
      <c r="E60" s="338">
        <v>3610</v>
      </c>
      <c r="F60" s="339">
        <v>4.3</v>
      </c>
      <c r="G60" s="338">
        <v>3610</v>
      </c>
      <c r="H60" s="339">
        <v>4.1000000000000005</v>
      </c>
      <c r="I60" s="339">
        <v>4.5</v>
      </c>
      <c r="J60" s="340" t="s">
        <v>26</v>
      </c>
      <c r="M60" s="32"/>
      <c r="N60" s="33"/>
    </row>
    <row r="61" spans="2:14" ht="16.350000000000001" customHeight="1">
      <c r="B61" s="243" t="s">
        <v>122</v>
      </c>
      <c r="C61" s="336" t="s">
        <v>177</v>
      </c>
      <c r="D61" s="337">
        <v>4010</v>
      </c>
      <c r="E61" s="338">
        <v>4040</v>
      </c>
      <c r="F61" s="339">
        <v>4.7</v>
      </c>
      <c r="G61" s="338">
        <v>4000</v>
      </c>
      <c r="H61" s="339">
        <v>4.9000000000000004</v>
      </c>
      <c r="I61" s="339">
        <v>4.9000000000000004</v>
      </c>
      <c r="J61" s="340" t="s">
        <v>27</v>
      </c>
      <c r="M61" s="32"/>
      <c r="N61" s="33"/>
    </row>
    <row r="62" spans="2:14" ht="16.350000000000001" customHeight="1">
      <c r="B62" s="243" t="s">
        <v>123</v>
      </c>
      <c r="C62" s="336" t="s">
        <v>178</v>
      </c>
      <c r="D62" s="337">
        <v>2510</v>
      </c>
      <c r="E62" s="338">
        <v>2500</v>
      </c>
      <c r="F62" s="339">
        <v>5.8999999999999995</v>
      </c>
      <c r="G62" s="338">
        <v>2520</v>
      </c>
      <c r="H62" s="339">
        <v>6.1</v>
      </c>
      <c r="I62" s="339">
        <v>6.1</v>
      </c>
      <c r="J62" s="340" t="s">
        <v>27</v>
      </c>
      <c r="M62" s="32"/>
      <c r="N62" s="33"/>
    </row>
    <row r="63" spans="2:14" ht="16.350000000000001" customHeight="1">
      <c r="B63" s="243" t="s">
        <v>124</v>
      </c>
      <c r="C63" s="336" t="s">
        <v>1450</v>
      </c>
      <c r="D63" s="337">
        <v>4390</v>
      </c>
      <c r="E63" s="338">
        <v>4420</v>
      </c>
      <c r="F63" s="339">
        <v>5</v>
      </c>
      <c r="G63" s="338">
        <v>4350</v>
      </c>
      <c r="H63" s="339">
        <v>4.8</v>
      </c>
      <c r="I63" s="339">
        <v>5.2</v>
      </c>
      <c r="J63" s="340" t="s">
        <v>28</v>
      </c>
      <c r="M63" s="32"/>
      <c r="N63" s="33"/>
    </row>
    <row r="64" spans="2:14" ht="16.350000000000001" customHeight="1" thickBot="1">
      <c r="B64" s="249" t="s">
        <v>125</v>
      </c>
      <c r="C64" s="485" t="s">
        <v>1520</v>
      </c>
      <c r="D64" s="486">
        <v>2270</v>
      </c>
      <c r="E64" s="487">
        <v>2290</v>
      </c>
      <c r="F64" s="488">
        <v>5</v>
      </c>
      <c r="G64" s="487">
        <v>2240</v>
      </c>
      <c r="H64" s="488">
        <v>4.8</v>
      </c>
      <c r="I64" s="488">
        <v>5.2</v>
      </c>
      <c r="J64" s="489" t="s">
        <v>28</v>
      </c>
      <c r="M64" s="32"/>
      <c r="N64" s="33"/>
    </row>
    <row r="65" spans="2:14" ht="16.350000000000001" customHeight="1" thickTop="1">
      <c r="B65" s="250" t="s">
        <v>184</v>
      </c>
      <c r="C65" s="324" t="s">
        <v>1521</v>
      </c>
      <c r="D65" s="252">
        <v>17500</v>
      </c>
      <c r="E65" s="252">
        <v>17100</v>
      </c>
      <c r="F65" s="325">
        <v>5</v>
      </c>
      <c r="G65" s="252">
        <v>17700</v>
      </c>
      <c r="H65" s="326">
        <v>4.8</v>
      </c>
      <c r="I65" s="325">
        <v>5.2</v>
      </c>
      <c r="J65" s="324" t="s">
        <v>26</v>
      </c>
      <c r="M65" s="32"/>
      <c r="N65" s="33"/>
    </row>
    <row r="66" spans="2:14" ht="16.350000000000001" customHeight="1">
      <c r="B66" s="250" t="s">
        <v>185</v>
      </c>
      <c r="C66" s="336" t="s">
        <v>1044</v>
      </c>
      <c r="D66" s="252">
        <v>16000</v>
      </c>
      <c r="E66" s="596">
        <v>16200</v>
      </c>
      <c r="F66" s="334">
        <v>5.0999999999999996</v>
      </c>
      <c r="G66" s="596">
        <v>15900</v>
      </c>
      <c r="H66" s="334">
        <v>5.0999999999999996</v>
      </c>
      <c r="I66" s="334">
        <v>5.3</v>
      </c>
      <c r="J66" s="336" t="s">
        <v>27</v>
      </c>
      <c r="M66" s="32"/>
      <c r="N66" s="33"/>
    </row>
    <row r="67" spans="2:14" ht="16.350000000000001" customHeight="1">
      <c r="B67" s="250" t="s">
        <v>186</v>
      </c>
      <c r="C67" s="324" t="s">
        <v>1522</v>
      </c>
      <c r="D67" s="252">
        <v>10900</v>
      </c>
      <c r="E67" s="252">
        <v>11000</v>
      </c>
      <c r="F67" s="325">
        <v>4</v>
      </c>
      <c r="G67" s="252">
        <v>10700</v>
      </c>
      <c r="H67" s="326">
        <v>3.8</v>
      </c>
      <c r="I67" s="325">
        <v>4.2</v>
      </c>
      <c r="J67" s="324" t="s">
        <v>182</v>
      </c>
      <c r="M67" s="32"/>
      <c r="N67" s="33"/>
    </row>
    <row r="68" spans="2:14" ht="16.350000000000001" customHeight="1">
      <c r="B68" s="250" t="s">
        <v>187</v>
      </c>
      <c r="C68" s="336" t="s">
        <v>1045</v>
      </c>
      <c r="D68" s="252">
        <v>7640</v>
      </c>
      <c r="E68" s="596">
        <v>7720</v>
      </c>
      <c r="F68" s="334">
        <v>4.4000000000000004</v>
      </c>
      <c r="G68" s="596">
        <v>7600</v>
      </c>
      <c r="H68" s="334">
        <v>4.4000000000000004</v>
      </c>
      <c r="I68" s="334">
        <v>4.5999999999999996</v>
      </c>
      <c r="J68" s="336" t="s">
        <v>27</v>
      </c>
      <c r="M68" s="32"/>
      <c r="N68" s="33"/>
    </row>
    <row r="69" spans="2:14" ht="16.350000000000001" customHeight="1">
      <c r="B69" s="250" t="s">
        <v>188</v>
      </c>
      <c r="C69" s="324" t="s">
        <v>227</v>
      </c>
      <c r="D69" s="252">
        <v>4770</v>
      </c>
      <c r="E69" s="252">
        <v>4690</v>
      </c>
      <c r="F69" s="325">
        <v>3.9</v>
      </c>
      <c r="G69" s="252">
        <v>4800</v>
      </c>
      <c r="H69" s="326">
        <v>3.7</v>
      </c>
      <c r="I69" s="325">
        <v>4.0999999999999996</v>
      </c>
      <c r="J69" s="324" t="s">
        <v>26</v>
      </c>
      <c r="M69" s="32"/>
      <c r="N69" s="33"/>
    </row>
    <row r="70" spans="2:14" ht="16.350000000000001" customHeight="1">
      <c r="B70" s="250" t="s">
        <v>189</v>
      </c>
      <c r="C70" s="336" t="s">
        <v>1046</v>
      </c>
      <c r="D70" s="252">
        <v>4470</v>
      </c>
      <c r="E70" s="596">
        <v>4430</v>
      </c>
      <c r="F70" s="334">
        <v>4.2</v>
      </c>
      <c r="G70" s="596">
        <v>4490</v>
      </c>
      <c r="H70" s="334">
        <v>4</v>
      </c>
      <c r="I70" s="334">
        <v>4.4000000000000004</v>
      </c>
      <c r="J70" s="336" t="s">
        <v>26</v>
      </c>
      <c r="M70" s="32"/>
      <c r="N70" s="33"/>
    </row>
    <row r="71" spans="2:14" ht="16.350000000000001" customHeight="1">
      <c r="B71" s="250" t="s">
        <v>190</v>
      </c>
      <c r="C71" s="324" t="s">
        <v>229</v>
      </c>
      <c r="D71" s="252">
        <v>4320</v>
      </c>
      <c r="E71" s="252">
        <v>4350</v>
      </c>
      <c r="F71" s="325">
        <v>4.9000000000000004</v>
      </c>
      <c r="G71" s="252">
        <v>4280</v>
      </c>
      <c r="H71" s="326">
        <v>4.3</v>
      </c>
      <c r="I71" s="325">
        <v>4.7</v>
      </c>
      <c r="J71" s="324" t="s">
        <v>28</v>
      </c>
      <c r="M71" s="32"/>
      <c r="N71" s="33"/>
    </row>
    <row r="72" spans="2:14" ht="16.350000000000001" customHeight="1">
      <c r="B72" s="250" t="s">
        <v>191</v>
      </c>
      <c r="C72" s="336" t="s">
        <v>1047</v>
      </c>
      <c r="D72" s="252">
        <v>3670</v>
      </c>
      <c r="E72" s="596">
        <v>3720</v>
      </c>
      <c r="F72" s="334">
        <v>5.0999999999999996</v>
      </c>
      <c r="G72" s="596">
        <v>3610</v>
      </c>
      <c r="H72" s="334">
        <v>4.9000000000000004</v>
      </c>
      <c r="I72" s="334">
        <v>5.4</v>
      </c>
      <c r="J72" s="336" t="s">
        <v>28</v>
      </c>
      <c r="M72" s="32"/>
      <c r="N72" s="33"/>
    </row>
    <row r="73" spans="2:14" ht="16.350000000000001" customHeight="1">
      <c r="B73" s="250" t="s">
        <v>192</v>
      </c>
      <c r="C73" s="324" t="s">
        <v>231</v>
      </c>
      <c r="D73" s="252">
        <v>3340</v>
      </c>
      <c r="E73" s="252">
        <v>3350</v>
      </c>
      <c r="F73" s="325">
        <v>5.2</v>
      </c>
      <c r="G73" s="252">
        <v>3340</v>
      </c>
      <c r="H73" s="326">
        <v>5</v>
      </c>
      <c r="I73" s="325">
        <v>5.4</v>
      </c>
      <c r="J73" s="324" t="s">
        <v>26</v>
      </c>
      <c r="M73" s="32"/>
      <c r="N73" s="33"/>
    </row>
    <row r="74" spans="2:14" ht="16.350000000000001" customHeight="1">
      <c r="B74" s="250" t="s">
        <v>193</v>
      </c>
      <c r="C74" s="336" t="s">
        <v>1048</v>
      </c>
      <c r="D74" s="252">
        <v>3090</v>
      </c>
      <c r="E74" s="596">
        <v>3110</v>
      </c>
      <c r="F74" s="334">
        <v>5.4</v>
      </c>
      <c r="G74" s="596">
        <v>3070</v>
      </c>
      <c r="H74" s="334">
        <v>5.0999999999999996</v>
      </c>
      <c r="I74" s="334">
        <v>5.6</v>
      </c>
      <c r="J74" s="336" t="s">
        <v>28</v>
      </c>
      <c r="M74" s="32"/>
      <c r="N74" s="33"/>
    </row>
    <row r="75" spans="2:14" ht="16.350000000000001" customHeight="1">
      <c r="B75" s="250" t="s">
        <v>194</v>
      </c>
      <c r="C75" s="324" t="s">
        <v>233</v>
      </c>
      <c r="D75" s="252">
        <v>2610</v>
      </c>
      <c r="E75" s="252">
        <v>2620</v>
      </c>
      <c r="F75" s="325">
        <v>4.5</v>
      </c>
      <c r="G75" s="252">
        <v>2610</v>
      </c>
      <c r="H75" s="326">
        <v>4.3</v>
      </c>
      <c r="I75" s="325">
        <v>4.7</v>
      </c>
      <c r="J75" s="324" t="s">
        <v>26</v>
      </c>
      <c r="M75" s="32"/>
      <c r="N75" s="33"/>
    </row>
    <row r="76" spans="2:14" ht="16.350000000000001" customHeight="1">
      <c r="B76" s="250" t="s">
        <v>195</v>
      </c>
      <c r="C76" s="336" t="s">
        <v>1049</v>
      </c>
      <c r="D76" s="252">
        <v>2020</v>
      </c>
      <c r="E76" s="596">
        <v>2030</v>
      </c>
      <c r="F76" s="334">
        <v>5.3</v>
      </c>
      <c r="G76" s="596">
        <v>2000</v>
      </c>
      <c r="H76" s="334">
        <v>4.9000000000000004</v>
      </c>
      <c r="I76" s="334">
        <v>5.6</v>
      </c>
      <c r="J76" s="336" t="s">
        <v>28</v>
      </c>
      <c r="M76" s="32"/>
      <c r="N76" s="33"/>
    </row>
    <row r="77" spans="2:14" ht="16.350000000000001" customHeight="1">
      <c r="B77" s="250" t="s">
        <v>196</v>
      </c>
      <c r="C77" s="324" t="s">
        <v>235</v>
      </c>
      <c r="D77" s="252">
        <v>1840</v>
      </c>
      <c r="E77" s="252">
        <v>1850</v>
      </c>
      <c r="F77" s="325">
        <v>5.3</v>
      </c>
      <c r="G77" s="252">
        <v>1820</v>
      </c>
      <c r="H77" s="326">
        <v>5.0999999999999996</v>
      </c>
      <c r="I77" s="325">
        <v>5.5</v>
      </c>
      <c r="J77" s="324" t="s">
        <v>28</v>
      </c>
      <c r="M77" s="32"/>
      <c r="N77" s="33"/>
    </row>
    <row r="78" spans="2:14" ht="16.350000000000001" customHeight="1">
      <c r="B78" s="250" t="s">
        <v>197</v>
      </c>
      <c r="C78" s="336" t="s">
        <v>1050</v>
      </c>
      <c r="D78" s="252">
        <v>1360</v>
      </c>
      <c r="E78" s="596">
        <v>1370</v>
      </c>
      <c r="F78" s="334">
        <v>5.8</v>
      </c>
      <c r="G78" s="596">
        <v>1350</v>
      </c>
      <c r="H78" s="334">
        <v>5.6</v>
      </c>
      <c r="I78" s="334">
        <v>6</v>
      </c>
      <c r="J78" s="336" t="s">
        <v>28</v>
      </c>
      <c r="M78" s="32"/>
      <c r="N78" s="33"/>
    </row>
    <row r="79" spans="2:14" ht="16.350000000000001" customHeight="1">
      <c r="B79" s="250" t="s">
        <v>198</v>
      </c>
      <c r="C79" s="324" t="s">
        <v>237</v>
      </c>
      <c r="D79" s="252">
        <v>3110</v>
      </c>
      <c r="E79" s="252" t="s">
        <v>598</v>
      </c>
      <c r="F79" s="325" t="s">
        <v>262</v>
      </c>
      <c r="G79" s="252">
        <v>3110</v>
      </c>
      <c r="H79" s="326">
        <v>5.3</v>
      </c>
      <c r="I79" s="325" t="s">
        <v>262</v>
      </c>
      <c r="J79" s="324" t="s">
        <v>1052</v>
      </c>
      <c r="M79" s="32"/>
      <c r="N79" s="33"/>
    </row>
    <row r="80" spans="2:14" ht="15.95" customHeight="1">
      <c r="B80" s="250" t="s">
        <v>199</v>
      </c>
      <c r="C80" s="336" t="s">
        <v>1053</v>
      </c>
      <c r="D80" s="252">
        <v>1780</v>
      </c>
      <c r="E80" s="596" t="s">
        <v>262</v>
      </c>
      <c r="F80" s="334" t="s">
        <v>262</v>
      </c>
      <c r="G80" s="596">
        <v>1780</v>
      </c>
      <c r="H80" s="334">
        <v>5.2</v>
      </c>
      <c r="I80" s="334" t="s">
        <v>262</v>
      </c>
      <c r="J80" s="336" t="s">
        <v>604</v>
      </c>
      <c r="M80" s="32"/>
      <c r="N80" s="33"/>
    </row>
    <row r="81" spans="2:14" ht="16.350000000000001" customHeight="1">
      <c r="B81" s="250" t="s">
        <v>200</v>
      </c>
      <c r="C81" s="324" t="s">
        <v>239</v>
      </c>
      <c r="D81" s="252">
        <v>1690</v>
      </c>
      <c r="E81" s="596" t="s">
        <v>262</v>
      </c>
      <c r="F81" s="325" t="s">
        <v>262</v>
      </c>
      <c r="G81" s="252">
        <v>1690</v>
      </c>
      <c r="H81" s="326">
        <v>5</v>
      </c>
      <c r="I81" s="325" t="s">
        <v>262</v>
      </c>
      <c r="J81" s="324" t="s">
        <v>605</v>
      </c>
      <c r="M81" s="32"/>
      <c r="N81" s="33"/>
    </row>
    <row r="82" spans="2:14" ht="16.350000000000001" customHeight="1">
      <c r="B82" s="250" t="s">
        <v>201</v>
      </c>
      <c r="C82" s="336" t="s">
        <v>1055</v>
      </c>
      <c r="D82" s="252">
        <v>1390</v>
      </c>
      <c r="E82" s="596" t="s">
        <v>262</v>
      </c>
      <c r="F82" s="334" t="s">
        <v>262</v>
      </c>
      <c r="G82" s="596">
        <v>1390</v>
      </c>
      <c r="H82" s="334">
        <v>5.5</v>
      </c>
      <c r="I82" s="334" t="s">
        <v>262</v>
      </c>
      <c r="J82" s="336" t="s">
        <v>1056</v>
      </c>
      <c r="M82" s="32"/>
      <c r="N82" s="33"/>
    </row>
    <row r="83" spans="2:14" ht="16.350000000000001" customHeight="1">
      <c r="B83" s="250" t="s">
        <v>202</v>
      </c>
      <c r="C83" s="324" t="s">
        <v>241</v>
      </c>
      <c r="D83" s="252">
        <v>1160</v>
      </c>
      <c r="E83" s="252" t="s">
        <v>262</v>
      </c>
      <c r="F83" s="325" t="s">
        <v>262</v>
      </c>
      <c r="G83" s="252">
        <v>1160</v>
      </c>
      <c r="H83" s="326">
        <v>6.4</v>
      </c>
      <c r="I83" s="325" t="s">
        <v>262</v>
      </c>
      <c r="J83" s="324" t="s">
        <v>607</v>
      </c>
      <c r="M83" s="32"/>
      <c r="N83" s="33"/>
    </row>
    <row r="84" spans="2:14" ht="16.350000000000001" customHeight="1">
      <c r="B84" s="250" t="s">
        <v>203</v>
      </c>
      <c r="C84" s="336" t="s">
        <v>1057</v>
      </c>
      <c r="D84" s="252">
        <v>887</v>
      </c>
      <c r="E84" s="596" t="s">
        <v>262</v>
      </c>
      <c r="F84" s="334" t="s">
        <v>262</v>
      </c>
      <c r="G84" s="596">
        <v>887</v>
      </c>
      <c r="H84" s="334">
        <v>5.0999999999999996</v>
      </c>
      <c r="I84" s="334" t="s">
        <v>262</v>
      </c>
      <c r="J84" s="336" t="s">
        <v>604</v>
      </c>
      <c r="M84" s="32"/>
      <c r="N84" s="33"/>
    </row>
    <row r="85" spans="2:14" ht="16.350000000000001" customHeight="1">
      <c r="B85" s="250" t="s">
        <v>204</v>
      </c>
      <c r="C85" s="324" t="s">
        <v>243</v>
      </c>
      <c r="D85" s="252">
        <v>885</v>
      </c>
      <c r="E85" s="325" t="s">
        <v>262</v>
      </c>
      <c r="F85" s="325" t="s">
        <v>262</v>
      </c>
      <c r="G85" s="252">
        <v>885</v>
      </c>
      <c r="H85" s="326">
        <v>5.3</v>
      </c>
      <c r="I85" s="325" t="s">
        <v>262</v>
      </c>
      <c r="J85" s="324" t="s">
        <v>1052</v>
      </c>
      <c r="M85" s="32"/>
      <c r="N85" s="33"/>
    </row>
    <row r="86" spans="2:14" ht="16.350000000000001" customHeight="1">
      <c r="B86" s="250" t="s">
        <v>205</v>
      </c>
      <c r="C86" s="336" t="s">
        <v>1058</v>
      </c>
      <c r="D86" s="252">
        <v>879</v>
      </c>
      <c r="E86" s="596" t="s">
        <v>262</v>
      </c>
      <c r="F86" s="334" t="s">
        <v>262</v>
      </c>
      <c r="G86" s="596">
        <v>879</v>
      </c>
      <c r="H86" s="334">
        <v>6.3</v>
      </c>
      <c r="I86" s="334" t="s">
        <v>262</v>
      </c>
      <c r="J86" s="336" t="s">
        <v>1056</v>
      </c>
      <c r="M86" s="32"/>
      <c r="N86" s="33"/>
    </row>
    <row r="87" spans="2:14" ht="16.350000000000001" customHeight="1">
      <c r="B87" s="250" t="s">
        <v>206</v>
      </c>
      <c r="C87" s="324" t="s">
        <v>1421</v>
      </c>
      <c r="D87" s="252">
        <v>866</v>
      </c>
      <c r="E87" s="252" t="s">
        <v>262</v>
      </c>
      <c r="F87" s="325" t="s">
        <v>262</v>
      </c>
      <c r="G87" s="252">
        <v>866</v>
      </c>
      <c r="H87" s="326">
        <v>5.4</v>
      </c>
      <c r="I87" s="325" t="s">
        <v>262</v>
      </c>
      <c r="J87" s="324" t="s">
        <v>1052</v>
      </c>
      <c r="M87" s="32"/>
      <c r="N87" s="33"/>
    </row>
    <row r="88" spans="2:14" ht="16.350000000000001" customHeight="1">
      <c r="B88" s="250" t="s">
        <v>207</v>
      </c>
      <c r="C88" s="336" t="s">
        <v>1059</v>
      </c>
      <c r="D88" s="252">
        <v>807</v>
      </c>
      <c r="E88" s="596" t="s">
        <v>262</v>
      </c>
      <c r="F88" s="334" t="s">
        <v>262</v>
      </c>
      <c r="G88" s="596">
        <v>807</v>
      </c>
      <c r="H88" s="334">
        <v>4.7</v>
      </c>
      <c r="I88" s="334" t="s">
        <v>262</v>
      </c>
      <c r="J88" s="336" t="s">
        <v>609</v>
      </c>
      <c r="M88" s="32"/>
      <c r="N88" s="33"/>
    </row>
    <row r="89" spans="2:14" ht="16.350000000000001" customHeight="1">
      <c r="B89" s="250" t="s">
        <v>208</v>
      </c>
      <c r="C89" s="324" t="s">
        <v>1523</v>
      </c>
      <c r="D89" s="252">
        <v>664</v>
      </c>
      <c r="E89" s="325" t="s">
        <v>262</v>
      </c>
      <c r="F89" s="325" t="s">
        <v>262</v>
      </c>
      <c r="G89" s="252">
        <v>664</v>
      </c>
      <c r="H89" s="326">
        <v>5.5</v>
      </c>
      <c r="I89" s="325" t="s">
        <v>262</v>
      </c>
      <c r="J89" s="324" t="s">
        <v>1052</v>
      </c>
      <c r="M89" s="32"/>
      <c r="N89" s="33"/>
    </row>
    <row r="90" spans="2:14" ht="16.350000000000001" customHeight="1">
      <c r="B90" s="250" t="s">
        <v>209</v>
      </c>
      <c r="C90" s="336" t="s">
        <v>1060</v>
      </c>
      <c r="D90" s="252">
        <v>502</v>
      </c>
      <c r="E90" s="596" t="s">
        <v>262</v>
      </c>
      <c r="F90" s="334" t="s">
        <v>262</v>
      </c>
      <c r="G90" s="596">
        <v>502</v>
      </c>
      <c r="H90" s="334">
        <v>7.9</v>
      </c>
      <c r="I90" s="334" t="s">
        <v>262</v>
      </c>
      <c r="J90" s="336" t="s">
        <v>609</v>
      </c>
      <c r="M90" s="32"/>
      <c r="N90" s="33"/>
    </row>
    <row r="91" spans="2:14" ht="16.350000000000001" customHeight="1">
      <c r="B91" s="250" t="s">
        <v>210</v>
      </c>
      <c r="C91" s="324" t="s">
        <v>1422</v>
      </c>
      <c r="D91" s="252">
        <v>383</v>
      </c>
      <c r="E91" s="252" t="s">
        <v>262</v>
      </c>
      <c r="F91" s="325" t="s">
        <v>262</v>
      </c>
      <c r="G91" s="252">
        <v>383</v>
      </c>
      <c r="H91" s="326">
        <v>6</v>
      </c>
      <c r="I91" s="325" t="s">
        <v>262</v>
      </c>
      <c r="J91" s="324" t="s">
        <v>1052</v>
      </c>
      <c r="M91" s="32"/>
      <c r="N91" s="33"/>
    </row>
    <row r="92" spans="2:14" ht="16.350000000000001" customHeight="1">
      <c r="B92" s="250" t="s">
        <v>211</v>
      </c>
      <c r="C92" s="336" t="s">
        <v>1061</v>
      </c>
      <c r="D92" s="252">
        <v>371</v>
      </c>
      <c r="E92" s="596" t="s">
        <v>262</v>
      </c>
      <c r="F92" s="334" t="s">
        <v>262</v>
      </c>
      <c r="G92" s="596">
        <v>371</v>
      </c>
      <c r="H92" s="334">
        <v>5.6</v>
      </c>
      <c r="I92" s="334" t="s">
        <v>262</v>
      </c>
      <c r="J92" s="336" t="s">
        <v>609</v>
      </c>
      <c r="M92" s="32"/>
      <c r="N92" s="33"/>
    </row>
    <row r="93" spans="2:14" ht="16.350000000000001" customHeight="1">
      <c r="B93" s="250" t="s">
        <v>212</v>
      </c>
      <c r="C93" s="324" t="s">
        <v>1423</v>
      </c>
      <c r="D93" s="252">
        <v>185</v>
      </c>
      <c r="E93" s="596" t="s">
        <v>262</v>
      </c>
      <c r="F93" s="325" t="s">
        <v>262</v>
      </c>
      <c r="G93" s="252">
        <v>185</v>
      </c>
      <c r="H93" s="326">
        <v>5.5</v>
      </c>
      <c r="I93" s="325" t="s">
        <v>262</v>
      </c>
      <c r="J93" s="324" t="s">
        <v>605</v>
      </c>
      <c r="M93" s="32"/>
      <c r="N93" s="33"/>
    </row>
    <row r="94" spans="2:14" ht="16.350000000000001" customHeight="1">
      <c r="B94" s="250" t="s">
        <v>213</v>
      </c>
      <c r="C94" s="336" t="s">
        <v>1062</v>
      </c>
      <c r="D94" s="252">
        <v>172</v>
      </c>
      <c r="E94" s="596" t="s">
        <v>262</v>
      </c>
      <c r="F94" s="334" t="s">
        <v>262</v>
      </c>
      <c r="G94" s="596">
        <v>172</v>
      </c>
      <c r="H94" s="334">
        <v>8.1999999999999993</v>
      </c>
      <c r="I94" s="334" t="s">
        <v>262</v>
      </c>
      <c r="J94" s="336" t="s">
        <v>609</v>
      </c>
      <c r="M94" s="32"/>
      <c r="N94" s="33"/>
    </row>
    <row r="95" spans="2:14" ht="16.350000000000001" customHeight="1">
      <c r="B95" s="250" t="s">
        <v>214</v>
      </c>
      <c r="C95" s="324" t="s">
        <v>253</v>
      </c>
      <c r="D95" s="252">
        <v>5640</v>
      </c>
      <c r="E95" s="252">
        <v>5710</v>
      </c>
      <c r="F95" s="325">
        <v>4</v>
      </c>
      <c r="G95" s="252">
        <v>5610</v>
      </c>
      <c r="H95" s="326">
        <v>3.8</v>
      </c>
      <c r="I95" s="325">
        <v>4.2</v>
      </c>
      <c r="J95" s="324" t="s">
        <v>605</v>
      </c>
      <c r="M95" s="32"/>
      <c r="N95" s="33"/>
    </row>
    <row r="96" spans="2:14" ht="16.350000000000001" customHeight="1">
      <c r="B96" s="250" t="s">
        <v>215</v>
      </c>
      <c r="C96" s="336" t="s">
        <v>1063</v>
      </c>
      <c r="D96" s="252">
        <v>2080</v>
      </c>
      <c r="E96" s="596">
        <v>2090</v>
      </c>
      <c r="F96" s="334">
        <v>3.9</v>
      </c>
      <c r="G96" s="596">
        <v>2070</v>
      </c>
      <c r="H96" s="334">
        <v>3.7</v>
      </c>
      <c r="I96" s="334">
        <v>4.0999999999999996</v>
      </c>
      <c r="J96" s="336" t="s">
        <v>604</v>
      </c>
      <c r="M96" s="32"/>
      <c r="N96" s="33"/>
    </row>
    <row r="97" spans="2:14" ht="16.350000000000001" customHeight="1">
      <c r="B97" s="250" t="s">
        <v>1389</v>
      </c>
      <c r="C97" s="506" t="s">
        <v>1392</v>
      </c>
      <c r="D97" s="252">
        <v>6910</v>
      </c>
      <c r="E97" s="597">
        <v>6920</v>
      </c>
      <c r="F97" s="326">
        <v>5.6</v>
      </c>
      <c r="G97" s="597">
        <v>6890</v>
      </c>
      <c r="H97" s="326">
        <v>5.4</v>
      </c>
      <c r="I97" s="326">
        <v>5.9</v>
      </c>
      <c r="J97" s="506" t="s">
        <v>1524</v>
      </c>
      <c r="M97" s="32"/>
      <c r="N97" s="33"/>
    </row>
    <row r="98" spans="2:14" ht="16.350000000000001" customHeight="1">
      <c r="B98" s="250" t="s">
        <v>1390</v>
      </c>
      <c r="C98" s="506" t="s">
        <v>1393</v>
      </c>
      <c r="D98" s="252">
        <v>2730</v>
      </c>
      <c r="E98" s="597">
        <v>2770</v>
      </c>
      <c r="F98" s="326">
        <v>7.3</v>
      </c>
      <c r="G98" s="597">
        <v>2710</v>
      </c>
      <c r="H98" s="326">
        <v>7.4</v>
      </c>
      <c r="I98" s="326">
        <v>7.5</v>
      </c>
      <c r="J98" s="506" t="s">
        <v>1525</v>
      </c>
      <c r="M98" s="32"/>
      <c r="N98" s="33"/>
    </row>
    <row r="99" spans="2:14" ht="16.350000000000001" customHeight="1">
      <c r="B99" s="250" t="s">
        <v>1391</v>
      </c>
      <c r="C99" s="506" t="s">
        <v>1394</v>
      </c>
      <c r="D99" s="252">
        <v>662</v>
      </c>
      <c r="E99" s="597">
        <v>729</v>
      </c>
      <c r="F99" s="326">
        <v>5.5</v>
      </c>
      <c r="G99" s="597">
        <v>594</v>
      </c>
      <c r="H99" s="326">
        <v>5.3</v>
      </c>
      <c r="I99" s="326">
        <v>5.7</v>
      </c>
      <c r="J99" s="506" t="s">
        <v>1526</v>
      </c>
      <c r="M99" s="32"/>
      <c r="N99" s="33"/>
    </row>
    <row r="100" spans="2:14" ht="16.350000000000001" customHeight="1">
      <c r="B100" s="250" t="s">
        <v>216</v>
      </c>
      <c r="C100" s="324" t="s">
        <v>255</v>
      </c>
      <c r="D100" s="252">
        <v>17800</v>
      </c>
      <c r="E100" s="252">
        <v>18100</v>
      </c>
      <c r="F100" s="325">
        <v>4.8</v>
      </c>
      <c r="G100" s="252">
        <v>17700</v>
      </c>
      <c r="H100" s="326">
        <v>4.5999999999999996</v>
      </c>
      <c r="I100" s="325">
        <v>5</v>
      </c>
      <c r="J100" s="324" t="s">
        <v>1526</v>
      </c>
      <c r="M100" s="32"/>
      <c r="N100" s="33"/>
    </row>
    <row r="101" spans="2:14" ht="16.350000000000001" customHeight="1">
      <c r="B101" s="250" t="s">
        <v>217</v>
      </c>
      <c r="C101" s="336" t="s">
        <v>1064</v>
      </c>
      <c r="D101" s="252">
        <v>11100</v>
      </c>
      <c r="E101" s="596">
        <v>11000</v>
      </c>
      <c r="F101" s="334">
        <v>5.2</v>
      </c>
      <c r="G101" s="596">
        <v>11100</v>
      </c>
      <c r="H101" s="598" t="s">
        <v>1527</v>
      </c>
      <c r="I101" s="334">
        <v>5.4</v>
      </c>
      <c r="J101" s="336" t="s">
        <v>609</v>
      </c>
      <c r="M101" s="32"/>
      <c r="N101" s="33"/>
    </row>
    <row r="102" spans="2:14" ht="16.350000000000001" customHeight="1">
      <c r="B102" s="250" t="s">
        <v>218</v>
      </c>
      <c r="C102" s="324" t="s">
        <v>257</v>
      </c>
      <c r="D102" s="252">
        <v>7340</v>
      </c>
      <c r="E102" s="252">
        <v>7350</v>
      </c>
      <c r="F102" s="325">
        <v>6</v>
      </c>
      <c r="G102" s="252">
        <v>7340</v>
      </c>
      <c r="H102" s="326">
        <v>5.8</v>
      </c>
      <c r="I102" s="325">
        <v>6.2</v>
      </c>
      <c r="J102" s="324" t="s">
        <v>605</v>
      </c>
      <c r="M102" s="32"/>
      <c r="N102" s="33"/>
    </row>
    <row r="103" spans="2:14" ht="16.350000000000001" customHeight="1">
      <c r="B103" s="250" t="s">
        <v>219</v>
      </c>
      <c r="C103" s="336" t="s">
        <v>1065</v>
      </c>
      <c r="D103" s="252">
        <v>5290</v>
      </c>
      <c r="E103" s="596">
        <v>5340</v>
      </c>
      <c r="F103" s="334">
        <v>5.5</v>
      </c>
      <c r="G103" s="596">
        <v>5270</v>
      </c>
      <c r="H103" s="598" t="s">
        <v>1528</v>
      </c>
      <c r="I103" s="334">
        <v>5.7</v>
      </c>
      <c r="J103" s="336" t="s">
        <v>609</v>
      </c>
      <c r="M103" s="32"/>
      <c r="N103" s="33"/>
    </row>
    <row r="104" spans="2:14" ht="16.350000000000001" customHeight="1">
      <c r="B104" s="250" t="s">
        <v>220</v>
      </c>
      <c r="C104" s="324" t="s">
        <v>259</v>
      </c>
      <c r="D104" s="252">
        <v>3770</v>
      </c>
      <c r="E104" s="252">
        <v>3850</v>
      </c>
      <c r="F104" s="325">
        <v>5.5</v>
      </c>
      <c r="G104" s="252">
        <v>3740</v>
      </c>
      <c r="H104" s="599" t="s">
        <v>1529</v>
      </c>
      <c r="I104" s="325">
        <v>5.7</v>
      </c>
      <c r="J104" s="324" t="s">
        <v>27</v>
      </c>
      <c r="M104" s="32"/>
      <c r="N104" s="33"/>
    </row>
    <row r="105" spans="2:14" ht="16.350000000000001" customHeight="1">
      <c r="B105" s="250" t="s">
        <v>221</v>
      </c>
      <c r="C105" s="336" t="s">
        <v>1066</v>
      </c>
      <c r="D105" s="252">
        <v>5640</v>
      </c>
      <c r="E105" s="596">
        <v>5460</v>
      </c>
      <c r="F105" s="334">
        <v>4.5</v>
      </c>
      <c r="G105" s="596">
        <v>5720</v>
      </c>
      <c r="H105" s="600" t="s">
        <v>1530</v>
      </c>
      <c r="I105" s="334">
        <v>4.7</v>
      </c>
      <c r="J105" s="336" t="s">
        <v>609</v>
      </c>
      <c r="M105" s="32"/>
      <c r="N105" s="33"/>
    </row>
    <row r="106" spans="2:14" ht="16.350000000000001" customHeight="1">
      <c r="B106" s="253" t="s">
        <v>222</v>
      </c>
      <c r="C106" s="467" t="s">
        <v>43</v>
      </c>
      <c r="D106" s="252">
        <v>2010</v>
      </c>
      <c r="E106" s="601">
        <v>1880</v>
      </c>
      <c r="F106" s="602">
        <v>5.0999999999999996</v>
      </c>
      <c r="G106" s="601">
        <v>2060</v>
      </c>
      <c r="H106" s="326">
        <v>5.3</v>
      </c>
      <c r="I106" s="602">
        <v>5.3</v>
      </c>
      <c r="J106" s="467" t="s">
        <v>27</v>
      </c>
      <c r="M106" s="32"/>
      <c r="N106" s="33"/>
    </row>
    <row r="107" spans="2:14" ht="16.350000000000001" customHeight="1" thickBot="1">
      <c r="B107" s="327" t="s">
        <v>1410</v>
      </c>
      <c r="C107" s="328" t="s">
        <v>1396</v>
      </c>
      <c r="D107" s="254">
        <v>1120</v>
      </c>
      <c r="E107" s="254">
        <v>1120</v>
      </c>
      <c r="F107" s="329">
        <v>5.5</v>
      </c>
      <c r="G107" s="254">
        <v>1120</v>
      </c>
      <c r="H107" s="330">
        <v>5.4</v>
      </c>
      <c r="I107" s="329">
        <v>5.8</v>
      </c>
      <c r="J107" s="328" t="s">
        <v>1524</v>
      </c>
      <c r="L107" s="32"/>
      <c r="M107" s="33"/>
    </row>
    <row r="108" spans="2:14" ht="16.350000000000001" customHeight="1" thickTop="1">
      <c r="B108" s="256" t="s">
        <v>263</v>
      </c>
      <c r="C108" s="336" t="s">
        <v>1067</v>
      </c>
      <c r="D108" s="252">
        <v>20900</v>
      </c>
      <c r="E108" s="596">
        <v>21300</v>
      </c>
      <c r="F108" s="334">
        <v>4.0999999999999996</v>
      </c>
      <c r="G108" s="596">
        <v>20700</v>
      </c>
      <c r="H108" s="334" t="s">
        <v>1531</v>
      </c>
      <c r="I108" s="334">
        <v>4.3</v>
      </c>
      <c r="J108" s="336" t="s">
        <v>27</v>
      </c>
      <c r="L108" s="32"/>
      <c r="M108" s="33"/>
    </row>
    <row r="109" spans="2:14" ht="16.350000000000001" customHeight="1">
      <c r="B109" s="256" t="s">
        <v>264</v>
      </c>
      <c r="C109" s="324" t="s">
        <v>283</v>
      </c>
      <c r="D109" s="252">
        <v>18800</v>
      </c>
      <c r="E109" s="252">
        <v>19300</v>
      </c>
      <c r="F109" s="325">
        <v>4.3</v>
      </c>
      <c r="G109" s="252">
        <v>18600</v>
      </c>
      <c r="H109" s="326" t="s">
        <v>1532</v>
      </c>
      <c r="I109" s="325">
        <v>4.5</v>
      </c>
      <c r="J109" s="324" t="s">
        <v>27</v>
      </c>
      <c r="L109" s="32"/>
      <c r="M109" s="33"/>
    </row>
    <row r="110" spans="2:14" ht="16.350000000000001" customHeight="1">
      <c r="B110" s="256" t="s">
        <v>265</v>
      </c>
      <c r="C110" s="336" t="s">
        <v>1071</v>
      </c>
      <c r="D110" s="257">
        <v>16100</v>
      </c>
      <c r="E110" s="596">
        <v>16200</v>
      </c>
      <c r="F110" s="334">
        <v>4.8</v>
      </c>
      <c r="G110" s="596">
        <v>16000</v>
      </c>
      <c r="H110" s="334">
        <v>4.5</v>
      </c>
      <c r="I110" s="334">
        <v>5</v>
      </c>
      <c r="J110" s="336" t="s">
        <v>28</v>
      </c>
      <c r="L110" s="32"/>
      <c r="M110" s="33"/>
    </row>
    <row r="111" spans="2:14" ht="16.350000000000001" customHeight="1">
      <c r="B111" s="256" t="s">
        <v>266</v>
      </c>
      <c r="C111" s="324" t="s">
        <v>1534</v>
      </c>
      <c r="D111" s="252">
        <v>11500</v>
      </c>
      <c r="E111" s="252">
        <v>11600</v>
      </c>
      <c r="F111" s="325">
        <v>4.5</v>
      </c>
      <c r="G111" s="252">
        <v>11400</v>
      </c>
      <c r="H111" s="326" t="s">
        <v>1535</v>
      </c>
      <c r="I111" s="325">
        <v>4.7</v>
      </c>
      <c r="J111" s="324" t="s">
        <v>27</v>
      </c>
      <c r="L111" s="32"/>
      <c r="M111" s="33"/>
    </row>
    <row r="112" spans="2:14" ht="16.350000000000001" customHeight="1">
      <c r="B112" s="256" t="s">
        <v>267</v>
      </c>
      <c r="C112" s="336" t="s">
        <v>1536</v>
      </c>
      <c r="D112" s="257">
        <v>12500</v>
      </c>
      <c r="E112" s="596">
        <v>12600</v>
      </c>
      <c r="F112" s="334">
        <v>4.7</v>
      </c>
      <c r="G112" s="596">
        <v>12400</v>
      </c>
      <c r="H112" s="334">
        <v>4.5999999999999996</v>
      </c>
      <c r="I112" s="334">
        <v>5</v>
      </c>
      <c r="J112" s="336" t="s">
        <v>26</v>
      </c>
      <c r="L112" s="32"/>
      <c r="M112" s="33"/>
    </row>
    <row r="113" spans="2:13" ht="16.350000000000001" customHeight="1">
      <c r="B113" s="256" t="s">
        <v>268</v>
      </c>
      <c r="C113" s="324" t="s">
        <v>287</v>
      </c>
      <c r="D113" s="252">
        <v>10900</v>
      </c>
      <c r="E113" s="252">
        <v>11000</v>
      </c>
      <c r="F113" s="325">
        <v>4.8</v>
      </c>
      <c r="G113" s="252">
        <v>10700</v>
      </c>
      <c r="H113" s="326">
        <v>4.5</v>
      </c>
      <c r="I113" s="325">
        <v>5.0999999999999996</v>
      </c>
      <c r="J113" s="324" t="s">
        <v>28</v>
      </c>
      <c r="L113" s="32"/>
      <c r="M113" s="33"/>
    </row>
    <row r="114" spans="2:13" ht="16.350000000000001" customHeight="1">
      <c r="B114" s="256" t="s">
        <v>269</v>
      </c>
      <c r="C114" s="336" t="s">
        <v>1537</v>
      </c>
      <c r="D114" s="257">
        <v>9520</v>
      </c>
      <c r="E114" s="596">
        <v>9540</v>
      </c>
      <c r="F114" s="334">
        <v>4.7</v>
      </c>
      <c r="G114" s="596">
        <v>9500</v>
      </c>
      <c r="H114" s="334">
        <v>4.3999999999999995</v>
      </c>
      <c r="I114" s="334">
        <v>4.8</v>
      </c>
      <c r="J114" s="336" t="s">
        <v>28</v>
      </c>
      <c r="L114" s="32"/>
      <c r="M114" s="33"/>
    </row>
    <row r="115" spans="2:13" ht="16.350000000000001" customHeight="1">
      <c r="B115" s="256" t="s">
        <v>270</v>
      </c>
      <c r="C115" s="324" t="s">
        <v>1538</v>
      </c>
      <c r="D115" s="252">
        <v>8650</v>
      </c>
      <c r="E115" s="252">
        <v>8770</v>
      </c>
      <c r="F115" s="325">
        <v>4.7</v>
      </c>
      <c r="G115" s="252">
        <v>8530</v>
      </c>
      <c r="H115" s="326">
        <v>4.3999999999999995</v>
      </c>
      <c r="I115" s="325">
        <v>5</v>
      </c>
      <c r="J115" s="324" t="s">
        <v>28</v>
      </c>
      <c r="L115" s="32"/>
      <c r="M115" s="33"/>
    </row>
    <row r="116" spans="2:13" ht="16.350000000000001" customHeight="1">
      <c r="B116" s="256" t="s">
        <v>271</v>
      </c>
      <c r="C116" s="336" t="s">
        <v>1539</v>
      </c>
      <c r="D116" s="257">
        <v>5500</v>
      </c>
      <c r="E116" s="596">
        <v>5570</v>
      </c>
      <c r="F116" s="334">
        <v>4.8</v>
      </c>
      <c r="G116" s="596">
        <v>5430</v>
      </c>
      <c r="H116" s="334">
        <v>4.5</v>
      </c>
      <c r="I116" s="334">
        <v>5.0999999999999996</v>
      </c>
      <c r="J116" s="336" t="s">
        <v>28</v>
      </c>
      <c r="L116" s="32"/>
      <c r="M116" s="33"/>
    </row>
    <row r="117" spans="2:13" ht="16.350000000000001" customHeight="1">
      <c r="B117" s="256" t="s">
        <v>272</v>
      </c>
      <c r="C117" s="324" t="s">
        <v>1540</v>
      </c>
      <c r="D117" s="252">
        <v>5460</v>
      </c>
      <c r="E117" s="252">
        <v>5450</v>
      </c>
      <c r="F117" s="325">
        <v>4.5999999999999996</v>
      </c>
      <c r="G117" s="252">
        <v>5460</v>
      </c>
      <c r="H117" s="326" t="s">
        <v>1541</v>
      </c>
      <c r="I117" s="325">
        <v>4.8</v>
      </c>
      <c r="J117" s="324" t="s">
        <v>27</v>
      </c>
      <c r="L117" s="32"/>
      <c r="M117" s="33"/>
    </row>
    <row r="118" spans="2:13" ht="16.350000000000001" customHeight="1">
      <c r="B118" s="256" t="s">
        <v>273</v>
      </c>
      <c r="C118" s="336" t="s">
        <v>1542</v>
      </c>
      <c r="D118" s="257">
        <v>4300</v>
      </c>
      <c r="E118" s="596">
        <v>4360</v>
      </c>
      <c r="F118" s="334">
        <v>5.2</v>
      </c>
      <c r="G118" s="596">
        <v>4280</v>
      </c>
      <c r="H118" s="334">
        <v>5</v>
      </c>
      <c r="I118" s="334">
        <v>5.4</v>
      </c>
      <c r="J118" s="336" t="s">
        <v>26</v>
      </c>
      <c r="L118" s="32"/>
      <c r="M118" s="33"/>
    </row>
    <row r="119" spans="2:13" ht="16.350000000000001" customHeight="1">
      <c r="B119" s="256" t="s">
        <v>274</v>
      </c>
      <c r="C119" s="324" t="s">
        <v>1543</v>
      </c>
      <c r="D119" s="252">
        <v>4550</v>
      </c>
      <c r="E119" s="252">
        <v>4580</v>
      </c>
      <c r="F119" s="325">
        <v>4.7</v>
      </c>
      <c r="G119" s="252">
        <v>4540</v>
      </c>
      <c r="H119" s="326">
        <v>4.5</v>
      </c>
      <c r="I119" s="325">
        <v>4.9000000000000004</v>
      </c>
      <c r="J119" s="324" t="s">
        <v>26</v>
      </c>
      <c r="L119" s="32"/>
      <c r="M119" s="33"/>
    </row>
    <row r="120" spans="2:13" ht="16.350000000000001" customHeight="1">
      <c r="B120" s="256" t="s">
        <v>275</v>
      </c>
      <c r="C120" s="336" t="s">
        <v>1544</v>
      </c>
      <c r="D120" s="257">
        <v>3440</v>
      </c>
      <c r="E120" s="596">
        <v>3450</v>
      </c>
      <c r="F120" s="334">
        <v>4.9000000000000004</v>
      </c>
      <c r="G120" s="596">
        <v>3440</v>
      </c>
      <c r="H120" s="334">
        <v>4.7</v>
      </c>
      <c r="I120" s="334">
        <v>5.0999999999999996</v>
      </c>
      <c r="J120" s="336" t="s">
        <v>26</v>
      </c>
      <c r="L120" s="32"/>
      <c r="M120" s="33"/>
    </row>
    <row r="121" spans="2:13" ht="16.350000000000001" customHeight="1">
      <c r="B121" s="256" t="s">
        <v>276</v>
      </c>
      <c r="C121" s="324" t="s">
        <v>1545</v>
      </c>
      <c r="D121" s="252">
        <v>3320</v>
      </c>
      <c r="E121" s="252">
        <v>3360</v>
      </c>
      <c r="F121" s="325">
        <v>4.5999999999999996</v>
      </c>
      <c r="G121" s="252">
        <v>3300</v>
      </c>
      <c r="H121" s="599" t="s">
        <v>1546</v>
      </c>
      <c r="I121" s="325">
        <v>4.8</v>
      </c>
      <c r="J121" s="324" t="s">
        <v>27</v>
      </c>
      <c r="L121" s="32"/>
      <c r="M121" s="33"/>
    </row>
    <row r="122" spans="2:13" ht="16.350000000000001" customHeight="1">
      <c r="B122" s="256" t="s">
        <v>277</v>
      </c>
      <c r="C122" s="336" t="s">
        <v>1548</v>
      </c>
      <c r="D122" s="257">
        <v>12400</v>
      </c>
      <c r="E122" s="596">
        <v>12600</v>
      </c>
      <c r="F122" s="334">
        <v>4.5</v>
      </c>
      <c r="G122" s="596">
        <v>12100</v>
      </c>
      <c r="H122" s="334">
        <v>4.3</v>
      </c>
      <c r="I122" s="334">
        <v>4.7</v>
      </c>
      <c r="J122" s="336" t="s">
        <v>183</v>
      </c>
      <c r="L122" s="32"/>
      <c r="M122" s="33"/>
    </row>
    <row r="123" spans="2:13" ht="16.350000000000001" customHeight="1">
      <c r="B123" s="256" t="s">
        <v>1397</v>
      </c>
      <c r="C123" s="506" t="s">
        <v>1398</v>
      </c>
      <c r="D123" s="252">
        <v>11300</v>
      </c>
      <c r="E123" s="597">
        <v>11200</v>
      </c>
      <c r="F123" s="326">
        <v>4.7</v>
      </c>
      <c r="G123" s="597">
        <v>11400</v>
      </c>
      <c r="H123" s="326">
        <v>4.5</v>
      </c>
      <c r="I123" s="326">
        <v>4.9000000000000004</v>
      </c>
      <c r="J123" s="506" t="s">
        <v>1549</v>
      </c>
      <c r="L123" s="32"/>
      <c r="M123" s="33"/>
    </row>
    <row r="124" spans="2:13" ht="16.350000000000001" customHeight="1">
      <c r="B124" s="256" t="s">
        <v>278</v>
      </c>
      <c r="C124" s="324" t="s">
        <v>1550</v>
      </c>
      <c r="D124" s="252">
        <v>3750</v>
      </c>
      <c r="E124" s="252">
        <v>3760</v>
      </c>
      <c r="F124" s="325">
        <v>6.2</v>
      </c>
      <c r="G124" s="252">
        <v>3740</v>
      </c>
      <c r="H124" s="326">
        <v>6</v>
      </c>
      <c r="I124" s="325">
        <v>6.4</v>
      </c>
      <c r="J124" s="324" t="s">
        <v>26</v>
      </c>
      <c r="L124" s="32"/>
      <c r="M124" s="33"/>
    </row>
    <row r="125" spans="2:13" ht="16.350000000000001" customHeight="1">
      <c r="B125" s="256" t="s">
        <v>1551</v>
      </c>
      <c r="C125" s="336" t="s">
        <v>1552</v>
      </c>
      <c r="D125" s="257">
        <v>2450</v>
      </c>
      <c r="E125" s="596">
        <v>2460</v>
      </c>
      <c r="F125" s="334">
        <v>6.1</v>
      </c>
      <c r="G125" s="596">
        <v>2450</v>
      </c>
      <c r="H125" s="334">
        <v>5.8999999999999995</v>
      </c>
      <c r="I125" s="334">
        <v>6.3</v>
      </c>
      <c r="J125" s="336" t="s">
        <v>26</v>
      </c>
      <c r="L125" s="32"/>
      <c r="M125" s="33"/>
    </row>
    <row r="126" spans="2:13" ht="16.350000000000001" customHeight="1">
      <c r="B126" s="256" t="s">
        <v>280</v>
      </c>
      <c r="C126" s="324" t="s">
        <v>1553</v>
      </c>
      <c r="D126" s="252">
        <v>728</v>
      </c>
      <c r="E126" s="252">
        <v>728</v>
      </c>
      <c r="F126" s="325">
        <v>6.1</v>
      </c>
      <c r="G126" s="252">
        <v>728</v>
      </c>
      <c r="H126" s="326">
        <v>5.8999999999999995</v>
      </c>
      <c r="I126" s="325">
        <v>6.3</v>
      </c>
      <c r="J126" s="324" t="s">
        <v>26</v>
      </c>
      <c r="L126" s="32"/>
      <c r="M126" s="33"/>
    </row>
    <row r="127" spans="2:13" ht="16.350000000000001" customHeight="1">
      <c r="B127" s="256" t="s">
        <v>1554</v>
      </c>
      <c r="C127" s="336" t="s">
        <v>1555</v>
      </c>
      <c r="D127" s="257">
        <v>367</v>
      </c>
      <c r="E127" s="596">
        <v>366</v>
      </c>
      <c r="F127" s="334">
        <v>6</v>
      </c>
      <c r="G127" s="596">
        <v>368</v>
      </c>
      <c r="H127" s="334">
        <v>5.8000000000000007</v>
      </c>
      <c r="I127" s="334">
        <v>6.2</v>
      </c>
      <c r="J127" s="336" t="s">
        <v>26</v>
      </c>
      <c r="L127" s="32"/>
      <c r="M127" s="33"/>
    </row>
    <row r="128" spans="2:13" ht="16.350000000000001" customHeight="1" thickBot="1">
      <c r="B128" s="331" t="s">
        <v>1556</v>
      </c>
      <c r="C128" s="328" t="s">
        <v>1102</v>
      </c>
      <c r="D128" s="254">
        <v>3810</v>
      </c>
      <c r="E128" s="254">
        <v>3800</v>
      </c>
      <c r="F128" s="329">
        <v>5</v>
      </c>
      <c r="G128" s="254">
        <v>3810</v>
      </c>
      <c r="H128" s="330">
        <v>4.5999999999999996</v>
      </c>
      <c r="I128" s="329">
        <v>5</v>
      </c>
      <c r="J128" s="328" t="s">
        <v>26</v>
      </c>
      <c r="L128" s="32"/>
      <c r="M128" s="33"/>
    </row>
    <row r="129" spans="2:14" ht="16.350000000000001" customHeight="1" thickTop="1">
      <c r="B129" s="332" t="s">
        <v>1557</v>
      </c>
      <c r="C129" s="336" t="s">
        <v>1558</v>
      </c>
      <c r="D129" s="337">
        <v>3440</v>
      </c>
      <c r="E129" s="338">
        <v>3500</v>
      </c>
      <c r="F129" s="339">
        <v>4.0999999999999996</v>
      </c>
      <c r="G129" s="338">
        <v>3410</v>
      </c>
      <c r="H129" s="339">
        <v>3.9</v>
      </c>
      <c r="I129" s="339">
        <v>4.3</v>
      </c>
      <c r="J129" s="336" t="s">
        <v>1559</v>
      </c>
      <c r="M129" s="32"/>
      <c r="N129" s="33"/>
    </row>
    <row r="130" spans="2:14" ht="16.350000000000001" customHeight="1">
      <c r="B130" s="260" t="s">
        <v>302</v>
      </c>
      <c r="C130" s="258" t="s">
        <v>1560</v>
      </c>
      <c r="D130" s="337">
        <v>1060</v>
      </c>
      <c r="E130" s="338">
        <v>1070</v>
      </c>
      <c r="F130" s="339">
        <v>4.2</v>
      </c>
      <c r="G130" s="338">
        <v>1050</v>
      </c>
      <c r="H130" s="339">
        <v>4</v>
      </c>
      <c r="I130" s="339">
        <v>4.4000000000000004</v>
      </c>
      <c r="J130" s="335" t="s">
        <v>26</v>
      </c>
      <c r="M130" s="32"/>
      <c r="N130" s="33"/>
    </row>
    <row r="131" spans="2:14" ht="16.350000000000001" customHeight="1">
      <c r="B131" s="260" t="s">
        <v>303</v>
      </c>
      <c r="C131" s="336" t="s">
        <v>1561</v>
      </c>
      <c r="D131" s="337">
        <v>760</v>
      </c>
      <c r="E131" s="338">
        <v>771</v>
      </c>
      <c r="F131" s="339">
        <v>4.3</v>
      </c>
      <c r="G131" s="338">
        <v>755</v>
      </c>
      <c r="H131" s="339">
        <v>4.0999999999999996</v>
      </c>
      <c r="I131" s="339">
        <v>4.5</v>
      </c>
      <c r="J131" s="336" t="s">
        <v>1559</v>
      </c>
      <c r="M131" s="32"/>
      <c r="N131" s="33"/>
    </row>
    <row r="132" spans="2:14" ht="16.350000000000001" customHeight="1">
      <c r="B132" s="260" t="s">
        <v>304</v>
      </c>
      <c r="C132" s="258" t="s">
        <v>1562</v>
      </c>
      <c r="D132" s="337">
        <v>688</v>
      </c>
      <c r="E132" s="338">
        <v>698</v>
      </c>
      <c r="F132" s="339">
        <v>4.2</v>
      </c>
      <c r="G132" s="338">
        <v>683</v>
      </c>
      <c r="H132" s="339">
        <v>4</v>
      </c>
      <c r="I132" s="339">
        <v>4.4000000000000004</v>
      </c>
      <c r="J132" s="335" t="s">
        <v>26</v>
      </c>
      <c r="M132" s="32"/>
      <c r="N132" s="33"/>
    </row>
    <row r="133" spans="2:14" ht="16.350000000000001" customHeight="1">
      <c r="B133" s="260" t="s">
        <v>305</v>
      </c>
      <c r="C133" s="336" t="s">
        <v>1563</v>
      </c>
      <c r="D133" s="337">
        <v>787</v>
      </c>
      <c r="E133" s="338">
        <v>798</v>
      </c>
      <c r="F133" s="339">
        <v>4.2</v>
      </c>
      <c r="G133" s="338">
        <v>782</v>
      </c>
      <c r="H133" s="339">
        <v>4</v>
      </c>
      <c r="I133" s="339">
        <v>4.4000000000000004</v>
      </c>
      <c r="J133" s="336" t="s">
        <v>1559</v>
      </c>
      <c r="M133" s="32"/>
      <c r="N133" s="33"/>
    </row>
    <row r="134" spans="2:14" ht="16.350000000000001" customHeight="1">
      <c r="B134" s="260" t="s">
        <v>306</v>
      </c>
      <c r="C134" s="258" t="s">
        <v>1564</v>
      </c>
      <c r="D134" s="337">
        <v>1010</v>
      </c>
      <c r="E134" s="338">
        <v>1030</v>
      </c>
      <c r="F134" s="339">
        <v>4.2</v>
      </c>
      <c r="G134" s="338">
        <v>1000</v>
      </c>
      <c r="H134" s="339">
        <v>4</v>
      </c>
      <c r="I134" s="339">
        <v>4.4000000000000004</v>
      </c>
      <c r="J134" s="335" t="s">
        <v>26</v>
      </c>
      <c r="M134" s="32"/>
      <c r="N134" s="33"/>
    </row>
    <row r="135" spans="2:14" ht="16.350000000000001" customHeight="1">
      <c r="B135" s="260" t="s">
        <v>307</v>
      </c>
      <c r="C135" s="336" t="s">
        <v>1565</v>
      </c>
      <c r="D135" s="337">
        <v>2460</v>
      </c>
      <c r="E135" s="338">
        <v>2500</v>
      </c>
      <c r="F135" s="339">
        <v>4.2</v>
      </c>
      <c r="G135" s="338">
        <v>2440</v>
      </c>
      <c r="H135" s="339">
        <v>4</v>
      </c>
      <c r="I135" s="339">
        <v>4.4000000000000004</v>
      </c>
      <c r="J135" s="336" t="s">
        <v>1559</v>
      </c>
      <c r="M135" s="32"/>
      <c r="N135" s="33"/>
    </row>
    <row r="136" spans="2:14" ht="16.350000000000001" customHeight="1">
      <c r="B136" s="260" t="s">
        <v>308</v>
      </c>
      <c r="C136" s="258" t="s">
        <v>1566</v>
      </c>
      <c r="D136" s="337">
        <v>1730</v>
      </c>
      <c r="E136" s="338">
        <v>1760</v>
      </c>
      <c r="F136" s="339">
        <v>4.2</v>
      </c>
      <c r="G136" s="338">
        <v>1720</v>
      </c>
      <c r="H136" s="339">
        <v>4</v>
      </c>
      <c r="I136" s="339">
        <v>4.4000000000000004</v>
      </c>
      <c r="J136" s="335" t="s">
        <v>26</v>
      </c>
      <c r="M136" s="32"/>
      <c r="N136" s="33"/>
    </row>
    <row r="137" spans="2:14" ht="16.350000000000001" customHeight="1">
      <c r="B137" s="260" t="s">
        <v>309</v>
      </c>
      <c r="C137" s="336" t="s">
        <v>1567</v>
      </c>
      <c r="D137" s="337">
        <v>1190</v>
      </c>
      <c r="E137" s="338">
        <v>1210</v>
      </c>
      <c r="F137" s="339">
        <v>4.2</v>
      </c>
      <c r="G137" s="338">
        <v>1180</v>
      </c>
      <c r="H137" s="339">
        <v>4</v>
      </c>
      <c r="I137" s="339">
        <v>4.4000000000000004</v>
      </c>
      <c r="J137" s="336" t="s">
        <v>1559</v>
      </c>
      <c r="M137" s="32"/>
      <c r="N137" s="33"/>
    </row>
    <row r="138" spans="2:14" ht="16.350000000000001" customHeight="1">
      <c r="B138" s="260" t="s">
        <v>310</v>
      </c>
      <c r="C138" s="336" t="s">
        <v>1568</v>
      </c>
      <c r="D138" s="337">
        <v>928</v>
      </c>
      <c r="E138" s="338">
        <v>941</v>
      </c>
      <c r="F138" s="339">
        <v>4.2</v>
      </c>
      <c r="G138" s="338">
        <v>922</v>
      </c>
      <c r="H138" s="339">
        <v>4</v>
      </c>
      <c r="I138" s="339">
        <v>4.4000000000000004</v>
      </c>
      <c r="J138" s="336" t="s">
        <v>1559</v>
      </c>
      <c r="M138" s="32"/>
      <c r="N138" s="33"/>
    </row>
    <row r="139" spans="2:14" ht="16.350000000000001" customHeight="1">
      <c r="B139" s="260" t="s">
        <v>311</v>
      </c>
      <c r="C139" s="258" t="s">
        <v>1457</v>
      </c>
      <c r="D139" s="337">
        <v>1260</v>
      </c>
      <c r="E139" s="338">
        <v>1270</v>
      </c>
      <c r="F139" s="339">
        <v>4.3</v>
      </c>
      <c r="G139" s="338">
        <v>1250</v>
      </c>
      <c r="H139" s="339">
        <v>4.0999999999999996</v>
      </c>
      <c r="I139" s="339">
        <v>4.5</v>
      </c>
      <c r="J139" s="335" t="s">
        <v>26</v>
      </c>
      <c r="M139" s="32"/>
      <c r="N139" s="33"/>
    </row>
    <row r="140" spans="2:14" ht="16.350000000000001" customHeight="1">
      <c r="B140" s="260" t="s">
        <v>312</v>
      </c>
      <c r="C140" s="336" t="s">
        <v>1569</v>
      </c>
      <c r="D140" s="337">
        <v>1230</v>
      </c>
      <c r="E140" s="338">
        <v>1240</v>
      </c>
      <c r="F140" s="339">
        <v>4.4000000000000004</v>
      </c>
      <c r="G140" s="338">
        <v>1220</v>
      </c>
      <c r="H140" s="339">
        <v>4.2</v>
      </c>
      <c r="I140" s="339">
        <v>4.5999999999999996</v>
      </c>
      <c r="J140" s="336" t="s">
        <v>1559</v>
      </c>
      <c r="M140" s="32"/>
      <c r="N140" s="33"/>
    </row>
    <row r="141" spans="2:14" ht="16.350000000000001" customHeight="1">
      <c r="B141" s="260" t="s">
        <v>313</v>
      </c>
      <c r="C141" s="258" t="s">
        <v>1458</v>
      </c>
      <c r="D141" s="337">
        <v>3200</v>
      </c>
      <c r="E141" s="338">
        <v>3230</v>
      </c>
      <c r="F141" s="339">
        <v>4.5</v>
      </c>
      <c r="G141" s="338">
        <v>3190</v>
      </c>
      <c r="H141" s="339">
        <v>4.5</v>
      </c>
      <c r="I141" s="339">
        <v>4.7</v>
      </c>
      <c r="J141" s="335" t="s">
        <v>27</v>
      </c>
      <c r="M141" s="32"/>
      <c r="N141" s="33"/>
    </row>
    <row r="142" spans="2:14" ht="16.350000000000001" customHeight="1">
      <c r="B142" s="260" t="s">
        <v>314</v>
      </c>
      <c r="C142" s="336" t="s">
        <v>1570</v>
      </c>
      <c r="D142" s="337">
        <v>547</v>
      </c>
      <c r="E142" s="338">
        <v>555</v>
      </c>
      <c r="F142" s="339">
        <v>4.4000000000000004</v>
      </c>
      <c r="G142" s="338">
        <v>544</v>
      </c>
      <c r="H142" s="339">
        <v>4.2</v>
      </c>
      <c r="I142" s="339">
        <v>4.5999999999999996</v>
      </c>
      <c r="J142" s="336" t="s">
        <v>1559</v>
      </c>
      <c r="M142" s="32"/>
      <c r="N142" s="33"/>
    </row>
    <row r="143" spans="2:14" ht="16.350000000000001" customHeight="1">
      <c r="B143" s="260" t="s">
        <v>315</v>
      </c>
      <c r="C143" s="258" t="s">
        <v>1459</v>
      </c>
      <c r="D143" s="337">
        <v>983</v>
      </c>
      <c r="E143" s="338">
        <v>996</v>
      </c>
      <c r="F143" s="339">
        <v>4.4000000000000004</v>
      </c>
      <c r="G143" s="338">
        <v>977</v>
      </c>
      <c r="H143" s="339">
        <v>4.2</v>
      </c>
      <c r="I143" s="339">
        <v>4.5999999999999996</v>
      </c>
      <c r="J143" s="335" t="s">
        <v>26</v>
      </c>
      <c r="M143" s="32"/>
      <c r="N143" s="33"/>
    </row>
    <row r="144" spans="2:14" ht="16.350000000000001" customHeight="1">
      <c r="B144" s="260" t="s">
        <v>316</v>
      </c>
      <c r="C144" s="336" t="s">
        <v>1571</v>
      </c>
      <c r="D144" s="337">
        <v>600</v>
      </c>
      <c r="E144" s="338">
        <v>608</v>
      </c>
      <c r="F144" s="339">
        <v>4.4000000000000004</v>
      </c>
      <c r="G144" s="338">
        <v>596</v>
      </c>
      <c r="H144" s="339">
        <v>4.2</v>
      </c>
      <c r="I144" s="339">
        <v>4.5999999999999996</v>
      </c>
      <c r="J144" s="336" t="s">
        <v>1559</v>
      </c>
      <c r="M144" s="32"/>
      <c r="N144" s="33"/>
    </row>
    <row r="145" spans="2:14" ht="16.350000000000001" customHeight="1">
      <c r="B145" s="260" t="s">
        <v>317</v>
      </c>
      <c r="C145" s="251" t="s">
        <v>1572</v>
      </c>
      <c r="D145" s="337">
        <v>944</v>
      </c>
      <c r="E145" s="338">
        <v>957</v>
      </c>
      <c r="F145" s="339">
        <v>4.4000000000000004</v>
      </c>
      <c r="G145" s="338">
        <v>939</v>
      </c>
      <c r="H145" s="339">
        <v>4.2</v>
      </c>
      <c r="I145" s="339">
        <v>4.5999999999999996</v>
      </c>
      <c r="J145" s="324" t="s">
        <v>1559</v>
      </c>
      <c r="M145" s="32"/>
      <c r="N145" s="33"/>
    </row>
    <row r="146" spans="2:14" ht="16.350000000000001" customHeight="1">
      <c r="B146" s="260" t="s">
        <v>318</v>
      </c>
      <c r="C146" s="336" t="s">
        <v>1573</v>
      </c>
      <c r="D146" s="337">
        <v>1580</v>
      </c>
      <c r="E146" s="338">
        <v>1610</v>
      </c>
      <c r="F146" s="339">
        <v>4.9000000000000004</v>
      </c>
      <c r="G146" s="338">
        <v>1550</v>
      </c>
      <c r="H146" s="339">
        <v>4.7</v>
      </c>
      <c r="I146" s="339">
        <v>5.0999999999999996</v>
      </c>
      <c r="J146" s="336" t="s">
        <v>1574</v>
      </c>
      <c r="M146" s="32"/>
      <c r="N146" s="33"/>
    </row>
    <row r="147" spans="2:14" ht="16.350000000000001" customHeight="1">
      <c r="B147" s="260" t="s">
        <v>319</v>
      </c>
      <c r="C147" s="258" t="s">
        <v>1460</v>
      </c>
      <c r="D147" s="337">
        <v>2040</v>
      </c>
      <c r="E147" s="338">
        <v>2050</v>
      </c>
      <c r="F147" s="339">
        <v>4.5</v>
      </c>
      <c r="G147" s="338">
        <v>2030</v>
      </c>
      <c r="H147" s="339">
        <v>4.5</v>
      </c>
      <c r="I147" s="339">
        <v>4.7</v>
      </c>
      <c r="J147" s="335" t="s">
        <v>1575</v>
      </c>
      <c r="M147" s="32"/>
      <c r="N147" s="33"/>
    </row>
    <row r="148" spans="2:14" ht="16.350000000000001" customHeight="1">
      <c r="B148" s="260" t="s">
        <v>320</v>
      </c>
      <c r="C148" s="336" t="s">
        <v>1576</v>
      </c>
      <c r="D148" s="337">
        <v>2170</v>
      </c>
      <c r="E148" s="338">
        <v>2190</v>
      </c>
      <c r="F148" s="339">
        <v>4.5999999999999996</v>
      </c>
      <c r="G148" s="338">
        <v>2160</v>
      </c>
      <c r="H148" s="339">
        <v>4.4000000000000004</v>
      </c>
      <c r="I148" s="339">
        <v>4.8</v>
      </c>
      <c r="J148" s="336" t="s">
        <v>1559</v>
      </c>
      <c r="M148" s="32"/>
      <c r="N148" s="33"/>
    </row>
    <row r="149" spans="2:14" ht="16.350000000000001" customHeight="1">
      <c r="B149" s="260" t="s">
        <v>321</v>
      </c>
      <c r="C149" s="258" t="s">
        <v>1461</v>
      </c>
      <c r="D149" s="337">
        <v>2670</v>
      </c>
      <c r="E149" s="338">
        <v>2760</v>
      </c>
      <c r="F149" s="339">
        <v>4.8</v>
      </c>
      <c r="G149" s="338">
        <v>2630</v>
      </c>
      <c r="H149" s="339">
        <v>4.7</v>
      </c>
      <c r="I149" s="339">
        <v>5</v>
      </c>
      <c r="J149" s="335" t="s">
        <v>1559</v>
      </c>
      <c r="M149" s="32"/>
      <c r="N149" s="33"/>
    </row>
    <row r="150" spans="2:14" ht="16.350000000000001" customHeight="1">
      <c r="B150" s="260" t="s">
        <v>322</v>
      </c>
      <c r="C150" s="336" t="s">
        <v>1577</v>
      </c>
      <c r="D150" s="337">
        <v>1720</v>
      </c>
      <c r="E150" s="338">
        <v>1740</v>
      </c>
      <c r="F150" s="339">
        <v>4.7</v>
      </c>
      <c r="G150" s="338">
        <v>1700</v>
      </c>
      <c r="H150" s="339">
        <v>4.5</v>
      </c>
      <c r="I150" s="339">
        <v>4.9000000000000004</v>
      </c>
      <c r="J150" s="336" t="s">
        <v>1574</v>
      </c>
      <c r="M150" s="32"/>
      <c r="N150" s="33"/>
    </row>
    <row r="151" spans="2:14" ht="16.350000000000001" customHeight="1">
      <c r="B151" s="260" t="s">
        <v>323</v>
      </c>
      <c r="C151" s="258" t="s">
        <v>1462</v>
      </c>
      <c r="D151" s="337">
        <v>1140</v>
      </c>
      <c r="E151" s="338">
        <v>1150</v>
      </c>
      <c r="F151" s="339">
        <v>4.3</v>
      </c>
      <c r="G151" s="338">
        <v>1140</v>
      </c>
      <c r="H151" s="339">
        <v>4.0999999999999996</v>
      </c>
      <c r="I151" s="339">
        <v>4.5</v>
      </c>
      <c r="J151" s="335" t="s">
        <v>1578</v>
      </c>
      <c r="M151" s="32"/>
      <c r="N151" s="33"/>
    </row>
    <row r="152" spans="2:14" ht="16.350000000000001" customHeight="1">
      <c r="B152" s="260" t="s">
        <v>324</v>
      </c>
      <c r="C152" s="336" t="s">
        <v>1579</v>
      </c>
      <c r="D152" s="337">
        <v>955</v>
      </c>
      <c r="E152" s="338">
        <v>961</v>
      </c>
      <c r="F152" s="339">
        <v>4.2</v>
      </c>
      <c r="G152" s="338">
        <v>955</v>
      </c>
      <c r="H152" s="339">
        <v>4</v>
      </c>
      <c r="I152" s="339">
        <v>4.4000000000000004</v>
      </c>
      <c r="J152" s="336" t="s">
        <v>1578</v>
      </c>
      <c r="M152" s="32"/>
      <c r="N152" s="33"/>
    </row>
    <row r="153" spans="2:14" ht="16.350000000000001" customHeight="1">
      <c r="B153" s="260" t="s">
        <v>325</v>
      </c>
      <c r="C153" s="251" t="s">
        <v>1580</v>
      </c>
      <c r="D153" s="337">
        <v>1010</v>
      </c>
      <c r="E153" s="338">
        <v>1020</v>
      </c>
      <c r="F153" s="339">
        <v>4.5</v>
      </c>
      <c r="G153" s="338">
        <v>1010</v>
      </c>
      <c r="H153" s="339">
        <v>4.3</v>
      </c>
      <c r="I153" s="339">
        <v>4.7</v>
      </c>
      <c r="J153" s="324" t="s">
        <v>597</v>
      </c>
      <c r="M153" s="32"/>
      <c r="N153" s="33"/>
    </row>
    <row r="154" spans="2:14" ht="16.350000000000001" customHeight="1">
      <c r="B154" s="260" t="s">
        <v>326</v>
      </c>
      <c r="C154" s="336" t="s">
        <v>1581</v>
      </c>
      <c r="D154" s="337">
        <v>1890</v>
      </c>
      <c r="E154" s="338">
        <v>1910</v>
      </c>
      <c r="F154" s="339">
        <v>4.3</v>
      </c>
      <c r="G154" s="338">
        <v>1860</v>
      </c>
      <c r="H154" s="339">
        <v>4.0999999999999996</v>
      </c>
      <c r="I154" s="339">
        <v>4.5</v>
      </c>
      <c r="J154" s="336" t="s">
        <v>1582</v>
      </c>
      <c r="M154" s="32"/>
      <c r="N154" s="33"/>
    </row>
    <row r="155" spans="2:14" ht="16.350000000000001" customHeight="1">
      <c r="B155" s="260" t="s">
        <v>328</v>
      </c>
      <c r="C155" s="258" t="s">
        <v>1464</v>
      </c>
      <c r="D155" s="337">
        <v>366</v>
      </c>
      <c r="E155" s="338">
        <v>368</v>
      </c>
      <c r="F155" s="339">
        <v>4.4000000000000004</v>
      </c>
      <c r="G155" s="338">
        <v>366</v>
      </c>
      <c r="H155" s="339">
        <v>4.2</v>
      </c>
      <c r="I155" s="339">
        <v>4.5999999999999996</v>
      </c>
      <c r="J155" s="335" t="s">
        <v>1578</v>
      </c>
      <c r="M155" s="32"/>
      <c r="N155" s="33"/>
    </row>
    <row r="156" spans="2:14" ht="16.350000000000001" customHeight="1">
      <c r="B156" s="260" t="s">
        <v>329</v>
      </c>
      <c r="C156" s="336" t="s">
        <v>1583</v>
      </c>
      <c r="D156" s="337">
        <v>1220</v>
      </c>
      <c r="E156" s="338">
        <v>1240</v>
      </c>
      <c r="F156" s="339">
        <v>4.2</v>
      </c>
      <c r="G156" s="338">
        <v>1200</v>
      </c>
      <c r="H156" s="339">
        <v>4</v>
      </c>
      <c r="I156" s="339">
        <v>4.4000000000000004</v>
      </c>
      <c r="J156" s="336" t="s">
        <v>1574</v>
      </c>
      <c r="M156" s="32"/>
      <c r="N156" s="33"/>
    </row>
    <row r="157" spans="2:14" ht="16.350000000000001" customHeight="1">
      <c r="B157" s="260" t="s">
        <v>330</v>
      </c>
      <c r="C157" s="258" t="s">
        <v>1465</v>
      </c>
      <c r="D157" s="337">
        <v>1080</v>
      </c>
      <c r="E157" s="338">
        <v>1090</v>
      </c>
      <c r="F157" s="339">
        <v>4.4000000000000004</v>
      </c>
      <c r="G157" s="338">
        <v>1080</v>
      </c>
      <c r="H157" s="339">
        <v>4.2</v>
      </c>
      <c r="I157" s="339">
        <v>4.5999999999999996</v>
      </c>
      <c r="J157" s="335" t="s">
        <v>1578</v>
      </c>
      <c r="M157" s="32"/>
      <c r="N157" s="33"/>
    </row>
    <row r="158" spans="2:14" ht="16.350000000000001" customHeight="1">
      <c r="B158" s="260" t="s">
        <v>331</v>
      </c>
      <c r="C158" s="336" t="s">
        <v>1584</v>
      </c>
      <c r="D158" s="337">
        <v>693</v>
      </c>
      <c r="E158" s="338">
        <v>700</v>
      </c>
      <c r="F158" s="339">
        <v>4.4000000000000004</v>
      </c>
      <c r="G158" s="338">
        <v>693</v>
      </c>
      <c r="H158" s="339">
        <v>4.2</v>
      </c>
      <c r="I158" s="339">
        <v>4.5999999999999996</v>
      </c>
      <c r="J158" s="336" t="s">
        <v>1578</v>
      </c>
      <c r="M158" s="32"/>
      <c r="N158" s="33"/>
    </row>
    <row r="159" spans="2:14" ht="16.350000000000001" customHeight="1">
      <c r="B159" s="260" t="s">
        <v>332</v>
      </c>
      <c r="C159" s="258" t="s">
        <v>1585</v>
      </c>
      <c r="D159" s="337">
        <v>1990</v>
      </c>
      <c r="E159" s="338">
        <v>2000</v>
      </c>
      <c r="F159" s="339">
        <v>4.4000000000000004</v>
      </c>
      <c r="G159" s="338">
        <v>1990</v>
      </c>
      <c r="H159" s="339">
        <v>4.2</v>
      </c>
      <c r="I159" s="339">
        <v>4.5999999999999996</v>
      </c>
      <c r="J159" s="335" t="s">
        <v>1578</v>
      </c>
      <c r="M159" s="32"/>
      <c r="N159" s="33"/>
    </row>
    <row r="160" spans="2:14" ht="16.350000000000001" customHeight="1">
      <c r="B160" s="260" t="s">
        <v>333</v>
      </c>
      <c r="C160" s="336" t="s">
        <v>1586</v>
      </c>
      <c r="D160" s="337">
        <v>1280</v>
      </c>
      <c r="E160" s="338">
        <v>1300</v>
      </c>
      <c r="F160" s="339">
        <v>4.5</v>
      </c>
      <c r="G160" s="338">
        <v>1280</v>
      </c>
      <c r="H160" s="339">
        <v>4.3</v>
      </c>
      <c r="I160" s="339">
        <v>4.7</v>
      </c>
      <c r="J160" s="336" t="s">
        <v>1578</v>
      </c>
      <c r="M160" s="32"/>
      <c r="N160" s="33"/>
    </row>
    <row r="161" spans="2:14" ht="16.350000000000001" customHeight="1">
      <c r="B161" s="260" t="s">
        <v>334</v>
      </c>
      <c r="C161" s="251" t="s">
        <v>1587</v>
      </c>
      <c r="D161" s="337">
        <v>1440</v>
      </c>
      <c r="E161" s="338">
        <v>1460</v>
      </c>
      <c r="F161" s="339">
        <v>4.3</v>
      </c>
      <c r="G161" s="338">
        <v>1440</v>
      </c>
      <c r="H161" s="339">
        <v>4.0999999999999996</v>
      </c>
      <c r="I161" s="339">
        <v>4.5</v>
      </c>
      <c r="J161" s="324" t="s">
        <v>597</v>
      </c>
      <c r="M161" s="32"/>
      <c r="N161" s="33"/>
    </row>
    <row r="162" spans="2:14" ht="16.350000000000001" customHeight="1">
      <c r="B162" s="260" t="s">
        <v>335</v>
      </c>
      <c r="C162" s="336" t="s">
        <v>1588</v>
      </c>
      <c r="D162" s="337">
        <v>819</v>
      </c>
      <c r="E162" s="338">
        <v>831</v>
      </c>
      <c r="F162" s="339">
        <v>4.2</v>
      </c>
      <c r="G162" s="338">
        <v>814</v>
      </c>
      <c r="H162" s="339">
        <v>4</v>
      </c>
      <c r="I162" s="339">
        <v>4.4000000000000004</v>
      </c>
      <c r="J162" s="336" t="s">
        <v>1559</v>
      </c>
      <c r="M162" s="32"/>
      <c r="N162" s="33"/>
    </row>
    <row r="163" spans="2:14" ht="16.350000000000001" customHeight="1">
      <c r="B163" s="260" t="s">
        <v>336</v>
      </c>
      <c r="C163" s="258" t="s">
        <v>1467</v>
      </c>
      <c r="D163" s="337">
        <v>485</v>
      </c>
      <c r="E163" s="338">
        <v>492</v>
      </c>
      <c r="F163" s="339">
        <v>4.3</v>
      </c>
      <c r="G163" s="338">
        <v>482</v>
      </c>
      <c r="H163" s="339">
        <v>4.0999999999999996</v>
      </c>
      <c r="I163" s="339">
        <v>4.5</v>
      </c>
      <c r="J163" s="335" t="s">
        <v>1559</v>
      </c>
      <c r="M163" s="32"/>
      <c r="N163" s="33"/>
    </row>
    <row r="164" spans="2:14" ht="16.350000000000001" customHeight="1">
      <c r="B164" s="260" t="s">
        <v>337</v>
      </c>
      <c r="C164" s="336" t="s">
        <v>1589</v>
      </c>
      <c r="D164" s="337">
        <v>440</v>
      </c>
      <c r="E164" s="338">
        <v>446</v>
      </c>
      <c r="F164" s="339">
        <v>4.2</v>
      </c>
      <c r="G164" s="338">
        <v>437</v>
      </c>
      <c r="H164" s="339">
        <v>4</v>
      </c>
      <c r="I164" s="339">
        <v>4.4000000000000004</v>
      </c>
      <c r="J164" s="336" t="s">
        <v>1559</v>
      </c>
      <c r="M164" s="32"/>
      <c r="N164" s="33"/>
    </row>
    <row r="165" spans="2:14" ht="16.350000000000001" customHeight="1">
      <c r="B165" s="260" t="s">
        <v>338</v>
      </c>
      <c r="C165" s="258" t="s">
        <v>1468</v>
      </c>
      <c r="D165" s="337">
        <v>3020</v>
      </c>
      <c r="E165" s="338">
        <v>3060</v>
      </c>
      <c r="F165" s="339">
        <v>4.2</v>
      </c>
      <c r="G165" s="338">
        <v>2970</v>
      </c>
      <c r="H165" s="339">
        <v>4</v>
      </c>
      <c r="I165" s="339">
        <v>4.4000000000000004</v>
      </c>
      <c r="J165" s="335" t="s">
        <v>1582</v>
      </c>
      <c r="M165" s="32"/>
      <c r="N165" s="33"/>
    </row>
    <row r="166" spans="2:14" ht="16.350000000000001" customHeight="1">
      <c r="B166" s="260" t="s">
        <v>339</v>
      </c>
      <c r="C166" s="336" t="s">
        <v>1590</v>
      </c>
      <c r="D166" s="337">
        <v>1390</v>
      </c>
      <c r="E166" s="338">
        <v>1410</v>
      </c>
      <c r="F166" s="339">
        <v>4.2</v>
      </c>
      <c r="G166" s="338">
        <v>1370</v>
      </c>
      <c r="H166" s="339">
        <v>4</v>
      </c>
      <c r="I166" s="339">
        <v>4.4000000000000004</v>
      </c>
      <c r="J166" s="336" t="s">
        <v>1574</v>
      </c>
      <c r="M166" s="32"/>
      <c r="N166" s="33"/>
    </row>
    <row r="167" spans="2:14" ht="16.350000000000001" customHeight="1">
      <c r="B167" s="260" t="s">
        <v>340</v>
      </c>
      <c r="C167" s="336" t="s">
        <v>1591</v>
      </c>
      <c r="D167" s="337">
        <v>1140</v>
      </c>
      <c r="E167" s="338">
        <v>1160</v>
      </c>
      <c r="F167" s="339">
        <v>4.2</v>
      </c>
      <c r="G167" s="338">
        <v>1120</v>
      </c>
      <c r="H167" s="339">
        <v>4</v>
      </c>
      <c r="I167" s="339">
        <v>4.4000000000000004</v>
      </c>
      <c r="J167" s="336" t="s">
        <v>1574</v>
      </c>
      <c r="M167" s="32"/>
      <c r="N167" s="33"/>
    </row>
    <row r="168" spans="2:14" ht="16.350000000000001" customHeight="1">
      <c r="B168" s="260" t="s">
        <v>341</v>
      </c>
      <c r="C168" s="336" t="s">
        <v>1592</v>
      </c>
      <c r="D168" s="337">
        <v>2940</v>
      </c>
      <c r="E168" s="338">
        <v>2980</v>
      </c>
      <c r="F168" s="339">
        <v>4.3</v>
      </c>
      <c r="G168" s="338">
        <v>2890</v>
      </c>
      <c r="H168" s="339">
        <v>4.0999999999999996</v>
      </c>
      <c r="I168" s="339">
        <v>4.5</v>
      </c>
      <c r="J168" s="336" t="s">
        <v>1574</v>
      </c>
      <c r="M168" s="32"/>
      <c r="N168" s="33"/>
    </row>
    <row r="169" spans="2:14" ht="16.350000000000001" customHeight="1">
      <c r="B169" s="260" t="s">
        <v>342</v>
      </c>
      <c r="C169" s="258" t="s">
        <v>1593</v>
      </c>
      <c r="D169" s="337">
        <v>2630</v>
      </c>
      <c r="E169" s="338">
        <v>2650</v>
      </c>
      <c r="F169" s="339">
        <v>4.7</v>
      </c>
      <c r="G169" s="338">
        <v>2630</v>
      </c>
      <c r="H169" s="339">
        <v>4.5</v>
      </c>
      <c r="I169" s="339">
        <v>4.9000000000000004</v>
      </c>
      <c r="J169" s="335" t="s">
        <v>1578</v>
      </c>
      <c r="M169" s="32"/>
      <c r="N169" s="33"/>
    </row>
    <row r="170" spans="2:14" ht="16.350000000000001" customHeight="1">
      <c r="B170" s="260" t="s">
        <v>343</v>
      </c>
      <c r="C170" s="336" t="s">
        <v>1594</v>
      </c>
      <c r="D170" s="337">
        <v>2250</v>
      </c>
      <c r="E170" s="338">
        <v>2270</v>
      </c>
      <c r="F170" s="339">
        <v>4.5</v>
      </c>
      <c r="G170" s="338">
        <v>2220</v>
      </c>
      <c r="H170" s="339">
        <v>4.3</v>
      </c>
      <c r="I170" s="339">
        <v>4.7</v>
      </c>
      <c r="J170" s="336" t="s">
        <v>1582</v>
      </c>
      <c r="M170" s="32"/>
      <c r="N170" s="33"/>
    </row>
    <row r="171" spans="2:14" ht="16.350000000000001" customHeight="1">
      <c r="B171" s="260" t="s">
        <v>344</v>
      </c>
      <c r="C171" s="251" t="s">
        <v>1595</v>
      </c>
      <c r="D171" s="337">
        <v>4380</v>
      </c>
      <c r="E171" s="338">
        <v>4440</v>
      </c>
      <c r="F171" s="339">
        <v>4.3</v>
      </c>
      <c r="G171" s="338">
        <v>4320</v>
      </c>
      <c r="H171" s="339">
        <v>4.0999999999999996</v>
      </c>
      <c r="I171" s="339">
        <v>4.5</v>
      </c>
      <c r="J171" s="324" t="s">
        <v>182</v>
      </c>
      <c r="M171" s="32"/>
      <c r="N171" s="33"/>
    </row>
    <row r="172" spans="2:14" ht="16.350000000000001" customHeight="1">
      <c r="B172" s="260" t="s">
        <v>345</v>
      </c>
      <c r="C172" s="336" t="s">
        <v>1596</v>
      </c>
      <c r="D172" s="337">
        <v>1650</v>
      </c>
      <c r="E172" s="338">
        <v>1670</v>
      </c>
      <c r="F172" s="339">
        <v>4.3</v>
      </c>
      <c r="G172" s="338">
        <v>1630</v>
      </c>
      <c r="H172" s="339">
        <v>4.0999999999999996</v>
      </c>
      <c r="I172" s="339">
        <v>4.5</v>
      </c>
      <c r="J172" s="336" t="s">
        <v>1574</v>
      </c>
      <c r="M172" s="32"/>
      <c r="N172" s="33"/>
    </row>
    <row r="173" spans="2:14" ht="16.350000000000001" customHeight="1">
      <c r="B173" s="260" t="s">
        <v>346</v>
      </c>
      <c r="C173" s="258" t="s">
        <v>1471</v>
      </c>
      <c r="D173" s="337">
        <v>590</v>
      </c>
      <c r="E173" s="338">
        <v>598</v>
      </c>
      <c r="F173" s="339">
        <v>4.3</v>
      </c>
      <c r="G173" s="338">
        <v>582</v>
      </c>
      <c r="H173" s="339">
        <v>4.0999999999999996</v>
      </c>
      <c r="I173" s="339">
        <v>4.5</v>
      </c>
      <c r="J173" s="335" t="s">
        <v>1582</v>
      </c>
      <c r="M173" s="32"/>
      <c r="N173" s="33"/>
    </row>
    <row r="174" spans="2:14" ht="16.350000000000001" customHeight="1">
      <c r="B174" s="260" t="s">
        <v>347</v>
      </c>
      <c r="C174" s="336" t="s">
        <v>1597</v>
      </c>
      <c r="D174" s="337">
        <v>929</v>
      </c>
      <c r="E174" s="338">
        <v>942</v>
      </c>
      <c r="F174" s="339">
        <v>4.2</v>
      </c>
      <c r="G174" s="338">
        <v>915</v>
      </c>
      <c r="H174" s="339">
        <v>4</v>
      </c>
      <c r="I174" s="339">
        <v>4.4000000000000004</v>
      </c>
      <c r="J174" s="336" t="s">
        <v>1582</v>
      </c>
      <c r="M174" s="32"/>
      <c r="N174" s="33"/>
    </row>
    <row r="175" spans="2:14" ht="16.350000000000001" customHeight="1">
      <c r="B175" s="260" t="s">
        <v>348</v>
      </c>
      <c r="C175" s="258" t="s">
        <v>1472</v>
      </c>
      <c r="D175" s="337">
        <v>1580</v>
      </c>
      <c r="E175" s="338">
        <v>1600</v>
      </c>
      <c r="F175" s="339">
        <v>4.2</v>
      </c>
      <c r="G175" s="338">
        <v>1570</v>
      </c>
      <c r="H175" s="339">
        <v>4</v>
      </c>
      <c r="I175" s="339">
        <v>4.4000000000000004</v>
      </c>
      <c r="J175" s="335" t="s">
        <v>1559</v>
      </c>
      <c r="M175" s="32"/>
      <c r="N175" s="33"/>
    </row>
    <row r="176" spans="2:14" ht="16.350000000000001" customHeight="1">
      <c r="B176" s="260" t="s">
        <v>350</v>
      </c>
      <c r="C176" s="336" t="s">
        <v>1598</v>
      </c>
      <c r="D176" s="337">
        <v>1150</v>
      </c>
      <c r="E176" s="338">
        <v>1160</v>
      </c>
      <c r="F176" s="339">
        <v>4.3</v>
      </c>
      <c r="G176" s="338">
        <v>1140</v>
      </c>
      <c r="H176" s="339">
        <v>4.0999999999999996</v>
      </c>
      <c r="I176" s="339">
        <v>4.5</v>
      </c>
      <c r="J176" s="336" t="s">
        <v>1559</v>
      </c>
      <c r="M176" s="32"/>
      <c r="N176" s="33"/>
    </row>
    <row r="177" spans="2:14" ht="16.350000000000001" customHeight="1">
      <c r="B177" s="260" t="s">
        <v>351</v>
      </c>
      <c r="C177" s="258" t="s">
        <v>1599</v>
      </c>
      <c r="D177" s="337">
        <v>942</v>
      </c>
      <c r="E177" s="338">
        <v>952</v>
      </c>
      <c r="F177" s="339">
        <v>4.3</v>
      </c>
      <c r="G177" s="338">
        <v>937</v>
      </c>
      <c r="H177" s="339">
        <v>4.3</v>
      </c>
      <c r="I177" s="339">
        <v>4.5</v>
      </c>
      <c r="J177" s="335" t="s">
        <v>1575</v>
      </c>
      <c r="M177" s="32"/>
      <c r="N177" s="33"/>
    </row>
    <row r="178" spans="2:14" ht="16.350000000000001" customHeight="1">
      <c r="B178" s="260" t="s">
        <v>352</v>
      </c>
      <c r="C178" s="336" t="s">
        <v>1600</v>
      </c>
      <c r="D178" s="337">
        <v>458</v>
      </c>
      <c r="E178" s="338">
        <v>466</v>
      </c>
      <c r="F178" s="339">
        <v>4.2</v>
      </c>
      <c r="G178" s="338">
        <v>454</v>
      </c>
      <c r="H178" s="339">
        <v>4</v>
      </c>
      <c r="I178" s="339">
        <v>4.4000000000000004</v>
      </c>
      <c r="J178" s="336" t="s">
        <v>1559</v>
      </c>
      <c r="M178" s="32"/>
      <c r="N178" s="33"/>
    </row>
    <row r="179" spans="2:14" ht="16.350000000000001" customHeight="1">
      <c r="B179" s="260" t="s">
        <v>353</v>
      </c>
      <c r="C179" s="251" t="s">
        <v>1601</v>
      </c>
      <c r="D179" s="337">
        <v>448</v>
      </c>
      <c r="E179" s="338">
        <v>454</v>
      </c>
      <c r="F179" s="339">
        <v>4.2</v>
      </c>
      <c r="G179" s="338">
        <v>445</v>
      </c>
      <c r="H179" s="339">
        <v>4</v>
      </c>
      <c r="I179" s="339">
        <v>4.4000000000000004</v>
      </c>
      <c r="J179" s="324" t="s">
        <v>26</v>
      </c>
      <c r="M179" s="32"/>
      <c r="N179" s="33"/>
    </row>
    <row r="180" spans="2:14" ht="16.350000000000001" customHeight="1">
      <c r="B180" s="260" t="s">
        <v>354</v>
      </c>
      <c r="C180" s="336" t="s">
        <v>1602</v>
      </c>
      <c r="D180" s="337">
        <v>632</v>
      </c>
      <c r="E180" s="338">
        <v>638</v>
      </c>
      <c r="F180" s="339">
        <v>4.7</v>
      </c>
      <c r="G180" s="338">
        <v>625</v>
      </c>
      <c r="H180" s="339">
        <v>4.5</v>
      </c>
      <c r="I180" s="339">
        <v>4.9000000000000004</v>
      </c>
      <c r="J180" s="336" t="s">
        <v>1582</v>
      </c>
      <c r="M180" s="32"/>
      <c r="N180" s="33"/>
    </row>
    <row r="181" spans="2:14" ht="16.350000000000001" customHeight="1">
      <c r="B181" s="260" t="s">
        <v>355</v>
      </c>
      <c r="C181" s="258" t="s">
        <v>1474</v>
      </c>
      <c r="D181" s="337">
        <v>1490</v>
      </c>
      <c r="E181" s="338">
        <v>1510</v>
      </c>
      <c r="F181" s="339">
        <v>4.4000000000000004</v>
      </c>
      <c r="G181" s="338">
        <v>1470</v>
      </c>
      <c r="H181" s="339">
        <v>4.2</v>
      </c>
      <c r="I181" s="339">
        <v>4.5999999999999996</v>
      </c>
      <c r="J181" s="335" t="s">
        <v>1574</v>
      </c>
      <c r="M181" s="32"/>
      <c r="N181" s="33"/>
    </row>
    <row r="182" spans="2:14" ht="16.350000000000001" customHeight="1">
      <c r="B182" s="260" t="s">
        <v>356</v>
      </c>
      <c r="C182" s="336" t="s">
        <v>1603</v>
      </c>
      <c r="D182" s="337">
        <v>2950</v>
      </c>
      <c r="E182" s="338">
        <v>2990</v>
      </c>
      <c r="F182" s="339">
        <v>4.3</v>
      </c>
      <c r="G182" s="338">
        <v>2900</v>
      </c>
      <c r="H182" s="339">
        <v>4.0999999999999996</v>
      </c>
      <c r="I182" s="339">
        <v>4.5</v>
      </c>
      <c r="J182" s="336" t="s">
        <v>1574</v>
      </c>
      <c r="M182" s="32"/>
      <c r="N182" s="33"/>
    </row>
    <row r="183" spans="2:14" ht="16.350000000000001" customHeight="1">
      <c r="B183" s="260" t="s">
        <v>357</v>
      </c>
      <c r="C183" s="336" t="s">
        <v>1604</v>
      </c>
      <c r="D183" s="337">
        <v>629</v>
      </c>
      <c r="E183" s="338">
        <v>636</v>
      </c>
      <c r="F183" s="339">
        <v>4.7</v>
      </c>
      <c r="G183" s="338">
        <v>626</v>
      </c>
      <c r="H183" s="339">
        <v>4.5</v>
      </c>
      <c r="I183" s="339">
        <v>4.9000000000000004</v>
      </c>
      <c r="J183" s="336" t="s">
        <v>1559</v>
      </c>
      <c r="M183" s="32"/>
      <c r="N183" s="33"/>
    </row>
    <row r="184" spans="2:14" ht="16.350000000000001" customHeight="1">
      <c r="B184" s="260" t="s">
        <v>358</v>
      </c>
      <c r="C184" s="336" t="s">
        <v>1605</v>
      </c>
      <c r="D184" s="337">
        <v>754</v>
      </c>
      <c r="E184" s="338">
        <v>760</v>
      </c>
      <c r="F184" s="339">
        <v>4.7</v>
      </c>
      <c r="G184" s="338">
        <v>751</v>
      </c>
      <c r="H184" s="339">
        <v>4.5</v>
      </c>
      <c r="I184" s="339">
        <v>4.9000000000000004</v>
      </c>
      <c r="J184" s="336" t="s">
        <v>1559</v>
      </c>
      <c r="M184" s="32"/>
      <c r="N184" s="33"/>
    </row>
    <row r="185" spans="2:14" ht="16.350000000000001" customHeight="1">
      <c r="B185" s="260" t="s">
        <v>360</v>
      </c>
      <c r="C185" s="251" t="s">
        <v>1606</v>
      </c>
      <c r="D185" s="337">
        <v>770</v>
      </c>
      <c r="E185" s="338">
        <v>782</v>
      </c>
      <c r="F185" s="339">
        <v>4.3</v>
      </c>
      <c r="G185" s="338">
        <v>765</v>
      </c>
      <c r="H185" s="339">
        <v>4.0999999999999996</v>
      </c>
      <c r="I185" s="339">
        <v>4.5</v>
      </c>
      <c r="J185" s="324" t="s">
        <v>1559</v>
      </c>
      <c r="M185" s="32"/>
      <c r="N185" s="33"/>
    </row>
    <row r="186" spans="2:14" ht="16.350000000000001" customHeight="1">
      <c r="B186" s="260" t="s">
        <v>361</v>
      </c>
      <c r="C186" s="336" t="s">
        <v>1607</v>
      </c>
      <c r="D186" s="337">
        <v>746</v>
      </c>
      <c r="E186" s="338">
        <v>755</v>
      </c>
      <c r="F186" s="339">
        <v>4.5</v>
      </c>
      <c r="G186" s="338">
        <v>736</v>
      </c>
      <c r="H186" s="339">
        <v>4.3</v>
      </c>
      <c r="I186" s="339">
        <v>4.7</v>
      </c>
      <c r="J186" s="336" t="s">
        <v>1582</v>
      </c>
      <c r="M186" s="32"/>
      <c r="N186" s="33"/>
    </row>
    <row r="187" spans="2:14" ht="16.350000000000001" customHeight="1">
      <c r="B187" s="260" t="s">
        <v>362</v>
      </c>
      <c r="C187" s="258" t="s">
        <v>1477</v>
      </c>
      <c r="D187" s="337">
        <v>573</v>
      </c>
      <c r="E187" s="338">
        <v>581</v>
      </c>
      <c r="F187" s="339">
        <v>4.4000000000000004</v>
      </c>
      <c r="G187" s="338">
        <v>570</v>
      </c>
      <c r="H187" s="339">
        <v>4.2</v>
      </c>
      <c r="I187" s="339">
        <v>4.5999999999999996</v>
      </c>
      <c r="J187" s="335" t="s">
        <v>1559</v>
      </c>
      <c r="M187" s="32"/>
      <c r="N187" s="33"/>
    </row>
    <row r="188" spans="2:14" ht="16.350000000000001" customHeight="1">
      <c r="B188" s="260" t="s">
        <v>363</v>
      </c>
      <c r="C188" s="336" t="s">
        <v>1608</v>
      </c>
      <c r="D188" s="337">
        <v>357</v>
      </c>
      <c r="E188" s="338">
        <v>362</v>
      </c>
      <c r="F188" s="339">
        <v>4.4000000000000004</v>
      </c>
      <c r="G188" s="338">
        <v>355</v>
      </c>
      <c r="H188" s="339">
        <v>4.2</v>
      </c>
      <c r="I188" s="339">
        <v>4.5999999999999996</v>
      </c>
      <c r="J188" s="336" t="s">
        <v>1559</v>
      </c>
      <c r="M188" s="32"/>
      <c r="N188" s="33"/>
    </row>
    <row r="189" spans="2:14" ht="16.350000000000001" customHeight="1">
      <c r="B189" s="260" t="s">
        <v>365</v>
      </c>
      <c r="C189" s="251" t="s">
        <v>1609</v>
      </c>
      <c r="D189" s="337">
        <v>705</v>
      </c>
      <c r="E189" s="338">
        <v>714</v>
      </c>
      <c r="F189" s="339">
        <v>4.4000000000000004</v>
      </c>
      <c r="G189" s="338">
        <v>696</v>
      </c>
      <c r="H189" s="339">
        <v>4.2</v>
      </c>
      <c r="I189" s="339">
        <v>4.5999999999999996</v>
      </c>
      <c r="J189" s="324" t="s">
        <v>182</v>
      </c>
      <c r="M189" s="32"/>
      <c r="N189" s="33"/>
    </row>
    <row r="190" spans="2:14" ht="16.350000000000001" customHeight="1">
      <c r="B190" s="260" t="s">
        <v>366</v>
      </c>
      <c r="C190" s="336" t="s">
        <v>1610</v>
      </c>
      <c r="D190" s="337">
        <v>1460</v>
      </c>
      <c r="E190" s="338">
        <v>1480</v>
      </c>
      <c r="F190" s="339">
        <v>4.3</v>
      </c>
      <c r="G190" s="338">
        <v>1440</v>
      </c>
      <c r="H190" s="339">
        <v>4.0999999999999996</v>
      </c>
      <c r="I190" s="339">
        <v>4.5</v>
      </c>
      <c r="J190" s="336" t="s">
        <v>1574</v>
      </c>
      <c r="M190" s="32"/>
      <c r="N190" s="33"/>
    </row>
    <row r="191" spans="2:14" ht="16.350000000000001" customHeight="1">
      <c r="B191" s="260" t="s">
        <v>367</v>
      </c>
      <c r="C191" s="251" t="s">
        <v>1611</v>
      </c>
      <c r="D191" s="337">
        <v>520</v>
      </c>
      <c r="E191" s="338">
        <v>524</v>
      </c>
      <c r="F191" s="339">
        <v>4.7</v>
      </c>
      <c r="G191" s="338">
        <v>518</v>
      </c>
      <c r="H191" s="339">
        <v>4.5</v>
      </c>
      <c r="I191" s="339">
        <v>4.9000000000000004</v>
      </c>
      <c r="J191" s="324" t="s">
        <v>1559</v>
      </c>
      <c r="M191" s="32"/>
      <c r="N191" s="33"/>
    </row>
    <row r="192" spans="2:14" ht="16.350000000000001" customHeight="1">
      <c r="B192" s="260" t="s">
        <v>368</v>
      </c>
      <c r="C192" s="336" t="s">
        <v>1612</v>
      </c>
      <c r="D192" s="337">
        <v>1970</v>
      </c>
      <c r="E192" s="338">
        <v>1990</v>
      </c>
      <c r="F192" s="339">
        <v>4.2</v>
      </c>
      <c r="G192" s="338">
        <v>1960</v>
      </c>
      <c r="H192" s="339">
        <v>4</v>
      </c>
      <c r="I192" s="339">
        <v>4.4000000000000004</v>
      </c>
      <c r="J192" s="336" t="s">
        <v>1559</v>
      </c>
      <c r="M192" s="32"/>
      <c r="N192" s="33"/>
    </row>
    <row r="193" spans="2:14" ht="16.350000000000001" customHeight="1">
      <c r="B193" s="260" t="s">
        <v>369</v>
      </c>
      <c r="C193" s="258" t="s">
        <v>1613</v>
      </c>
      <c r="D193" s="337">
        <v>1100</v>
      </c>
      <c r="E193" s="338">
        <v>1110</v>
      </c>
      <c r="F193" s="339">
        <v>4.5999999999999996</v>
      </c>
      <c r="G193" s="338">
        <v>1090</v>
      </c>
      <c r="H193" s="339">
        <v>4.4000000000000004</v>
      </c>
      <c r="I193" s="339">
        <v>4.8</v>
      </c>
      <c r="J193" s="335" t="s">
        <v>1559</v>
      </c>
      <c r="M193" s="32"/>
      <c r="N193" s="33"/>
    </row>
    <row r="194" spans="2:14" ht="16.350000000000001" customHeight="1">
      <c r="B194" s="260" t="s">
        <v>370</v>
      </c>
      <c r="C194" s="336" t="s">
        <v>1614</v>
      </c>
      <c r="D194" s="337">
        <v>975</v>
      </c>
      <c r="E194" s="338">
        <v>984</v>
      </c>
      <c r="F194" s="339">
        <v>4.7</v>
      </c>
      <c r="G194" s="338">
        <v>971</v>
      </c>
      <c r="H194" s="339">
        <v>4.5</v>
      </c>
      <c r="I194" s="339">
        <v>4.9000000000000004</v>
      </c>
      <c r="J194" s="336" t="s">
        <v>1559</v>
      </c>
      <c r="M194" s="32"/>
      <c r="N194" s="33"/>
    </row>
    <row r="195" spans="2:14" ht="16.350000000000001" customHeight="1">
      <c r="B195" s="260" t="s">
        <v>371</v>
      </c>
      <c r="C195" s="251" t="s">
        <v>1615</v>
      </c>
      <c r="D195" s="337">
        <v>951</v>
      </c>
      <c r="E195" s="338">
        <v>965</v>
      </c>
      <c r="F195" s="339">
        <v>4.3</v>
      </c>
      <c r="G195" s="338">
        <v>945</v>
      </c>
      <c r="H195" s="339">
        <v>4.0999999999999996</v>
      </c>
      <c r="I195" s="339">
        <v>4.5</v>
      </c>
      <c r="J195" s="324" t="s">
        <v>26</v>
      </c>
      <c r="M195" s="32"/>
      <c r="N195" s="33"/>
    </row>
    <row r="196" spans="2:14" ht="16.350000000000001" customHeight="1">
      <c r="B196" s="260" t="s">
        <v>372</v>
      </c>
      <c r="C196" s="336" t="s">
        <v>1616</v>
      </c>
      <c r="D196" s="337">
        <v>702</v>
      </c>
      <c r="E196" s="338">
        <v>710</v>
      </c>
      <c r="F196" s="339">
        <v>4.5</v>
      </c>
      <c r="G196" s="338">
        <v>694</v>
      </c>
      <c r="H196" s="339">
        <v>4.3</v>
      </c>
      <c r="I196" s="339">
        <v>4.7</v>
      </c>
      <c r="J196" s="336" t="s">
        <v>1582</v>
      </c>
      <c r="M196" s="32"/>
      <c r="N196" s="33"/>
    </row>
    <row r="197" spans="2:14" ht="16.350000000000001" customHeight="1">
      <c r="B197" s="260" t="s">
        <v>373</v>
      </c>
      <c r="C197" s="251" t="s">
        <v>521</v>
      </c>
      <c r="D197" s="337">
        <v>1730</v>
      </c>
      <c r="E197" s="338">
        <v>1750</v>
      </c>
      <c r="F197" s="339">
        <v>4.4000000000000004</v>
      </c>
      <c r="G197" s="338">
        <v>1710</v>
      </c>
      <c r="H197" s="339">
        <v>4.2</v>
      </c>
      <c r="I197" s="339">
        <v>4.5999999999999996</v>
      </c>
      <c r="J197" s="324" t="s">
        <v>1574</v>
      </c>
      <c r="M197" s="32"/>
      <c r="N197" s="33"/>
    </row>
    <row r="198" spans="2:14" ht="16.350000000000001" customHeight="1">
      <c r="B198" s="260" t="s">
        <v>375</v>
      </c>
      <c r="C198" s="336" t="s">
        <v>1617</v>
      </c>
      <c r="D198" s="337">
        <v>532</v>
      </c>
      <c r="E198" s="338">
        <v>538</v>
      </c>
      <c r="F198" s="339">
        <v>4.5999999999999996</v>
      </c>
      <c r="G198" s="338">
        <v>525</v>
      </c>
      <c r="H198" s="339">
        <v>4.4000000000000004</v>
      </c>
      <c r="I198" s="339">
        <v>4.8</v>
      </c>
      <c r="J198" s="336" t="s">
        <v>1582</v>
      </c>
      <c r="M198" s="32"/>
      <c r="N198" s="33"/>
    </row>
    <row r="199" spans="2:14" ht="16.350000000000001" customHeight="1">
      <c r="B199" s="260" t="s">
        <v>376</v>
      </c>
      <c r="C199" s="258" t="s">
        <v>1481</v>
      </c>
      <c r="D199" s="337">
        <v>1120</v>
      </c>
      <c r="E199" s="338">
        <v>1130</v>
      </c>
      <c r="F199" s="339">
        <v>4.8</v>
      </c>
      <c r="G199" s="338">
        <v>1120</v>
      </c>
      <c r="H199" s="339">
        <v>4.5999999999999996</v>
      </c>
      <c r="I199" s="339">
        <v>5</v>
      </c>
      <c r="J199" s="335" t="s">
        <v>1559</v>
      </c>
      <c r="M199" s="32"/>
      <c r="N199" s="33"/>
    </row>
    <row r="200" spans="2:14" ht="16.350000000000001" customHeight="1">
      <c r="B200" s="260" t="s">
        <v>377</v>
      </c>
      <c r="C200" s="336" t="s">
        <v>1618</v>
      </c>
      <c r="D200" s="337">
        <v>422</v>
      </c>
      <c r="E200" s="338">
        <v>427</v>
      </c>
      <c r="F200" s="339">
        <v>4.4000000000000004</v>
      </c>
      <c r="G200" s="338">
        <v>420</v>
      </c>
      <c r="H200" s="339">
        <v>4.2</v>
      </c>
      <c r="I200" s="339">
        <v>4.5999999999999996</v>
      </c>
      <c r="J200" s="336" t="s">
        <v>1559</v>
      </c>
      <c r="M200" s="32"/>
      <c r="N200" s="33"/>
    </row>
    <row r="201" spans="2:14" ht="16.350000000000001" customHeight="1">
      <c r="B201" s="260" t="s">
        <v>378</v>
      </c>
      <c r="C201" s="251" t="s">
        <v>1482</v>
      </c>
      <c r="D201" s="337">
        <v>1830</v>
      </c>
      <c r="E201" s="338">
        <v>1850</v>
      </c>
      <c r="F201" s="339">
        <v>4.2</v>
      </c>
      <c r="G201" s="338">
        <v>1800</v>
      </c>
      <c r="H201" s="339">
        <v>4</v>
      </c>
      <c r="I201" s="339">
        <v>4.4000000000000004</v>
      </c>
      <c r="J201" s="324" t="s">
        <v>28</v>
      </c>
      <c r="M201" s="32"/>
      <c r="N201" s="33"/>
    </row>
    <row r="202" spans="2:14" ht="16.350000000000001" customHeight="1">
      <c r="B202" s="260" t="s">
        <v>379</v>
      </c>
      <c r="C202" s="336" t="s">
        <v>1619</v>
      </c>
      <c r="D202" s="337">
        <v>765</v>
      </c>
      <c r="E202" s="338">
        <v>775</v>
      </c>
      <c r="F202" s="339">
        <v>4.4000000000000004</v>
      </c>
      <c r="G202" s="338">
        <v>761</v>
      </c>
      <c r="H202" s="339">
        <v>4.2</v>
      </c>
      <c r="I202" s="339">
        <v>4.5999999999999996</v>
      </c>
      <c r="J202" s="336" t="s">
        <v>1559</v>
      </c>
      <c r="M202" s="32"/>
      <c r="N202" s="33"/>
    </row>
    <row r="203" spans="2:14" ht="16.350000000000001" customHeight="1">
      <c r="B203" s="260" t="s">
        <v>380</v>
      </c>
      <c r="C203" s="251" t="s">
        <v>1620</v>
      </c>
      <c r="D203" s="337">
        <v>451</v>
      </c>
      <c r="E203" s="338">
        <v>454</v>
      </c>
      <c r="F203" s="339">
        <v>4.9000000000000004</v>
      </c>
      <c r="G203" s="338">
        <v>451</v>
      </c>
      <c r="H203" s="339">
        <v>4.7</v>
      </c>
      <c r="I203" s="339">
        <v>5.0999999999999996</v>
      </c>
      <c r="J203" s="324" t="s">
        <v>1578</v>
      </c>
      <c r="M203" s="32"/>
      <c r="N203" s="33"/>
    </row>
    <row r="204" spans="2:14" ht="16.350000000000001" customHeight="1">
      <c r="B204" s="260" t="s">
        <v>381</v>
      </c>
      <c r="C204" s="336" t="s">
        <v>1621</v>
      </c>
      <c r="D204" s="337">
        <v>3890</v>
      </c>
      <c r="E204" s="338">
        <v>3940</v>
      </c>
      <c r="F204" s="339">
        <v>4.4000000000000004</v>
      </c>
      <c r="G204" s="338">
        <v>3830</v>
      </c>
      <c r="H204" s="339">
        <v>4.2</v>
      </c>
      <c r="I204" s="339">
        <v>4.5999999999999996</v>
      </c>
      <c r="J204" s="336" t="s">
        <v>1574</v>
      </c>
      <c r="M204" s="32"/>
      <c r="N204" s="33"/>
    </row>
    <row r="205" spans="2:14" ht="16.350000000000001" customHeight="1">
      <c r="B205" s="260" t="s">
        <v>382</v>
      </c>
      <c r="C205" s="258" t="s">
        <v>1484</v>
      </c>
      <c r="D205" s="337">
        <v>2520</v>
      </c>
      <c r="E205" s="338">
        <v>2540</v>
      </c>
      <c r="F205" s="339">
        <v>4.5</v>
      </c>
      <c r="G205" s="338">
        <v>2520</v>
      </c>
      <c r="H205" s="339">
        <v>4.3</v>
      </c>
      <c r="I205" s="339">
        <v>4.7</v>
      </c>
      <c r="J205" s="335" t="s">
        <v>1578</v>
      </c>
      <c r="M205" s="32"/>
      <c r="N205" s="33"/>
    </row>
    <row r="206" spans="2:14" ht="16.350000000000001" customHeight="1">
      <c r="B206" s="260" t="s">
        <v>383</v>
      </c>
      <c r="C206" s="336" t="s">
        <v>1622</v>
      </c>
      <c r="D206" s="337">
        <v>802</v>
      </c>
      <c r="E206" s="338">
        <v>808</v>
      </c>
      <c r="F206" s="339">
        <v>4.8</v>
      </c>
      <c r="G206" s="338">
        <v>802</v>
      </c>
      <c r="H206" s="339">
        <v>4.5999999999999996</v>
      </c>
      <c r="I206" s="339">
        <v>5</v>
      </c>
      <c r="J206" s="336" t="s">
        <v>1578</v>
      </c>
      <c r="M206" s="32"/>
      <c r="N206" s="33"/>
    </row>
    <row r="207" spans="2:14" ht="16.350000000000001" customHeight="1">
      <c r="B207" s="260" t="s">
        <v>384</v>
      </c>
      <c r="C207" s="251" t="s">
        <v>1623</v>
      </c>
      <c r="D207" s="337">
        <v>644</v>
      </c>
      <c r="E207" s="338">
        <v>646</v>
      </c>
      <c r="F207" s="339">
        <v>4.7</v>
      </c>
      <c r="G207" s="338">
        <v>644</v>
      </c>
      <c r="H207" s="339">
        <v>4.5</v>
      </c>
      <c r="I207" s="339">
        <v>4.9000000000000004</v>
      </c>
      <c r="J207" s="324" t="s">
        <v>597</v>
      </c>
      <c r="M207" s="32"/>
      <c r="N207" s="33"/>
    </row>
    <row r="208" spans="2:14" ht="16.350000000000001" customHeight="1">
      <c r="B208" s="260" t="s">
        <v>385</v>
      </c>
      <c r="C208" s="336" t="s">
        <v>1624</v>
      </c>
      <c r="D208" s="337">
        <v>539</v>
      </c>
      <c r="E208" s="338">
        <v>543</v>
      </c>
      <c r="F208" s="339">
        <v>4.9000000000000004</v>
      </c>
      <c r="G208" s="338">
        <v>539</v>
      </c>
      <c r="H208" s="339">
        <v>4.7</v>
      </c>
      <c r="I208" s="339">
        <v>5.0999999999999996</v>
      </c>
      <c r="J208" s="336" t="s">
        <v>1578</v>
      </c>
      <c r="M208" s="32"/>
      <c r="N208" s="33"/>
    </row>
    <row r="209" spans="2:14" ht="16.350000000000001" customHeight="1">
      <c r="B209" s="260" t="s">
        <v>386</v>
      </c>
      <c r="C209" s="251" t="s">
        <v>1486</v>
      </c>
      <c r="D209" s="337">
        <v>1320</v>
      </c>
      <c r="E209" s="338">
        <v>1320</v>
      </c>
      <c r="F209" s="339">
        <v>4.7</v>
      </c>
      <c r="G209" s="338">
        <v>1320</v>
      </c>
      <c r="H209" s="339">
        <v>4.5</v>
      </c>
      <c r="I209" s="339">
        <v>4.9000000000000004</v>
      </c>
      <c r="J209" s="324" t="s">
        <v>1578</v>
      </c>
      <c r="M209" s="32"/>
      <c r="N209" s="33"/>
    </row>
    <row r="210" spans="2:14" ht="16.350000000000001" customHeight="1">
      <c r="B210" s="260" t="s">
        <v>387</v>
      </c>
      <c r="C210" s="336" t="s">
        <v>1625</v>
      </c>
      <c r="D210" s="337">
        <v>787</v>
      </c>
      <c r="E210" s="338">
        <v>793</v>
      </c>
      <c r="F210" s="339">
        <v>5</v>
      </c>
      <c r="G210" s="338">
        <v>787</v>
      </c>
      <c r="H210" s="339">
        <v>4.8</v>
      </c>
      <c r="I210" s="339">
        <v>5.2</v>
      </c>
      <c r="J210" s="336" t="s">
        <v>1578</v>
      </c>
      <c r="M210" s="32"/>
      <c r="N210" s="33"/>
    </row>
    <row r="211" spans="2:14" ht="16.350000000000001" customHeight="1">
      <c r="B211" s="260" t="s">
        <v>388</v>
      </c>
      <c r="C211" s="258" t="s">
        <v>1487</v>
      </c>
      <c r="D211" s="337">
        <v>749</v>
      </c>
      <c r="E211" s="338">
        <v>753</v>
      </c>
      <c r="F211" s="339">
        <v>4.8</v>
      </c>
      <c r="G211" s="338">
        <v>749</v>
      </c>
      <c r="H211" s="339">
        <v>4.5999999999999996</v>
      </c>
      <c r="I211" s="339">
        <v>5</v>
      </c>
      <c r="J211" s="335" t="s">
        <v>1578</v>
      </c>
      <c r="M211" s="32"/>
      <c r="N211" s="33"/>
    </row>
    <row r="212" spans="2:14" ht="16.350000000000001" customHeight="1">
      <c r="B212" s="260" t="s">
        <v>389</v>
      </c>
      <c r="C212" s="336" t="s">
        <v>1626</v>
      </c>
      <c r="D212" s="337">
        <v>647</v>
      </c>
      <c r="E212" s="338">
        <v>652</v>
      </c>
      <c r="F212" s="339">
        <v>4.8</v>
      </c>
      <c r="G212" s="338">
        <v>647</v>
      </c>
      <c r="H212" s="339">
        <v>4.5999999999999996</v>
      </c>
      <c r="I212" s="339">
        <v>5</v>
      </c>
      <c r="J212" s="336" t="s">
        <v>1578</v>
      </c>
      <c r="M212" s="32"/>
      <c r="N212" s="33"/>
    </row>
    <row r="213" spans="2:14" ht="16.350000000000001" customHeight="1">
      <c r="B213" s="260" t="s">
        <v>390</v>
      </c>
      <c r="C213" s="251" t="s">
        <v>1627</v>
      </c>
      <c r="D213" s="337">
        <v>995</v>
      </c>
      <c r="E213" s="338">
        <v>1010</v>
      </c>
      <c r="F213" s="339">
        <v>4.8</v>
      </c>
      <c r="G213" s="338">
        <v>995</v>
      </c>
      <c r="H213" s="339">
        <v>4.5999999999999996</v>
      </c>
      <c r="I213" s="339">
        <v>5</v>
      </c>
      <c r="J213" s="324" t="s">
        <v>597</v>
      </c>
      <c r="M213" s="32"/>
      <c r="N213" s="33"/>
    </row>
    <row r="214" spans="2:14" ht="16.350000000000001" customHeight="1">
      <c r="B214" s="260" t="s">
        <v>391</v>
      </c>
      <c r="C214" s="336" t="s">
        <v>1628</v>
      </c>
      <c r="D214" s="337">
        <v>1200</v>
      </c>
      <c r="E214" s="338">
        <v>1210</v>
      </c>
      <c r="F214" s="339">
        <v>4.5999999999999996</v>
      </c>
      <c r="G214" s="338">
        <v>1200</v>
      </c>
      <c r="H214" s="339">
        <v>4.5</v>
      </c>
      <c r="I214" s="339">
        <v>4.9000000000000004</v>
      </c>
      <c r="J214" s="336" t="s">
        <v>1559</v>
      </c>
      <c r="M214" s="32"/>
      <c r="N214" s="33"/>
    </row>
    <row r="215" spans="2:14" ht="16.350000000000001" customHeight="1">
      <c r="B215" s="260" t="s">
        <v>393</v>
      </c>
      <c r="C215" s="251" t="s">
        <v>1629</v>
      </c>
      <c r="D215" s="337">
        <v>1150</v>
      </c>
      <c r="E215" s="338">
        <v>1160</v>
      </c>
      <c r="F215" s="339">
        <v>4.7</v>
      </c>
      <c r="G215" s="338">
        <v>1130</v>
      </c>
      <c r="H215" s="339">
        <v>4.5</v>
      </c>
      <c r="I215" s="339">
        <v>4.9000000000000004</v>
      </c>
      <c r="J215" s="324" t="s">
        <v>1582</v>
      </c>
      <c r="M215" s="32"/>
      <c r="N215" s="33"/>
    </row>
    <row r="216" spans="2:14" ht="16.350000000000001" customHeight="1">
      <c r="B216" s="260" t="s">
        <v>394</v>
      </c>
      <c r="C216" s="336" t="s">
        <v>1630</v>
      </c>
      <c r="D216" s="337">
        <v>296</v>
      </c>
      <c r="E216" s="338">
        <v>304</v>
      </c>
      <c r="F216" s="339">
        <v>4.9000000000000004</v>
      </c>
      <c r="G216" s="338">
        <v>296</v>
      </c>
      <c r="H216" s="339">
        <v>4.7</v>
      </c>
      <c r="I216" s="339">
        <v>5.0999999999999996</v>
      </c>
      <c r="J216" s="336" t="s">
        <v>1578</v>
      </c>
      <c r="M216" s="32"/>
      <c r="N216" s="33"/>
    </row>
    <row r="217" spans="2:14" ht="16.350000000000001" customHeight="1">
      <c r="B217" s="260" t="s">
        <v>395</v>
      </c>
      <c r="C217" s="258" t="s">
        <v>1631</v>
      </c>
      <c r="D217" s="337">
        <v>1980</v>
      </c>
      <c r="E217" s="338">
        <v>2000</v>
      </c>
      <c r="F217" s="339">
        <v>5.2</v>
      </c>
      <c r="G217" s="338">
        <v>1950</v>
      </c>
      <c r="H217" s="339">
        <v>5</v>
      </c>
      <c r="I217" s="339">
        <v>5.4</v>
      </c>
      <c r="J217" s="335" t="s">
        <v>1574</v>
      </c>
      <c r="M217" s="32"/>
      <c r="N217" s="33"/>
    </row>
    <row r="218" spans="2:14" ht="16.350000000000001" customHeight="1">
      <c r="B218" s="260" t="s">
        <v>396</v>
      </c>
      <c r="C218" s="336" t="s">
        <v>1632</v>
      </c>
      <c r="D218" s="337">
        <v>1970</v>
      </c>
      <c r="E218" s="338">
        <v>1990</v>
      </c>
      <c r="F218" s="339">
        <v>5.0999999999999996</v>
      </c>
      <c r="G218" s="338">
        <v>1950</v>
      </c>
      <c r="H218" s="339">
        <v>4.9000000000000004</v>
      </c>
      <c r="I218" s="339">
        <v>5.3</v>
      </c>
      <c r="J218" s="336" t="s">
        <v>1582</v>
      </c>
      <c r="M218" s="32"/>
      <c r="N218" s="33"/>
    </row>
    <row r="219" spans="2:14" ht="16.350000000000001" customHeight="1">
      <c r="B219" s="260" t="s">
        <v>397</v>
      </c>
      <c r="C219" s="251" t="s">
        <v>1633</v>
      </c>
      <c r="D219" s="337">
        <v>1330</v>
      </c>
      <c r="E219" s="338">
        <v>1340</v>
      </c>
      <c r="F219" s="339">
        <v>5</v>
      </c>
      <c r="G219" s="338">
        <v>1310</v>
      </c>
      <c r="H219" s="339">
        <v>4.8</v>
      </c>
      <c r="I219" s="339">
        <v>5.2</v>
      </c>
      <c r="J219" s="324" t="s">
        <v>182</v>
      </c>
      <c r="M219" s="32"/>
      <c r="N219" s="33"/>
    </row>
    <row r="220" spans="2:14" ht="16.350000000000001" customHeight="1">
      <c r="B220" s="260" t="s">
        <v>398</v>
      </c>
      <c r="C220" s="336" t="s">
        <v>1634</v>
      </c>
      <c r="D220" s="337">
        <v>838</v>
      </c>
      <c r="E220" s="338">
        <v>846</v>
      </c>
      <c r="F220" s="339">
        <v>4.9000000000000004</v>
      </c>
      <c r="G220" s="338">
        <v>830</v>
      </c>
      <c r="H220" s="339">
        <v>4.7</v>
      </c>
      <c r="I220" s="339">
        <v>5.0999999999999996</v>
      </c>
      <c r="J220" s="336" t="s">
        <v>1582</v>
      </c>
      <c r="M220" s="32"/>
      <c r="N220" s="33"/>
    </row>
    <row r="221" spans="2:14" ht="16.350000000000001" customHeight="1">
      <c r="B221" s="260" t="s">
        <v>399</v>
      </c>
      <c r="C221" s="251" t="s">
        <v>1635</v>
      </c>
      <c r="D221" s="337">
        <v>1400</v>
      </c>
      <c r="E221" s="338">
        <v>1410</v>
      </c>
      <c r="F221" s="339">
        <v>5.3</v>
      </c>
      <c r="G221" s="338">
        <v>1390</v>
      </c>
      <c r="H221" s="339">
        <v>5.0999999999999996</v>
      </c>
      <c r="I221" s="339">
        <v>5.5</v>
      </c>
      <c r="J221" s="324" t="s">
        <v>1574</v>
      </c>
      <c r="M221" s="32"/>
      <c r="N221" s="33"/>
    </row>
    <row r="222" spans="2:14" ht="16.350000000000001" customHeight="1">
      <c r="B222" s="260" t="s">
        <v>400</v>
      </c>
      <c r="C222" s="336" t="s">
        <v>1636</v>
      </c>
      <c r="D222" s="337">
        <v>2080</v>
      </c>
      <c r="E222" s="338">
        <v>2100</v>
      </c>
      <c r="F222" s="339">
        <v>4.9000000000000004</v>
      </c>
      <c r="G222" s="338">
        <v>2050</v>
      </c>
      <c r="H222" s="339">
        <v>4.7</v>
      </c>
      <c r="I222" s="339">
        <v>5.1000000000000005</v>
      </c>
      <c r="J222" s="336" t="s">
        <v>1582</v>
      </c>
      <c r="M222" s="32"/>
      <c r="N222" s="33"/>
    </row>
    <row r="223" spans="2:14" ht="16.350000000000001" customHeight="1">
      <c r="B223" s="260" t="s">
        <v>401</v>
      </c>
      <c r="C223" s="258" t="s">
        <v>1492</v>
      </c>
      <c r="D223" s="337">
        <v>1020</v>
      </c>
      <c r="E223" s="338">
        <v>1030</v>
      </c>
      <c r="F223" s="339">
        <v>4.9000000000000004</v>
      </c>
      <c r="G223" s="338">
        <v>1010</v>
      </c>
      <c r="H223" s="339">
        <v>4.7</v>
      </c>
      <c r="I223" s="339">
        <v>5.1000000000000005</v>
      </c>
      <c r="J223" s="335" t="s">
        <v>1582</v>
      </c>
      <c r="M223" s="32"/>
      <c r="N223" s="33"/>
    </row>
    <row r="224" spans="2:14" ht="16.350000000000001" customHeight="1">
      <c r="B224" s="260" t="s">
        <v>402</v>
      </c>
      <c r="C224" s="336" t="s">
        <v>1637</v>
      </c>
      <c r="D224" s="337">
        <v>1150</v>
      </c>
      <c r="E224" s="338">
        <v>1160</v>
      </c>
      <c r="F224" s="339">
        <v>4.8</v>
      </c>
      <c r="G224" s="338">
        <v>1140</v>
      </c>
      <c r="H224" s="339">
        <v>4.5999999999999996</v>
      </c>
      <c r="I224" s="339">
        <v>5</v>
      </c>
      <c r="J224" s="336" t="s">
        <v>1582</v>
      </c>
      <c r="M224" s="32"/>
      <c r="N224" s="33"/>
    </row>
    <row r="225" spans="2:14" ht="16.350000000000001" customHeight="1">
      <c r="B225" s="260" t="s">
        <v>403</v>
      </c>
      <c r="C225" s="251" t="s">
        <v>1493</v>
      </c>
      <c r="D225" s="337">
        <v>394</v>
      </c>
      <c r="E225" s="338">
        <v>397</v>
      </c>
      <c r="F225" s="339">
        <v>5.2</v>
      </c>
      <c r="G225" s="338">
        <v>390</v>
      </c>
      <c r="H225" s="339">
        <v>5</v>
      </c>
      <c r="I225" s="339">
        <v>5.4</v>
      </c>
      <c r="J225" s="324" t="s">
        <v>28</v>
      </c>
      <c r="M225" s="32"/>
      <c r="N225" s="33"/>
    </row>
    <row r="226" spans="2:14" ht="16.350000000000001" customHeight="1">
      <c r="B226" s="260" t="s">
        <v>405</v>
      </c>
      <c r="C226" s="336" t="s">
        <v>1638</v>
      </c>
      <c r="D226" s="337">
        <v>840</v>
      </c>
      <c r="E226" s="338">
        <v>851</v>
      </c>
      <c r="F226" s="339">
        <v>4.8</v>
      </c>
      <c r="G226" s="338">
        <v>828</v>
      </c>
      <c r="H226" s="339">
        <v>4.5999999999999996</v>
      </c>
      <c r="I226" s="339">
        <v>5.0999999999999996</v>
      </c>
      <c r="J226" s="336" t="s">
        <v>1574</v>
      </c>
      <c r="M226" s="32"/>
      <c r="N226" s="33"/>
    </row>
    <row r="227" spans="2:14" ht="16.350000000000001" customHeight="1">
      <c r="B227" s="260" t="s">
        <v>406</v>
      </c>
      <c r="C227" s="251" t="s">
        <v>1639</v>
      </c>
      <c r="D227" s="337">
        <v>549</v>
      </c>
      <c r="E227" s="338">
        <v>553</v>
      </c>
      <c r="F227" s="339">
        <v>5</v>
      </c>
      <c r="G227" s="338">
        <v>544</v>
      </c>
      <c r="H227" s="339">
        <v>4.8</v>
      </c>
      <c r="I227" s="339">
        <v>5.2</v>
      </c>
      <c r="J227" s="324" t="s">
        <v>1574</v>
      </c>
      <c r="M227" s="32"/>
      <c r="N227" s="33"/>
    </row>
    <row r="228" spans="2:14" ht="16.350000000000001" customHeight="1">
      <c r="B228" s="260" t="s">
        <v>407</v>
      </c>
      <c r="C228" s="336" t="s">
        <v>1640</v>
      </c>
      <c r="D228" s="337">
        <v>653</v>
      </c>
      <c r="E228" s="338">
        <v>659</v>
      </c>
      <c r="F228" s="339">
        <v>5</v>
      </c>
      <c r="G228" s="338">
        <v>647</v>
      </c>
      <c r="H228" s="339">
        <v>4.8</v>
      </c>
      <c r="I228" s="339">
        <v>5.2</v>
      </c>
      <c r="J228" s="336" t="s">
        <v>1574</v>
      </c>
      <c r="M228" s="32"/>
      <c r="N228" s="33"/>
    </row>
    <row r="229" spans="2:14" ht="16.350000000000001" customHeight="1">
      <c r="B229" s="260" t="s">
        <v>408</v>
      </c>
      <c r="C229" s="258" t="s">
        <v>1495</v>
      </c>
      <c r="D229" s="337">
        <v>499</v>
      </c>
      <c r="E229" s="338">
        <v>504</v>
      </c>
      <c r="F229" s="339">
        <v>4.9000000000000004</v>
      </c>
      <c r="G229" s="338">
        <v>493</v>
      </c>
      <c r="H229" s="339">
        <v>4.7</v>
      </c>
      <c r="I229" s="339">
        <v>5.0999999999999996</v>
      </c>
      <c r="J229" s="335" t="s">
        <v>1574</v>
      </c>
      <c r="M229" s="32"/>
      <c r="N229" s="33"/>
    </row>
    <row r="230" spans="2:14" ht="16.350000000000001" customHeight="1">
      <c r="B230" s="260" t="s">
        <v>409</v>
      </c>
      <c r="C230" s="336" t="s">
        <v>1641</v>
      </c>
      <c r="D230" s="337">
        <v>477</v>
      </c>
      <c r="E230" s="338">
        <v>480</v>
      </c>
      <c r="F230" s="339">
        <v>5</v>
      </c>
      <c r="G230" s="338">
        <v>474</v>
      </c>
      <c r="H230" s="339">
        <v>4.8</v>
      </c>
      <c r="I230" s="339">
        <v>5.2</v>
      </c>
      <c r="J230" s="336" t="s">
        <v>1574</v>
      </c>
      <c r="M230" s="32"/>
      <c r="N230" s="33"/>
    </row>
    <row r="231" spans="2:14" ht="16.350000000000001" customHeight="1">
      <c r="B231" s="260" t="s">
        <v>410</v>
      </c>
      <c r="C231" s="251" t="s">
        <v>1642</v>
      </c>
      <c r="D231" s="337">
        <v>759</v>
      </c>
      <c r="E231" s="338">
        <v>767</v>
      </c>
      <c r="F231" s="339">
        <v>5</v>
      </c>
      <c r="G231" s="338">
        <v>751</v>
      </c>
      <c r="H231" s="339">
        <v>4.8</v>
      </c>
      <c r="I231" s="339">
        <v>5.2</v>
      </c>
      <c r="J231" s="324" t="s">
        <v>28</v>
      </c>
      <c r="M231" s="32"/>
      <c r="N231" s="33"/>
    </row>
    <row r="232" spans="2:14" ht="16.350000000000001" customHeight="1">
      <c r="B232" s="260" t="s">
        <v>411</v>
      </c>
      <c r="C232" s="336" t="s">
        <v>1643</v>
      </c>
      <c r="D232" s="337">
        <v>790</v>
      </c>
      <c r="E232" s="338">
        <v>796</v>
      </c>
      <c r="F232" s="339">
        <v>5</v>
      </c>
      <c r="G232" s="338">
        <v>783</v>
      </c>
      <c r="H232" s="339">
        <v>4.8</v>
      </c>
      <c r="I232" s="339">
        <v>5.2</v>
      </c>
      <c r="J232" s="336" t="s">
        <v>1574</v>
      </c>
      <c r="M232" s="32"/>
      <c r="N232" s="33"/>
    </row>
    <row r="233" spans="2:14" ht="16.350000000000001" customHeight="1">
      <c r="B233" s="260" t="s">
        <v>412</v>
      </c>
      <c r="C233" s="251" t="s">
        <v>1497</v>
      </c>
      <c r="D233" s="337">
        <v>1670</v>
      </c>
      <c r="E233" s="338">
        <v>1690</v>
      </c>
      <c r="F233" s="339">
        <v>5.2</v>
      </c>
      <c r="G233" s="338">
        <v>1650</v>
      </c>
      <c r="H233" s="339">
        <v>5</v>
      </c>
      <c r="I233" s="339">
        <v>5.4</v>
      </c>
      <c r="J233" s="324" t="s">
        <v>1582</v>
      </c>
      <c r="M233" s="32"/>
      <c r="N233" s="33"/>
    </row>
    <row r="234" spans="2:14" ht="16.350000000000001" customHeight="1">
      <c r="B234" s="260" t="s">
        <v>413</v>
      </c>
      <c r="C234" s="336" t="s">
        <v>1644</v>
      </c>
      <c r="D234" s="337">
        <v>976</v>
      </c>
      <c r="E234" s="338">
        <v>988</v>
      </c>
      <c r="F234" s="339">
        <v>4.2</v>
      </c>
      <c r="G234" s="338">
        <v>963</v>
      </c>
      <c r="H234" s="339">
        <v>4</v>
      </c>
      <c r="I234" s="339">
        <v>4.4000000000000004</v>
      </c>
      <c r="J234" s="336" t="s">
        <v>1574</v>
      </c>
      <c r="M234" s="32"/>
      <c r="N234" s="33"/>
    </row>
    <row r="235" spans="2:14" ht="16.350000000000001" customHeight="1">
      <c r="B235" s="260" t="s">
        <v>414</v>
      </c>
      <c r="C235" s="258" t="s">
        <v>1498</v>
      </c>
      <c r="D235" s="337">
        <v>775</v>
      </c>
      <c r="E235" s="338">
        <v>782</v>
      </c>
      <c r="F235" s="339">
        <v>4.5</v>
      </c>
      <c r="G235" s="338">
        <v>768</v>
      </c>
      <c r="H235" s="339">
        <v>4.3</v>
      </c>
      <c r="I235" s="339">
        <v>4.7</v>
      </c>
      <c r="J235" s="335" t="s">
        <v>1574</v>
      </c>
      <c r="M235" s="32"/>
      <c r="N235" s="33"/>
    </row>
    <row r="236" spans="2:14" ht="16.350000000000001" customHeight="1">
      <c r="B236" s="260" t="s">
        <v>920</v>
      </c>
      <c r="C236" s="336" t="s">
        <v>1190</v>
      </c>
      <c r="D236" s="337">
        <v>1110</v>
      </c>
      <c r="E236" s="338">
        <v>1130</v>
      </c>
      <c r="F236" s="339">
        <v>4.0999999999999996</v>
      </c>
      <c r="G236" s="338">
        <v>1090</v>
      </c>
      <c r="H236" s="339">
        <v>3.9</v>
      </c>
      <c r="I236" s="339">
        <v>4.3</v>
      </c>
      <c r="J236" s="336" t="s">
        <v>1582</v>
      </c>
      <c r="M236" s="32"/>
      <c r="N236" s="33"/>
    </row>
    <row r="237" spans="2:14" ht="16.350000000000001" customHeight="1">
      <c r="B237" s="260" t="s">
        <v>1399</v>
      </c>
      <c r="C237" s="506" t="s">
        <v>1404</v>
      </c>
      <c r="D237" s="337">
        <v>7310</v>
      </c>
      <c r="E237" s="338">
        <v>7380</v>
      </c>
      <c r="F237" s="339">
        <v>4.2</v>
      </c>
      <c r="G237" s="338">
        <v>7280</v>
      </c>
      <c r="H237" s="339">
        <v>4</v>
      </c>
      <c r="I237" s="339">
        <v>4.4000000000000004</v>
      </c>
      <c r="J237" s="506" t="s">
        <v>26</v>
      </c>
      <c r="M237" s="32"/>
      <c r="N237" s="33"/>
    </row>
    <row r="238" spans="2:14" ht="16.350000000000001" customHeight="1">
      <c r="B238" s="260" t="s">
        <v>1400</v>
      </c>
      <c r="C238" s="506" t="s">
        <v>1405</v>
      </c>
      <c r="D238" s="337">
        <v>5390</v>
      </c>
      <c r="E238" s="338">
        <v>5450</v>
      </c>
      <c r="F238" s="339">
        <v>4.4000000000000004</v>
      </c>
      <c r="G238" s="338">
        <v>5370</v>
      </c>
      <c r="H238" s="339">
        <v>4.2</v>
      </c>
      <c r="I238" s="339">
        <v>4.5999999999999996</v>
      </c>
      <c r="J238" s="506" t="s">
        <v>26</v>
      </c>
      <c r="M238" s="32"/>
      <c r="N238" s="33"/>
    </row>
    <row r="239" spans="2:14" ht="16.350000000000001" customHeight="1">
      <c r="B239" s="260" t="s">
        <v>1401</v>
      </c>
      <c r="C239" s="506" t="s">
        <v>1406</v>
      </c>
      <c r="D239" s="337">
        <v>2890</v>
      </c>
      <c r="E239" s="338">
        <v>2910</v>
      </c>
      <c r="F239" s="339">
        <v>4.3</v>
      </c>
      <c r="G239" s="338">
        <v>2880</v>
      </c>
      <c r="H239" s="339">
        <v>4</v>
      </c>
      <c r="I239" s="339">
        <v>4.5</v>
      </c>
      <c r="J239" s="506" t="s">
        <v>26</v>
      </c>
      <c r="M239" s="32"/>
      <c r="N239" s="33"/>
    </row>
    <row r="240" spans="2:14" ht="16.350000000000001" customHeight="1">
      <c r="B240" s="260" t="s">
        <v>1402</v>
      </c>
      <c r="C240" s="506" t="s">
        <v>1407</v>
      </c>
      <c r="D240" s="337">
        <v>1330</v>
      </c>
      <c r="E240" s="338">
        <v>1350</v>
      </c>
      <c r="F240" s="339">
        <v>4.2</v>
      </c>
      <c r="G240" s="338">
        <v>1320</v>
      </c>
      <c r="H240" s="339">
        <v>4.3</v>
      </c>
      <c r="I240" s="339">
        <v>4.4000000000000004</v>
      </c>
      <c r="J240" s="506" t="s">
        <v>27</v>
      </c>
      <c r="M240" s="32"/>
      <c r="N240" s="33"/>
    </row>
    <row r="241" spans="2:14" ht="16.350000000000001" customHeight="1">
      <c r="B241" s="260" t="s">
        <v>1403</v>
      </c>
      <c r="C241" s="506" t="s">
        <v>1408</v>
      </c>
      <c r="D241" s="337">
        <v>1330</v>
      </c>
      <c r="E241" s="338">
        <v>1350</v>
      </c>
      <c r="F241" s="339">
        <v>4.7</v>
      </c>
      <c r="G241" s="338">
        <v>1320</v>
      </c>
      <c r="H241" s="339">
        <v>4.8</v>
      </c>
      <c r="I241" s="339">
        <v>4.9000000000000004</v>
      </c>
      <c r="J241" s="506" t="s">
        <v>27</v>
      </c>
      <c r="M241" s="32"/>
      <c r="N241" s="33"/>
    </row>
    <row r="242" spans="2:14" ht="16.350000000000001" customHeight="1">
      <c r="B242" s="260" t="s">
        <v>415</v>
      </c>
      <c r="C242" s="251" t="s">
        <v>1645</v>
      </c>
      <c r="D242" s="337">
        <v>689</v>
      </c>
      <c r="E242" s="338">
        <v>689</v>
      </c>
      <c r="F242" s="339">
        <v>5.3</v>
      </c>
      <c r="G242" s="338">
        <v>689</v>
      </c>
      <c r="H242" s="339">
        <v>5.0999999999999996</v>
      </c>
      <c r="I242" s="339">
        <v>5.5</v>
      </c>
      <c r="J242" s="324" t="s">
        <v>26</v>
      </c>
      <c r="M242" s="32"/>
      <c r="N242" s="33"/>
    </row>
    <row r="243" spans="2:14" ht="16.350000000000001" customHeight="1">
      <c r="B243" s="260" t="s">
        <v>416</v>
      </c>
      <c r="C243" s="336" t="s">
        <v>1646</v>
      </c>
      <c r="D243" s="337">
        <v>678</v>
      </c>
      <c r="E243" s="338">
        <v>683</v>
      </c>
      <c r="F243" s="339">
        <v>5.4</v>
      </c>
      <c r="G243" s="338">
        <v>673</v>
      </c>
      <c r="H243" s="339">
        <v>5.2</v>
      </c>
      <c r="I243" s="339">
        <v>5.6</v>
      </c>
      <c r="J243" s="336" t="s">
        <v>1574</v>
      </c>
      <c r="M243" s="32"/>
      <c r="N243" s="33"/>
    </row>
    <row r="244" spans="2:14" ht="16.350000000000001" customHeight="1">
      <c r="B244" s="260" t="s">
        <v>417</v>
      </c>
      <c r="C244" s="251" t="s">
        <v>1647</v>
      </c>
      <c r="D244" s="337">
        <v>1670</v>
      </c>
      <c r="E244" s="338">
        <v>1680</v>
      </c>
      <c r="F244" s="339">
        <v>5</v>
      </c>
      <c r="G244" s="338">
        <v>1650</v>
      </c>
      <c r="H244" s="339">
        <v>4.8</v>
      </c>
      <c r="I244" s="339">
        <v>5.2</v>
      </c>
      <c r="J244" s="324" t="s">
        <v>1574</v>
      </c>
      <c r="M244" s="32"/>
      <c r="N244" s="33"/>
    </row>
    <row r="245" spans="2:14" ht="16.350000000000001" customHeight="1">
      <c r="B245" s="260" t="s">
        <v>419</v>
      </c>
      <c r="C245" s="336" t="s">
        <v>1648</v>
      </c>
      <c r="D245" s="337">
        <v>272</v>
      </c>
      <c r="E245" s="338">
        <v>268</v>
      </c>
      <c r="F245" s="339">
        <v>5.3</v>
      </c>
      <c r="G245" s="338">
        <v>274</v>
      </c>
      <c r="H245" s="339">
        <v>5.0999999999999996</v>
      </c>
      <c r="I245" s="339">
        <v>5.5</v>
      </c>
      <c r="J245" s="336" t="s">
        <v>1575</v>
      </c>
      <c r="M245" s="32"/>
      <c r="N245" s="33"/>
    </row>
    <row r="246" spans="2:14" ht="16.350000000000001" customHeight="1">
      <c r="B246" s="260" t="s">
        <v>420</v>
      </c>
      <c r="C246" s="258" t="s">
        <v>1649</v>
      </c>
      <c r="D246" s="337">
        <v>520</v>
      </c>
      <c r="E246" s="338">
        <v>524</v>
      </c>
      <c r="F246" s="339">
        <v>5.3</v>
      </c>
      <c r="G246" s="338">
        <v>516</v>
      </c>
      <c r="H246" s="339">
        <v>5.0999999999999996</v>
      </c>
      <c r="I246" s="339">
        <v>5.5</v>
      </c>
      <c r="J246" s="335" t="s">
        <v>1574</v>
      </c>
      <c r="M246" s="32"/>
      <c r="N246" s="33"/>
    </row>
    <row r="247" spans="2:14" ht="16.350000000000001" customHeight="1">
      <c r="B247" s="260" t="s">
        <v>421</v>
      </c>
      <c r="C247" s="336" t="s">
        <v>1650</v>
      </c>
      <c r="D247" s="337">
        <v>343</v>
      </c>
      <c r="E247" s="338">
        <v>346</v>
      </c>
      <c r="F247" s="339">
        <v>5.3</v>
      </c>
      <c r="G247" s="338">
        <v>340</v>
      </c>
      <c r="H247" s="339">
        <v>5.0999999999999996</v>
      </c>
      <c r="I247" s="339">
        <v>5.5</v>
      </c>
      <c r="J247" s="336" t="s">
        <v>1574</v>
      </c>
      <c r="M247" s="32"/>
      <c r="N247" s="33"/>
    </row>
    <row r="248" spans="2:14" ht="16.350000000000001" customHeight="1">
      <c r="B248" s="260" t="s">
        <v>422</v>
      </c>
      <c r="C248" s="251" t="s">
        <v>1651</v>
      </c>
      <c r="D248" s="337">
        <v>570</v>
      </c>
      <c r="E248" s="338">
        <v>574</v>
      </c>
      <c r="F248" s="339">
        <v>5.4</v>
      </c>
      <c r="G248" s="338">
        <v>566</v>
      </c>
      <c r="H248" s="339">
        <v>5.2</v>
      </c>
      <c r="I248" s="339">
        <v>5.6</v>
      </c>
      <c r="J248" s="324" t="s">
        <v>182</v>
      </c>
      <c r="M248" s="32"/>
      <c r="N248" s="33"/>
    </row>
    <row r="249" spans="2:14" ht="16.350000000000001" customHeight="1">
      <c r="B249" s="260" t="s">
        <v>423</v>
      </c>
      <c r="C249" s="336" t="s">
        <v>1652</v>
      </c>
      <c r="D249" s="337">
        <v>484</v>
      </c>
      <c r="E249" s="338">
        <v>486</v>
      </c>
      <c r="F249" s="339">
        <v>5.5</v>
      </c>
      <c r="G249" s="338">
        <v>481</v>
      </c>
      <c r="H249" s="339">
        <v>5.3</v>
      </c>
      <c r="I249" s="339">
        <v>5.7</v>
      </c>
      <c r="J249" s="336" t="s">
        <v>1582</v>
      </c>
      <c r="M249" s="32"/>
      <c r="N249" s="33"/>
    </row>
    <row r="250" spans="2:14" ht="16.350000000000001" customHeight="1">
      <c r="B250" s="260" t="s">
        <v>424</v>
      </c>
      <c r="C250" s="251" t="s">
        <v>1653</v>
      </c>
      <c r="D250" s="337">
        <v>410</v>
      </c>
      <c r="E250" s="338">
        <v>412</v>
      </c>
      <c r="F250" s="339">
        <v>5.5</v>
      </c>
      <c r="G250" s="338">
        <v>407</v>
      </c>
      <c r="H250" s="339">
        <v>5.3</v>
      </c>
      <c r="I250" s="339">
        <v>5.7</v>
      </c>
      <c r="J250" s="324" t="s">
        <v>1582</v>
      </c>
      <c r="M250" s="32"/>
      <c r="N250" s="33"/>
    </row>
    <row r="251" spans="2:14" ht="16.350000000000001" customHeight="1">
      <c r="B251" s="260" t="s">
        <v>425</v>
      </c>
      <c r="C251" s="336" t="s">
        <v>1654</v>
      </c>
      <c r="D251" s="337">
        <v>264</v>
      </c>
      <c r="E251" s="338">
        <v>265</v>
      </c>
      <c r="F251" s="339">
        <v>5.4</v>
      </c>
      <c r="G251" s="338">
        <v>262</v>
      </c>
      <c r="H251" s="339">
        <v>5.2</v>
      </c>
      <c r="I251" s="339">
        <v>5.6</v>
      </c>
      <c r="J251" s="336" t="s">
        <v>1582</v>
      </c>
      <c r="M251" s="32"/>
      <c r="N251" s="33"/>
    </row>
    <row r="252" spans="2:14" ht="16.350000000000001" customHeight="1">
      <c r="B252" s="260" t="s">
        <v>426</v>
      </c>
      <c r="C252" s="258" t="s">
        <v>1500</v>
      </c>
      <c r="D252" s="337">
        <v>230</v>
      </c>
      <c r="E252" s="338">
        <v>231</v>
      </c>
      <c r="F252" s="339">
        <v>5.4</v>
      </c>
      <c r="G252" s="338">
        <v>229</v>
      </c>
      <c r="H252" s="339">
        <v>5.2</v>
      </c>
      <c r="I252" s="339">
        <v>5.6</v>
      </c>
      <c r="J252" s="335" t="s">
        <v>1582</v>
      </c>
      <c r="M252" s="32"/>
      <c r="N252" s="33"/>
    </row>
    <row r="253" spans="2:14" ht="16.350000000000001" customHeight="1">
      <c r="B253" s="260" t="s">
        <v>427</v>
      </c>
      <c r="C253" s="336" t="s">
        <v>1655</v>
      </c>
      <c r="D253" s="337">
        <v>453</v>
      </c>
      <c r="E253" s="338">
        <v>455</v>
      </c>
      <c r="F253" s="339">
        <v>5.5</v>
      </c>
      <c r="G253" s="338">
        <v>451</v>
      </c>
      <c r="H253" s="339">
        <v>5.3</v>
      </c>
      <c r="I253" s="339">
        <v>5.7</v>
      </c>
      <c r="J253" s="336" t="s">
        <v>1582</v>
      </c>
      <c r="M253" s="32"/>
      <c r="N253" s="33"/>
    </row>
    <row r="254" spans="2:14" ht="16.350000000000001" customHeight="1">
      <c r="B254" s="260" t="s">
        <v>428</v>
      </c>
      <c r="C254" s="251" t="s">
        <v>1501</v>
      </c>
      <c r="D254" s="337">
        <v>630</v>
      </c>
      <c r="E254" s="338">
        <v>634</v>
      </c>
      <c r="F254" s="339">
        <v>5.4</v>
      </c>
      <c r="G254" s="338">
        <v>625</v>
      </c>
      <c r="H254" s="339">
        <v>5.2</v>
      </c>
      <c r="I254" s="339">
        <v>5.6</v>
      </c>
      <c r="J254" s="324" t="s">
        <v>182</v>
      </c>
      <c r="M254" s="32"/>
      <c r="N254" s="33"/>
    </row>
    <row r="255" spans="2:14" ht="16.350000000000001" customHeight="1">
      <c r="B255" s="260" t="s">
        <v>429</v>
      </c>
      <c r="C255" s="336" t="s">
        <v>1656</v>
      </c>
      <c r="D255" s="337">
        <v>4510</v>
      </c>
      <c r="E255" s="338">
        <v>4530</v>
      </c>
      <c r="F255" s="339">
        <v>5.5</v>
      </c>
      <c r="G255" s="338">
        <v>4490</v>
      </c>
      <c r="H255" s="339">
        <v>5.3</v>
      </c>
      <c r="I255" s="339">
        <v>5.7</v>
      </c>
      <c r="J255" s="336" t="s">
        <v>1582</v>
      </c>
      <c r="M255" s="32"/>
      <c r="N255" s="33"/>
    </row>
    <row r="256" spans="2:14" ht="16.350000000000001" customHeight="1">
      <c r="B256" s="260" t="s">
        <v>430</v>
      </c>
      <c r="C256" s="251" t="s">
        <v>1657</v>
      </c>
      <c r="D256" s="337">
        <v>1780</v>
      </c>
      <c r="E256" s="338">
        <v>1790</v>
      </c>
      <c r="F256" s="339">
        <v>5.4</v>
      </c>
      <c r="G256" s="338">
        <v>1760</v>
      </c>
      <c r="H256" s="339">
        <v>5.2</v>
      </c>
      <c r="I256" s="339">
        <v>5.6</v>
      </c>
      <c r="J256" s="324" t="s">
        <v>1582</v>
      </c>
      <c r="M256" s="32"/>
      <c r="N256" s="33"/>
    </row>
    <row r="257" spans="2:14" ht="16.350000000000001" customHeight="1">
      <c r="B257" s="260" t="s">
        <v>431</v>
      </c>
      <c r="C257" s="336" t="s">
        <v>1658</v>
      </c>
      <c r="D257" s="337">
        <v>1040</v>
      </c>
      <c r="E257" s="338">
        <v>1040</v>
      </c>
      <c r="F257" s="339">
        <v>5.5</v>
      </c>
      <c r="G257" s="338">
        <v>1030</v>
      </c>
      <c r="H257" s="339">
        <v>5.3</v>
      </c>
      <c r="I257" s="339">
        <v>5.7</v>
      </c>
      <c r="J257" s="336" t="s">
        <v>1582</v>
      </c>
      <c r="M257" s="32"/>
      <c r="N257" s="33"/>
    </row>
    <row r="258" spans="2:14" ht="16.350000000000001" customHeight="1">
      <c r="B258" s="260" t="s">
        <v>432</v>
      </c>
      <c r="C258" s="258" t="s">
        <v>1502</v>
      </c>
      <c r="D258" s="337">
        <v>429</v>
      </c>
      <c r="E258" s="338">
        <v>431</v>
      </c>
      <c r="F258" s="339">
        <v>5.6</v>
      </c>
      <c r="G258" s="338">
        <v>427</v>
      </c>
      <c r="H258" s="339">
        <v>5.4</v>
      </c>
      <c r="I258" s="339">
        <v>5.8</v>
      </c>
      <c r="J258" s="335" t="s">
        <v>1582</v>
      </c>
      <c r="M258" s="32"/>
      <c r="N258" s="33"/>
    </row>
    <row r="259" spans="2:14" ht="16.350000000000001" customHeight="1">
      <c r="B259" s="260" t="s">
        <v>433</v>
      </c>
      <c r="C259" s="336" t="s">
        <v>1659</v>
      </c>
      <c r="D259" s="337">
        <v>904</v>
      </c>
      <c r="E259" s="338">
        <v>910</v>
      </c>
      <c r="F259" s="339">
        <v>5.5</v>
      </c>
      <c r="G259" s="338">
        <v>897</v>
      </c>
      <c r="H259" s="339">
        <v>5.3</v>
      </c>
      <c r="I259" s="339">
        <v>5.7</v>
      </c>
      <c r="J259" s="336" t="s">
        <v>1574</v>
      </c>
      <c r="M259" s="32"/>
      <c r="N259" s="33"/>
    </row>
    <row r="260" spans="2:14" ht="16.350000000000001" customHeight="1">
      <c r="B260" s="260" t="s">
        <v>434</v>
      </c>
      <c r="C260" s="251" t="s">
        <v>1660</v>
      </c>
      <c r="D260" s="337">
        <v>736</v>
      </c>
      <c r="E260" s="338">
        <v>741</v>
      </c>
      <c r="F260" s="339">
        <v>5.0999999999999996</v>
      </c>
      <c r="G260" s="338">
        <v>736</v>
      </c>
      <c r="H260" s="339">
        <v>4.9000000000000004</v>
      </c>
      <c r="I260" s="339">
        <v>5.3</v>
      </c>
      <c r="J260" s="324" t="s">
        <v>597</v>
      </c>
      <c r="M260" s="32"/>
      <c r="N260" s="33"/>
    </row>
    <row r="261" spans="2:14" ht="16.350000000000001" customHeight="1">
      <c r="B261" s="260" t="s">
        <v>435</v>
      </c>
      <c r="C261" s="336" t="s">
        <v>1661</v>
      </c>
      <c r="D261" s="337">
        <v>588</v>
      </c>
      <c r="E261" s="338">
        <v>594</v>
      </c>
      <c r="F261" s="339">
        <v>5.0999999999999996</v>
      </c>
      <c r="G261" s="338">
        <v>581</v>
      </c>
      <c r="H261" s="339">
        <v>4.9000000000000004</v>
      </c>
      <c r="I261" s="339">
        <v>5.3</v>
      </c>
      <c r="J261" s="336" t="s">
        <v>1582</v>
      </c>
      <c r="M261" s="32"/>
      <c r="N261" s="33"/>
    </row>
    <row r="262" spans="2:14" ht="16.350000000000001" customHeight="1">
      <c r="B262" s="260" t="s">
        <v>436</v>
      </c>
      <c r="C262" s="251" t="s">
        <v>1503</v>
      </c>
      <c r="D262" s="337">
        <v>1080</v>
      </c>
      <c r="E262" s="338">
        <v>1090</v>
      </c>
      <c r="F262" s="339">
        <v>5.0999999999999996</v>
      </c>
      <c r="G262" s="338">
        <v>1070</v>
      </c>
      <c r="H262" s="339">
        <v>4.9000000000000004</v>
      </c>
      <c r="I262" s="339">
        <v>5.3</v>
      </c>
      <c r="J262" s="324" t="s">
        <v>1582</v>
      </c>
      <c r="M262" s="32"/>
      <c r="N262" s="33"/>
    </row>
    <row r="263" spans="2:14" ht="16.350000000000001" customHeight="1">
      <c r="B263" s="260" t="s">
        <v>437</v>
      </c>
      <c r="C263" s="336" t="s">
        <v>1662</v>
      </c>
      <c r="D263" s="337">
        <v>1610</v>
      </c>
      <c r="E263" s="338">
        <v>1620</v>
      </c>
      <c r="F263" s="339">
        <v>5.0999999999999996</v>
      </c>
      <c r="G263" s="338">
        <v>1590</v>
      </c>
      <c r="H263" s="339">
        <v>4.9000000000000004</v>
      </c>
      <c r="I263" s="339">
        <v>5.3</v>
      </c>
      <c r="J263" s="336" t="s">
        <v>1582</v>
      </c>
      <c r="M263" s="32"/>
      <c r="N263" s="33"/>
    </row>
    <row r="264" spans="2:14" ht="16.350000000000001" customHeight="1">
      <c r="B264" s="260" t="s">
        <v>438</v>
      </c>
      <c r="C264" s="258" t="s">
        <v>1504</v>
      </c>
      <c r="D264" s="337">
        <v>3970</v>
      </c>
      <c r="E264" s="338">
        <v>4010</v>
      </c>
      <c r="F264" s="339">
        <v>5</v>
      </c>
      <c r="G264" s="338">
        <v>3930</v>
      </c>
      <c r="H264" s="339">
        <v>4.8</v>
      </c>
      <c r="I264" s="339">
        <v>5.2</v>
      </c>
      <c r="J264" s="335" t="s">
        <v>1582</v>
      </c>
      <c r="M264" s="32"/>
      <c r="N264" s="33"/>
    </row>
    <row r="265" spans="2:14" ht="16.350000000000001" customHeight="1">
      <c r="B265" s="260" t="s">
        <v>439</v>
      </c>
      <c r="C265" s="336" t="s">
        <v>1663</v>
      </c>
      <c r="D265" s="337">
        <v>660</v>
      </c>
      <c r="E265" s="338">
        <v>670</v>
      </c>
      <c r="F265" s="339">
        <v>4.9000000000000004</v>
      </c>
      <c r="G265" s="338">
        <v>655</v>
      </c>
      <c r="H265" s="339">
        <v>4.7</v>
      </c>
      <c r="I265" s="339">
        <v>5.0999999999999996</v>
      </c>
      <c r="J265" s="336" t="s">
        <v>1559</v>
      </c>
      <c r="M265" s="32"/>
      <c r="N265" s="33"/>
    </row>
    <row r="266" spans="2:14" ht="16.350000000000001" customHeight="1">
      <c r="B266" s="260" t="s">
        <v>440</v>
      </c>
      <c r="C266" s="251" t="s">
        <v>1505</v>
      </c>
      <c r="D266" s="337">
        <v>829</v>
      </c>
      <c r="E266" s="338">
        <v>839</v>
      </c>
      <c r="F266" s="339">
        <v>4.9000000000000004</v>
      </c>
      <c r="G266" s="338">
        <v>825</v>
      </c>
      <c r="H266" s="339">
        <v>4.7</v>
      </c>
      <c r="I266" s="339">
        <v>5.0999999999999996</v>
      </c>
      <c r="J266" s="324" t="s">
        <v>26</v>
      </c>
      <c r="M266" s="32"/>
      <c r="N266" s="33"/>
    </row>
    <row r="267" spans="2:14" ht="16.350000000000001" customHeight="1">
      <c r="B267" s="260" t="s">
        <v>441</v>
      </c>
      <c r="C267" s="336" t="s">
        <v>1664</v>
      </c>
      <c r="D267" s="337">
        <v>1140</v>
      </c>
      <c r="E267" s="338">
        <v>1150</v>
      </c>
      <c r="F267" s="339">
        <v>5</v>
      </c>
      <c r="G267" s="338">
        <v>1130</v>
      </c>
      <c r="H267" s="339">
        <v>4.8</v>
      </c>
      <c r="I267" s="339">
        <v>5.2</v>
      </c>
      <c r="J267" s="336" t="s">
        <v>1582</v>
      </c>
      <c r="M267" s="32"/>
      <c r="N267" s="33"/>
    </row>
    <row r="268" spans="2:14" ht="16.350000000000001" customHeight="1">
      <c r="B268" s="260" t="s">
        <v>442</v>
      </c>
      <c r="C268" s="251" t="s">
        <v>1665</v>
      </c>
      <c r="D268" s="337">
        <v>1030</v>
      </c>
      <c r="E268" s="338">
        <v>1040</v>
      </c>
      <c r="F268" s="339">
        <v>5</v>
      </c>
      <c r="G268" s="338">
        <v>1020</v>
      </c>
      <c r="H268" s="339">
        <v>4.8</v>
      </c>
      <c r="I268" s="339">
        <v>5.2</v>
      </c>
      <c r="J268" s="324" t="s">
        <v>1582</v>
      </c>
      <c r="M268" s="32"/>
      <c r="N268" s="33"/>
    </row>
    <row r="269" spans="2:14" ht="16.350000000000001" customHeight="1">
      <c r="B269" s="260" t="s">
        <v>443</v>
      </c>
      <c r="C269" s="336" t="s">
        <v>1666</v>
      </c>
      <c r="D269" s="337">
        <v>1820</v>
      </c>
      <c r="E269" s="338">
        <v>1830</v>
      </c>
      <c r="F269" s="339">
        <v>4.9000000000000004</v>
      </c>
      <c r="G269" s="338">
        <v>1800</v>
      </c>
      <c r="H269" s="339">
        <v>4.7</v>
      </c>
      <c r="I269" s="339">
        <v>5.0999999999999996</v>
      </c>
      <c r="J269" s="336" t="s">
        <v>1574</v>
      </c>
      <c r="M269" s="32"/>
      <c r="N269" s="33"/>
    </row>
    <row r="270" spans="2:14" ht="16.350000000000001" customHeight="1">
      <c r="B270" s="260" t="s">
        <v>444</v>
      </c>
      <c r="C270" s="258" t="s">
        <v>1667</v>
      </c>
      <c r="D270" s="337">
        <v>610</v>
      </c>
      <c r="E270" s="338">
        <v>613</v>
      </c>
      <c r="F270" s="339">
        <v>5.2</v>
      </c>
      <c r="G270" s="338">
        <v>608</v>
      </c>
      <c r="H270" s="339">
        <v>5</v>
      </c>
      <c r="I270" s="339">
        <v>5.4</v>
      </c>
      <c r="J270" s="335" t="s">
        <v>1559</v>
      </c>
      <c r="M270" s="32"/>
      <c r="N270" s="33"/>
    </row>
    <row r="271" spans="2:14" ht="16.350000000000001" customHeight="1">
      <c r="B271" s="260" t="s">
        <v>445</v>
      </c>
      <c r="C271" s="336" t="s">
        <v>1668</v>
      </c>
      <c r="D271" s="337">
        <v>278</v>
      </c>
      <c r="E271" s="338">
        <v>280</v>
      </c>
      <c r="F271" s="339">
        <v>5.0999999999999996</v>
      </c>
      <c r="G271" s="338">
        <v>277</v>
      </c>
      <c r="H271" s="339">
        <v>4.9000000000000004</v>
      </c>
      <c r="I271" s="339">
        <v>5.3</v>
      </c>
      <c r="J271" s="336" t="s">
        <v>1559</v>
      </c>
      <c r="M271" s="32"/>
      <c r="N271" s="33"/>
    </row>
    <row r="272" spans="2:14" ht="16.350000000000001" customHeight="1">
      <c r="B272" s="260" t="s">
        <v>446</v>
      </c>
      <c r="C272" s="251" t="s">
        <v>1669</v>
      </c>
      <c r="D272" s="337">
        <v>335</v>
      </c>
      <c r="E272" s="338">
        <v>337</v>
      </c>
      <c r="F272" s="339">
        <v>5.4</v>
      </c>
      <c r="G272" s="338">
        <v>334</v>
      </c>
      <c r="H272" s="339">
        <v>5.2</v>
      </c>
      <c r="I272" s="339">
        <v>5.6</v>
      </c>
      <c r="J272" s="324" t="s">
        <v>26</v>
      </c>
      <c r="M272" s="32"/>
      <c r="N272" s="33"/>
    </row>
    <row r="273" spans="2:14" ht="16.350000000000001" customHeight="1">
      <c r="B273" s="260" t="s">
        <v>447</v>
      </c>
      <c r="C273" s="336" t="s">
        <v>1670</v>
      </c>
      <c r="D273" s="337">
        <v>528</v>
      </c>
      <c r="E273" s="338">
        <v>531</v>
      </c>
      <c r="F273" s="339">
        <v>5.3</v>
      </c>
      <c r="G273" s="338">
        <v>526</v>
      </c>
      <c r="H273" s="339">
        <v>5.0999999999999996</v>
      </c>
      <c r="I273" s="339">
        <v>5.5</v>
      </c>
      <c r="J273" s="336" t="s">
        <v>1559</v>
      </c>
      <c r="M273" s="32"/>
      <c r="N273" s="33"/>
    </row>
    <row r="274" spans="2:14" ht="16.350000000000001" customHeight="1">
      <c r="B274" s="260" t="s">
        <v>448</v>
      </c>
      <c r="C274" s="251" t="s">
        <v>1506</v>
      </c>
      <c r="D274" s="337">
        <v>560</v>
      </c>
      <c r="E274" s="338">
        <v>563</v>
      </c>
      <c r="F274" s="339">
        <v>5.3</v>
      </c>
      <c r="G274" s="338">
        <v>558</v>
      </c>
      <c r="H274" s="339">
        <v>5.0999999999999996</v>
      </c>
      <c r="I274" s="339">
        <v>5.5</v>
      </c>
      <c r="J274" s="324" t="s">
        <v>26</v>
      </c>
      <c r="M274" s="32"/>
      <c r="N274" s="33"/>
    </row>
    <row r="275" spans="2:14" ht="16.350000000000001" customHeight="1" thickBot="1">
      <c r="B275" s="261" t="s">
        <v>933</v>
      </c>
      <c r="C275" s="336" t="s">
        <v>1212</v>
      </c>
      <c r="D275" s="337">
        <v>1140</v>
      </c>
      <c r="E275" s="338">
        <v>1150</v>
      </c>
      <c r="F275" s="339">
        <v>4.8</v>
      </c>
      <c r="G275" s="338">
        <v>1120</v>
      </c>
      <c r="H275" s="339">
        <v>4.5999999999999996</v>
      </c>
      <c r="I275" s="339">
        <v>5</v>
      </c>
      <c r="J275" s="336" t="s">
        <v>1582</v>
      </c>
      <c r="M275" s="32"/>
      <c r="N275" s="33"/>
    </row>
    <row r="276" spans="2:14" ht="16.350000000000001" customHeight="1" thickTop="1">
      <c r="B276" s="525" t="s">
        <v>1507</v>
      </c>
      <c r="C276" s="341" t="s">
        <v>1213</v>
      </c>
      <c r="D276" s="263">
        <v>5100</v>
      </c>
      <c r="E276" s="263" t="s">
        <v>1508</v>
      </c>
      <c r="F276" s="342" t="s">
        <v>1671</v>
      </c>
      <c r="G276" s="263">
        <v>5100</v>
      </c>
      <c r="H276" s="264">
        <v>3.9</v>
      </c>
      <c r="I276" s="342" t="s">
        <v>1671</v>
      </c>
      <c r="J276" s="341" t="s">
        <v>28</v>
      </c>
      <c r="M276" s="32"/>
      <c r="N276" s="33"/>
    </row>
    <row r="277" spans="2:14" ht="16.350000000000001" customHeight="1">
      <c r="B277" s="31"/>
    </row>
    <row r="278" spans="2:14" ht="16.350000000000001" customHeight="1">
      <c r="B278" s="603" t="s">
        <v>797</v>
      </c>
      <c r="C278" s="383" t="s">
        <v>611</v>
      </c>
      <c r="D278" s="122">
        <f>SUM(D279:D283)</f>
        <v>994463</v>
      </c>
      <c r="E278" s="122" t="s">
        <v>1425</v>
      </c>
      <c r="F278" s="122" t="s">
        <v>1425</v>
      </c>
      <c r="G278" s="123" t="s">
        <v>1425</v>
      </c>
      <c r="H278" s="123" t="s">
        <v>1425</v>
      </c>
      <c r="I278" s="123" t="s">
        <v>1425</v>
      </c>
      <c r="J278" s="121" t="s">
        <v>1425</v>
      </c>
    </row>
    <row r="279" spans="2:14" ht="16.350000000000001" customHeight="1">
      <c r="B279" s="385"/>
      <c r="C279" s="386" t="s">
        <v>612</v>
      </c>
      <c r="D279" s="343">
        <v>462490</v>
      </c>
      <c r="E279" s="343" t="s">
        <v>1425</v>
      </c>
      <c r="F279" s="388" t="s">
        <v>1425</v>
      </c>
      <c r="G279" s="394" t="s">
        <v>1425</v>
      </c>
      <c r="H279" s="389" t="s">
        <v>1425</v>
      </c>
      <c r="I279" s="389" t="s">
        <v>1425</v>
      </c>
      <c r="J279" s="395" t="s">
        <v>262</v>
      </c>
    </row>
    <row r="280" spans="2:14" ht="16.350000000000001" customHeight="1">
      <c r="B280" s="344"/>
      <c r="C280" s="415" t="s">
        <v>613</v>
      </c>
      <c r="D280" s="346">
        <v>171353</v>
      </c>
      <c r="E280" s="346" t="s">
        <v>1671</v>
      </c>
      <c r="F280" s="347" t="s">
        <v>1671</v>
      </c>
      <c r="G280" s="348" t="s">
        <v>1671</v>
      </c>
      <c r="H280" s="349" t="s">
        <v>1671</v>
      </c>
      <c r="I280" s="349" t="s">
        <v>1671</v>
      </c>
      <c r="J280" s="350" t="s">
        <v>1671</v>
      </c>
    </row>
    <row r="281" spans="2:14" ht="16.350000000000001" customHeight="1">
      <c r="B281" s="351"/>
      <c r="C281" s="274" t="s">
        <v>825</v>
      </c>
      <c r="D281" s="352">
        <v>170245</v>
      </c>
      <c r="E281" s="352" t="s">
        <v>1425</v>
      </c>
      <c r="F281" s="353" t="s">
        <v>1425</v>
      </c>
      <c r="G281" s="354" t="s">
        <v>1425</v>
      </c>
      <c r="H281" s="355" t="s">
        <v>1425</v>
      </c>
      <c r="I281" s="355" t="s">
        <v>1425</v>
      </c>
      <c r="J281" s="356" t="s">
        <v>262</v>
      </c>
    </row>
    <row r="282" spans="2:14" ht="16.350000000000001" customHeight="1">
      <c r="B282" s="357"/>
      <c r="C282" s="358" t="s">
        <v>614</v>
      </c>
      <c r="D282" s="359">
        <v>185275</v>
      </c>
      <c r="E282" s="359" t="s">
        <v>1425</v>
      </c>
      <c r="F282" s="360" t="s">
        <v>1425</v>
      </c>
      <c r="G282" s="361" t="s">
        <v>1425</v>
      </c>
      <c r="H282" s="362" t="s">
        <v>1425</v>
      </c>
      <c r="I282" s="362" t="s">
        <v>1425</v>
      </c>
      <c r="J282" s="363" t="s">
        <v>262</v>
      </c>
    </row>
    <row r="283" spans="2:14" ht="16.350000000000001" customHeight="1">
      <c r="B283" s="364"/>
      <c r="C283" s="365" t="s">
        <v>1215</v>
      </c>
      <c r="D283" s="366">
        <v>5100</v>
      </c>
      <c r="E283" s="366"/>
      <c r="F283" s="367"/>
      <c r="G283" s="368"/>
      <c r="H283" s="369"/>
      <c r="I283" s="369"/>
      <c r="J283" s="370"/>
    </row>
    <row r="284" spans="2:14" ht="16.350000000000001" customHeight="1">
      <c r="B284" s="34" t="s">
        <v>1672</v>
      </c>
    </row>
    <row r="285" spans="2:14" ht="16.350000000000001" customHeight="1">
      <c r="B285" s="34" t="s">
        <v>1673</v>
      </c>
    </row>
    <row r="286" spans="2:14" ht="16.350000000000001" customHeight="1">
      <c r="B286" s="34" t="s">
        <v>1674</v>
      </c>
    </row>
    <row r="287" spans="2:14" ht="16.350000000000001" customHeight="1">
      <c r="B287" s="34" t="s">
        <v>1675</v>
      </c>
      <c r="D287" s="38"/>
      <c r="E287" s="38"/>
    </row>
    <row r="288" spans="2:14" s="609" customFormat="1" ht="16.350000000000001" customHeight="1">
      <c r="B288" s="604" t="s">
        <v>1676</v>
      </c>
      <c r="C288" s="605"/>
      <c r="D288" s="606"/>
      <c r="E288" s="607"/>
      <c r="F288" s="608"/>
      <c r="H288" s="610"/>
      <c r="I288" s="610"/>
    </row>
    <row r="289" spans="2:14" s="609" customFormat="1" ht="16.350000000000001" customHeight="1">
      <c r="B289" s="604" t="s">
        <v>1677</v>
      </c>
      <c r="C289" s="605"/>
      <c r="D289" s="607"/>
      <c r="E289" s="607"/>
      <c r="F289" s="608"/>
      <c r="H289" s="610"/>
      <c r="I289" s="610"/>
    </row>
    <row r="290" spans="2:14" ht="16.350000000000001" customHeight="1">
      <c r="B290" s="604" t="s">
        <v>1678</v>
      </c>
      <c r="D290" s="38"/>
      <c r="E290" s="38"/>
    </row>
    <row r="291" spans="2:14" s="609" customFormat="1" ht="16.350000000000001" customHeight="1">
      <c r="B291" s="604" t="s">
        <v>1679</v>
      </c>
      <c r="C291" s="605"/>
      <c r="D291" s="607"/>
      <c r="E291" s="607"/>
      <c r="F291" s="608"/>
      <c r="H291" s="610"/>
      <c r="I291" s="610"/>
    </row>
    <row r="292" spans="2:14" s="609" customFormat="1" ht="16.350000000000001" customHeight="1">
      <c r="B292" s="604" t="s">
        <v>1680</v>
      </c>
      <c r="C292" s="605"/>
      <c r="D292" s="611"/>
      <c r="E292" s="611"/>
      <c r="F292" s="608"/>
      <c r="H292" s="610"/>
      <c r="I292" s="610"/>
    </row>
    <row r="293" spans="2:14" s="35" customFormat="1" ht="16.350000000000001" customHeight="1">
      <c r="B293" s="34"/>
      <c r="D293" s="32"/>
      <c r="E293" s="32"/>
      <c r="F293" s="36"/>
      <c r="G293" s="31"/>
      <c r="H293" s="37"/>
      <c r="I293" s="37"/>
      <c r="J293" s="31"/>
      <c r="K293" s="31"/>
      <c r="L293" s="31"/>
      <c r="M293" s="31"/>
      <c r="N293" s="31"/>
    </row>
    <row r="294" spans="2:14" s="35" customFormat="1" ht="16.350000000000001" customHeight="1">
      <c r="B294" s="34"/>
      <c r="D294" s="32"/>
      <c r="E294" s="32"/>
      <c r="F294" s="36"/>
      <c r="G294" s="31"/>
      <c r="H294" s="37"/>
      <c r="I294" s="37"/>
      <c r="J294" s="31"/>
      <c r="K294" s="31"/>
      <c r="L294" s="31"/>
      <c r="M294" s="31"/>
      <c r="N294" s="31"/>
    </row>
    <row r="295" spans="2:14" s="35" customFormat="1" ht="16.350000000000001" customHeight="1">
      <c r="B295" s="34"/>
      <c r="D295" s="32"/>
      <c r="E295" s="32"/>
      <c r="F295" s="36"/>
      <c r="G295" s="31"/>
      <c r="H295" s="37"/>
      <c r="I295" s="37"/>
      <c r="J295" s="31"/>
      <c r="K295" s="31"/>
      <c r="L295" s="31"/>
      <c r="M295" s="31"/>
      <c r="N295" s="31"/>
    </row>
  </sheetData>
  <sheetProtection password="DD24" sheet="1" objects="1" scenarios="1"/>
  <mergeCells count="5">
    <mergeCell ref="B2:B4"/>
    <mergeCell ref="C2:C4"/>
    <mergeCell ref="E2:F2"/>
    <mergeCell ref="G2:I2"/>
    <mergeCell ref="J2:J4"/>
  </mergeCells>
  <phoneticPr fontId="2"/>
  <conditionalFormatting sqref="C5:J276">
    <cfRule type="expression" dxfId="11"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pageSetUpPr fitToPage="1"/>
  </sheetPr>
  <dimension ref="A1:J271"/>
  <sheetViews>
    <sheetView showGridLines="0" zoomScaleNormal="100" workbookViewId="0">
      <pane ySplit="3" topLeftCell="A10" activePane="bottomLeft" state="frozen"/>
      <selection pane="bottomLeft" activeCell="H273" sqref="H273"/>
    </sheetView>
  </sheetViews>
  <sheetFormatPr defaultColWidth="9" defaultRowHeight="15.75"/>
  <cols>
    <col min="1" max="1" width="3.5" style="4" customWidth="1"/>
    <col min="2" max="2" width="14.375" style="4" customWidth="1"/>
    <col min="3" max="3" width="30.125" style="4" customWidth="1"/>
    <col min="4" max="5" width="24" style="6" customWidth="1"/>
    <col min="6" max="6" width="18.875" style="6" customWidth="1"/>
    <col min="7" max="8" width="17.125" style="6" customWidth="1"/>
    <col min="9" max="16384" width="9" style="4"/>
  </cols>
  <sheetData>
    <row r="1" spans="1:8">
      <c r="A1" s="1"/>
      <c r="B1" s="1"/>
      <c r="C1" s="1"/>
      <c r="D1" s="3"/>
      <c r="E1" s="3"/>
      <c r="F1" s="3"/>
      <c r="G1" s="3"/>
      <c r="H1" s="3"/>
    </row>
    <row r="2" spans="1:8" s="5" customFormat="1" ht="16.350000000000001" customHeight="1">
      <c r="A2" s="151"/>
      <c r="B2" s="41" t="s">
        <v>67</v>
      </c>
      <c r="C2" s="42" t="s">
        <v>0</v>
      </c>
      <c r="D2" s="43" t="s">
        <v>13</v>
      </c>
      <c r="E2" s="43" t="s">
        <v>792</v>
      </c>
      <c r="F2" s="43" t="s">
        <v>793</v>
      </c>
      <c r="G2" s="43" t="s">
        <v>795</v>
      </c>
      <c r="H2" s="43" t="s">
        <v>816</v>
      </c>
    </row>
    <row r="3" spans="1:8" s="5" customFormat="1" ht="16.350000000000001" customHeight="1">
      <c r="A3" s="151"/>
      <c r="B3" s="44"/>
      <c r="C3" s="45"/>
      <c r="D3" s="47" t="s">
        <v>17</v>
      </c>
      <c r="E3" s="47" t="s">
        <v>17</v>
      </c>
      <c r="F3" s="47" t="s">
        <v>794</v>
      </c>
      <c r="G3" s="47"/>
      <c r="H3" s="47" t="s">
        <v>817</v>
      </c>
    </row>
    <row r="4" spans="1:8" s="5" customFormat="1" ht="16.350000000000001" customHeight="1">
      <c r="A4" s="151"/>
      <c r="B4" s="68" t="s">
        <v>74</v>
      </c>
      <c r="C4" s="145" t="s">
        <v>126</v>
      </c>
      <c r="D4" s="152">
        <v>31500.89</v>
      </c>
      <c r="E4" s="152">
        <v>30683.61</v>
      </c>
      <c r="F4" s="96">
        <v>97.405533621431019</v>
      </c>
      <c r="G4" s="83">
        <v>104</v>
      </c>
      <c r="H4" s="83">
        <v>2690</v>
      </c>
    </row>
    <row r="5" spans="1:8" s="5" customFormat="1" ht="16.350000000000001" customHeight="1">
      <c r="A5" s="151"/>
      <c r="B5" s="69" t="s">
        <v>68</v>
      </c>
      <c r="C5" s="146" t="s">
        <v>127</v>
      </c>
      <c r="D5" s="153">
        <v>25127.119999999999</v>
      </c>
      <c r="E5" s="153">
        <v>25127.119999999999</v>
      </c>
      <c r="F5" s="206">
        <v>100</v>
      </c>
      <c r="G5" s="197">
        <v>6</v>
      </c>
      <c r="H5" s="197" t="s">
        <v>61</v>
      </c>
    </row>
    <row r="6" spans="1:8" s="5" customFormat="1" ht="14.25">
      <c r="A6" s="151"/>
      <c r="B6" s="70" t="s">
        <v>75</v>
      </c>
      <c r="C6" s="147" t="s">
        <v>128</v>
      </c>
      <c r="D6" s="154">
        <v>16384.189999999999</v>
      </c>
      <c r="E6" s="154">
        <v>16297.01</v>
      </c>
      <c r="F6" s="207">
        <v>99.467901678386298</v>
      </c>
      <c r="G6" s="205">
        <v>2</v>
      </c>
      <c r="H6" s="205" t="s">
        <v>61</v>
      </c>
    </row>
    <row r="7" spans="1:8" s="5" customFormat="1" ht="16.350000000000001" customHeight="1">
      <c r="A7" s="151"/>
      <c r="B7" s="69" t="s">
        <v>69</v>
      </c>
      <c r="C7" s="146" t="s">
        <v>129</v>
      </c>
      <c r="D7" s="153">
        <v>19157.05</v>
      </c>
      <c r="E7" s="153">
        <v>18937.88</v>
      </c>
      <c r="F7" s="206">
        <v>98.855930323301351</v>
      </c>
      <c r="G7" s="197">
        <v>15</v>
      </c>
      <c r="H7" s="197">
        <v>954</v>
      </c>
    </row>
    <row r="8" spans="1:8" s="5" customFormat="1" ht="16.350000000000001" customHeight="1">
      <c r="A8" s="151"/>
      <c r="B8" s="70" t="s">
        <v>76</v>
      </c>
      <c r="C8" s="147" t="s">
        <v>130</v>
      </c>
      <c r="D8" s="155">
        <v>18051.599999999999</v>
      </c>
      <c r="E8" s="155">
        <v>16402.37</v>
      </c>
      <c r="F8" s="208">
        <v>90.863801546677323</v>
      </c>
      <c r="G8" s="199">
        <v>20</v>
      </c>
      <c r="H8" s="199">
        <v>643</v>
      </c>
    </row>
    <row r="9" spans="1:8" s="5" customFormat="1" ht="16.350000000000001" customHeight="1">
      <c r="A9" s="151"/>
      <c r="B9" s="69" t="s">
        <v>70</v>
      </c>
      <c r="C9" s="146" t="s">
        <v>131</v>
      </c>
      <c r="D9" s="153">
        <v>6709.22</v>
      </c>
      <c r="E9" s="153">
        <v>6439.85</v>
      </c>
      <c r="F9" s="206">
        <v>95.985077251901117</v>
      </c>
      <c r="G9" s="197">
        <v>18</v>
      </c>
      <c r="H9" s="197">
        <v>420</v>
      </c>
    </row>
    <row r="10" spans="1:8" s="5" customFormat="1" ht="16.350000000000001" customHeight="1">
      <c r="A10" s="151"/>
      <c r="B10" s="70" t="s">
        <v>77</v>
      </c>
      <c r="C10" s="147" t="s">
        <v>132</v>
      </c>
      <c r="D10" s="155">
        <v>3489.09</v>
      </c>
      <c r="E10" s="155">
        <v>3489.09</v>
      </c>
      <c r="F10" s="208">
        <v>100</v>
      </c>
      <c r="G10" s="199">
        <v>7</v>
      </c>
      <c r="H10" s="199">
        <v>420</v>
      </c>
    </row>
    <row r="11" spans="1:8" s="5" customFormat="1" ht="16.350000000000001" customHeight="1">
      <c r="A11" s="151"/>
      <c r="B11" s="69" t="s">
        <v>78</v>
      </c>
      <c r="C11" s="146" t="s">
        <v>133</v>
      </c>
      <c r="D11" s="153">
        <v>8821.24</v>
      </c>
      <c r="E11" s="153">
        <v>8821.24</v>
      </c>
      <c r="F11" s="206">
        <v>100</v>
      </c>
      <c r="G11" s="197">
        <v>1</v>
      </c>
      <c r="H11" s="197" t="s">
        <v>61</v>
      </c>
    </row>
    <row r="12" spans="1:8" s="5" customFormat="1" ht="16.350000000000001" customHeight="1">
      <c r="A12" s="151"/>
      <c r="B12" s="70" t="s">
        <v>79</v>
      </c>
      <c r="C12" s="147" t="s">
        <v>134</v>
      </c>
      <c r="D12" s="155">
        <v>8165.1</v>
      </c>
      <c r="E12" s="155">
        <v>8165.1</v>
      </c>
      <c r="F12" s="208">
        <v>100</v>
      </c>
      <c r="G12" s="199">
        <v>11</v>
      </c>
      <c r="H12" s="199">
        <v>335</v>
      </c>
    </row>
    <row r="13" spans="1:8" s="5" customFormat="1" ht="16.350000000000001" customHeight="1">
      <c r="A13" s="151"/>
      <c r="B13" s="69" t="s">
        <v>80</v>
      </c>
      <c r="C13" s="146" t="s">
        <v>135</v>
      </c>
      <c r="D13" s="153">
        <v>5686.89</v>
      </c>
      <c r="E13" s="153">
        <v>5451.43</v>
      </c>
      <c r="F13" s="206">
        <v>95.859599886757081</v>
      </c>
      <c r="G13" s="197">
        <v>19</v>
      </c>
      <c r="H13" s="197">
        <v>416</v>
      </c>
    </row>
    <row r="14" spans="1:8" s="5" customFormat="1" ht="16.350000000000001" customHeight="1">
      <c r="A14" s="151"/>
      <c r="B14" s="70" t="s">
        <v>81</v>
      </c>
      <c r="C14" s="147" t="s">
        <v>136</v>
      </c>
      <c r="D14" s="155">
        <v>3358</v>
      </c>
      <c r="E14" s="155">
        <v>3358</v>
      </c>
      <c r="F14" s="208">
        <v>100</v>
      </c>
      <c r="G14" s="199">
        <v>7</v>
      </c>
      <c r="H14" s="199">
        <v>206</v>
      </c>
    </row>
    <row r="15" spans="1:8" s="5" customFormat="1" ht="16.350000000000001" customHeight="1">
      <c r="A15" s="151"/>
      <c r="B15" s="69" t="s">
        <v>82</v>
      </c>
      <c r="C15" s="146" t="s">
        <v>137</v>
      </c>
      <c r="D15" s="153">
        <v>4715.2</v>
      </c>
      <c r="E15" s="153">
        <v>4715.2</v>
      </c>
      <c r="F15" s="206">
        <v>100</v>
      </c>
      <c r="G15" s="197">
        <v>15</v>
      </c>
      <c r="H15" s="197">
        <v>257</v>
      </c>
    </row>
    <row r="16" spans="1:8" s="5" customFormat="1" ht="16.350000000000001" customHeight="1">
      <c r="A16" s="151"/>
      <c r="B16" s="70" t="s">
        <v>83</v>
      </c>
      <c r="C16" s="147" t="s">
        <v>138</v>
      </c>
      <c r="D16" s="155">
        <v>4117.26</v>
      </c>
      <c r="E16" s="155">
        <v>4117.26</v>
      </c>
      <c r="F16" s="208">
        <v>100</v>
      </c>
      <c r="G16" s="199">
        <v>7</v>
      </c>
      <c r="H16" s="199">
        <v>204</v>
      </c>
    </row>
    <row r="17" spans="1:8" s="5" customFormat="1" ht="16.350000000000001" customHeight="1">
      <c r="A17" s="151"/>
      <c r="B17" s="69" t="s">
        <v>84</v>
      </c>
      <c r="C17" s="146" t="s">
        <v>139</v>
      </c>
      <c r="D17" s="153">
        <v>7378.55</v>
      </c>
      <c r="E17" s="153">
        <v>6450.26</v>
      </c>
      <c r="F17" s="206">
        <v>87.419072853067348</v>
      </c>
      <c r="G17" s="197">
        <v>4</v>
      </c>
      <c r="H17" s="197">
        <v>207</v>
      </c>
    </row>
    <row r="18" spans="1:8" s="5" customFormat="1" ht="16.350000000000001" customHeight="1">
      <c r="A18" s="151"/>
      <c r="B18" s="70" t="s">
        <v>85</v>
      </c>
      <c r="C18" s="147" t="s">
        <v>140</v>
      </c>
      <c r="D18" s="155">
        <v>4160.9399999999996</v>
      </c>
      <c r="E18" s="155">
        <v>4160.9399999999996</v>
      </c>
      <c r="F18" s="208">
        <v>100</v>
      </c>
      <c r="G18" s="199">
        <v>3</v>
      </c>
      <c r="H18" s="199">
        <v>264</v>
      </c>
    </row>
    <row r="19" spans="1:8" s="5" customFormat="1" ht="16.350000000000001" customHeight="1">
      <c r="A19" s="151"/>
      <c r="B19" s="69" t="s">
        <v>86</v>
      </c>
      <c r="C19" s="146" t="s">
        <v>141</v>
      </c>
      <c r="D19" s="153">
        <v>2450.06</v>
      </c>
      <c r="E19" s="153">
        <v>2450.06</v>
      </c>
      <c r="F19" s="206">
        <v>100</v>
      </c>
      <c r="G19" s="197">
        <v>7</v>
      </c>
      <c r="H19" s="197">
        <v>208</v>
      </c>
    </row>
    <row r="20" spans="1:8" s="5" customFormat="1" ht="16.350000000000001" customHeight="1">
      <c r="A20" s="151"/>
      <c r="B20" s="70" t="s">
        <v>87</v>
      </c>
      <c r="C20" s="147" t="s">
        <v>142</v>
      </c>
      <c r="D20" s="155">
        <v>3472.7</v>
      </c>
      <c r="E20" s="155">
        <v>3472.7</v>
      </c>
      <c r="F20" s="208">
        <v>100</v>
      </c>
      <c r="G20" s="199">
        <v>9</v>
      </c>
      <c r="H20" s="199">
        <v>250</v>
      </c>
    </row>
    <row r="21" spans="1:8" s="5" customFormat="1" ht="16.350000000000001" customHeight="1">
      <c r="A21" s="151"/>
      <c r="B21" s="69" t="s">
        <v>88</v>
      </c>
      <c r="C21" s="146" t="s">
        <v>143</v>
      </c>
      <c r="D21" s="153">
        <v>5545.13</v>
      </c>
      <c r="E21" s="153">
        <v>5353.3</v>
      </c>
      <c r="F21" s="206">
        <v>96.54056802996503</v>
      </c>
      <c r="G21" s="197">
        <v>11</v>
      </c>
      <c r="H21" s="197">
        <v>352</v>
      </c>
    </row>
    <row r="22" spans="1:8" s="5" customFormat="1" ht="16.350000000000001" customHeight="1">
      <c r="A22" s="151"/>
      <c r="B22" s="70" t="s">
        <v>89</v>
      </c>
      <c r="C22" s="147" t="s">
        <v>144</v>
      </c>
      <c r="D22" s="155">
        <v>4554.9799999999996</v>
      </c>
      <c r="E22" s="155">
        <v>4235.7</v>
      </c>
      <c r="F22" s="208">
        <v>92.990529047328423</v>
      </c>
      <c r="G22" s="199">
        <v>6</v>
      </c>
      <c r="H22" s="199">
        <v>154</v>
      </c>
    </row>
    <row r="23" spans="1:8" s="5" customFormat="1" ht="16.350000000000001" customHeight="1">
      <c r="A23" s="151"/>
      <c r="B23" s="69" t="s">
        <v>90</v>
      </c>
      <c r="C23" s="146" t="s">
        <v>145</v>
      </c>
      <c r="D23" s="153">
        <v>3037.37</v>
      </c>
      <c r="E23" s="153">
        <v>3037.37</v>
      </c>
      <c r="F23" s="206">
        <v>100</v>
      </c>
      <c r="G23" s="197">
        <v>5</v>
      </c>
      <c r="H23" s="197">
        <v>176</v>
      </c>
    </row>
    <row r="24" spans="1:8" s="5" customFormat="1" ht="16.350000000000001" customHeight="1">
      <c r="A24" s="151"/>
      <c r="B24" s="70" t="s">
        <v>91</v>
      </c>
      <c r="C24" s="147" t="s">
        <v>146</v>
      </c>
      <c r="D24" s="155">
        <v>2854.83</v>
      </c>
      <c r="E24" s="155">
        <v>2854.83</v>
      </c>
      <c r="F24" s="208">
        <v>100</v>
      </c>
      <c r="G24" s="199">
        <v>8</v>
      </c>
      <c r="H24" s="199">
        <v>134</v>
      </c>
    </row>
    <row r="25" spans="1:8" s="5" customFormat="1" ht="16.350000000000001" customHeight="1">
      <c r="A25" s="151"/>
      <c r="B25" s="69" t="s">
        <v>92</v>
      </c>
      <c r="C25" s="146" t="s">
        <v>147</v>
      </c>
      <c r="D25" s="153">
        <v>4076.38</v>
      </c>
      <c r="E25" s="153">
        <v>4076.38</v>
      </c>
      <c r="F25" s="206">
        <v>100</v>
      </c>
      <c r="G25" s="197">
        <v>8</v>
      </c>
      <c r="H25" s="197">
        <v>174</v>
      </c>
    </row>
    <row r="26" spans="1:8" s="5" customFormat="1" ht="16.350000000000001" customHeight="1">
      <c r="A26" s="151"/>
      <c r="B26" s="70" t="s">
        <v>93</v>
      </c>
      <c r="C26" s="147" t="s">
        <v>148</v>
      </c>
      <c r="D26" s="155">
        <v>3361.48</v>
      </c>
      <c r="E26" s="155">
        <v>3361.48</v>
      </c>
      <c r="F26" s="208">
        <v>100</v>
      </c>
      <c r="G26" s="199">
        <v>14</v>
      </c>
      <c r="H26" s="199">
        <v>177</v>
      </c>
    </row>
    <row r="27" spans="1:8" s="5" customFormat="1" ht="16.350000000000001" customHeight="1">
      <c r="A27" s="151"/>
      <c r="B27" s="69" t="s">
        <v>94</v>
      </c>
      <c r="C27" s="146" t="s">
        <v>149</v>
      </c>
      <c r="D27" s="153">
        <v>2074.66</v>
      </c>
      <c r="E27" s="153">
        <v>2074.66</v>
      </c>
      <c r="F27" s="206">
        <v>100</v>
      </c>
      <c r="G27" s="197">
        <v>8</v>
      </c>
      <c r="H27" s="197">
        <v>150</v>
      </c>
    </row>
    <row r="28" spans="1:8" s="5" customFormat="1" ht="16.350000000000001" customHeight="1">
      <c r="A28" s="151"/>
      <c r="B28" s="71" t="s">
        <v>95</v>
      </c>
      <c r="C28" s="148" t="s">
        <v>150</v>
      </c>
      <c r="D28" s="156">
        <v>2464.71</v>
      </c>
      <c r="E28" s="156">
        <v>2464.71</v>
      </c>
      <c r="F28" s="209">
        <v>100</v>
      </c>
      <c r="G28" s="201">
        <v>6</v>
      </c>
      <c r="H28" s="201">
        <v>155</v>
      </c>
    </row>
    <row r="29" spans="1:8" s="5" customFormat="1" ht="16.350000000000001" customHeight="1">
      <c r="A29" s="151"/>
      <c r="B29" s="69" t="s">
        <v>96</v>
      </c>
      <c r="C29" s="146" t="s">
        <v>151</v>
      </c>
      <c r="D29" s="153">
        <v>2054.21</v>
      </c>
      <c r="E29" s="153">
        <v>2054.21</v>
      </c>
      <c r="F29" s="206">
        <v>100</v>
      </c>
      <c r="G29" s="197">
        <v>9</v>
      </c>
      <c r="H29" s="197">
        <v>119</v>
      </c>
    </row>
    <row r="30" spans="1:8" s="5" customFormat="1" ht="16.350000000000001" customHeight="1">
      <c r="A30" s="151"/>
      <c r="B30" s="70" t="s">
        <v>97</v>
      </c>
      <c r="C30" s="147" t="s">
        <v>152</v>
      </c>
      <c r="D30" s="155">
        <v>2465.86</v>
      </c>
      <c r="E30" s="155">
        <v>2465.86</v>
      </c>
      <c r="F30" s="208">
        <v>100</v>
      </c>
      <c r="G30" s="199">
        <v>6</v>
      </c>
      <c r="H30" s="199">
        <v>74</v>
      </c>
    </row>
    <row r="31" spans="1:8" s="5" customFormat="1" ht="16.350000000000001" customHeight="1">
      <c r="A31" s="151"/>
      <c r="B31" s="69" t="s">
        <v>98</v>
      </c>
      <c r="C31" s="146" t="s">
        <v>153</v>
      </c>
      <c r="D31" s="153">
        <v>1859.43</v>
      </c>
      <c r="E31" s="153">
        <v>1859.43</v>
      </c>
      <c r="F31" s="206">
        <v>100</v>
      </c>
      <c r="G31" s="197">
        <v>7</v>
      </c>
      <c r="H31" s="197">
        <v>100</v>
      </c>
    </row>
    <row r="32" spans="1:8" s="5" customFormat="1" ht="16.350000000000001" customHeight="1">
      <c r="A32" s="151"/>
      <c r="B32" s="70" t="s">
        <v>99</v>
      </c>
      <c r="C32" s="147" t="s">
        <v>154</v>
      </c>
      <c r="D32" s="155">
        <v>4869.8100000000004</v>
      </c>
      <c r="E32" s="155">
        <v>4869.8100000000004</v>
      </c>
      <c r="F32" s="208">
        <v>100</v>
      </c>
      <c r="G32" s="199">
        <v>9</v>
      </c>
      <c r="H32" s="199">
        <v>443</v>
      </c>
    </row>
    <row r="33" spans="1:8" s="5" customFormat="1" ht="16.350000000000001" customHeight="1">
      <c r="A33" s="151"/>
      <c r="B33" s="69" t="s">
        <v>100</v>
      </c>
      <c r="C33" s="146" t="s">
        <v>155</v>
      </c>
      <c r="D33" s="153">
        <v>13847.84</v>
      </c>
      <c r="E33" s="153">
        <v>13534.7</v>
      </c>
      <c r="F33" s="206">
        <v>97.738708708361742</v>
      </c>
      <c r="G33" s="197">
        <v>21</v>
      </c>
      <c r="H33" s="197">
        <v>375</v>
      </c>
    </row>
    <row r="34" spans="1:8" s="5" customFormat="1" ht="16.350000000000001" customHeight="1">
      <c r="A34" s="151"/>
      <c r="B34" s="70" t="s">
        <v>101</v>
      </c>
      <c r="C34" s="147" t="s">
        <v>156</v>
      </c>
      <c r="D34" s="155">
        <v>3820.09</v>
      </c>
      <c r="E34" s="155">
        <v>3820.09</v>
      </c>
      <c r="F34" s="208">
        <v>100</v>
      </c>
      <c r="G34" s="199">
        <v>1</v>
      </c>
      <c r="H34" s="199" t="s">
        <v>61</v>
      </c>
    </row>
    <row r="35" spans="1:8" s="5" customFormat="1" ht="16.350000000000001" customHeight="1">
      <c r="A35" s="151"/>
      <c r="B35" s="69" t="s">
        <v>102</v>
      </c>
      <c r="C35" s="146" t="s">
        <v>157</v>
      </c>
      <c r="D35" s="153">
        <v>2058.9499999999998</v>
      </c>
      <c r="E35" s="153">
        <v>2058.9499999999998</v>
      </c>
      <c r="F35" s="206">
        <v>100</v>
      </c>
      <c r="G35" s="197">
        <v>9</v>
      </c>
      <c r="H35" s="197">
        <v>67</v>
      </c>
    </row>
    <row r="36" spans="1:8" s="5" customFormat="1" ht="16.350000000000001" customHeight="1">
      <c r="A36" s="151"/>
      <c r="B36" s="70" t="s">
        <v>103</v>
      </c>
      <c r="C36" s="147" t="s">
        <v>158</v>
      </c>
      <c r="D36" s="155">
        <v>1341.17</v>
      </c>
      <c r="E36" s="155">
        <v>1341.17</v>
      </c>
      <c r="F36" s="208">
        <v>100</v>
      </c>
      <c r="G36" s="199">
        <v>7</v>
      </c>
      <c r="H36" s="199">
        <v>60</v>
      </c>
    </row>
    <row r="37" spans="1:8" s="5" customFormat="1" ht="16.350000000000001" customHeight="1">
      <c r="A37" s="151"/>
      <c r="B37" s="69" t="s">
        <v>104</v>
      </c>
      <c r="C37" s="146" t="s">
        <v>159</v>
      </c>
      <c r="D37" s="153">
        <v>3900.85</v>
      </c>
      <c r="E37" s="153">
        <v>3844.98</v>
      </c>
      <c r="F37" s="206">
        <v>98.567748054911107</v>
      </c>
      <c r="G37" s="197">
        <v>10</v>
      </c>
      <c r="H37" s="197">
        <v>141</v>
      </c>
    </row>
    <row r="38" spans="1:8" s="5" customFormat="1" ht="16.350000000000001" customHeight="1">
      <c r="A38" s="151"/>
      <c r="B38" s="70" t="s">
        <v>105</v>
      </c>
      <c r="C38" s="147" t="s">
        <v>160</v>
      </c>
      <c r="D38" s="155">
        <v>1936.4</v>
      </c>
      <c r="E38" s="155">
        <v>1936.4</v>
      </c>
      <c r="F38" s="208">
        <v>100</v>
      </c>
      <c r="G38" s="199">
        <v>8</v>
      </c>
      <c r="H38" s="199">
        <v>111</v>
      </c>
    </row>
    <row r="39" spans="1:8" s="5" customFormat="1" ht="16.350000000000001" customHeight="1">
      <c r="A39" s="151"/>
      <c r="B39" s="69" t="s">
        <v>106</v>
      </c>
      <c r="C39" s="146" t="s">
        <v>161</v>
      </c>
      <c r="D39" s="153">
        <v>6851.48</v>
      </c>
      <c r="E39" s="153">
        <v>6851.48</v>
      </c>
      <c r="F39" s="206">
        <v>100</v>
      </c>
      <c r="G39" s="197">
        <v>17</v>
      </c>
      <c r="H39" s="197">
        <v>263</v>
      </c>
    </row>
    <row r="40" spans="1:8" s="5" customFormat="1" ht="16.350000000000001" customHeight="1">
      <c r="A40" s="151"/>
      <c r="B40" s="70" t="s">
        <v>107</v>
      </c>
      <c r="C40" s="147" t="s">
        <v>162</v>
      </c>
      <c r="D40" s="155">
        <v>8266.67</v>
      </c>
      <c r="E40" s="155">
        <v>8266.67</v>
      </c>
      <c r="F40" s="208">
        <v>100</v>
      </c>
      <c r="G40" s="199">
        <v>32</v>
      </c>
      <c r="H40" s="199">
        <v>523</v>
      </c>
    </row>
    <row r="41" spans="1:8" s="5" customFormat="1" ht="16.350000000000001" customHeight="1">
      <c r="A41" s="151"/>
      <c r="B41" s="69" t="s">
        <v>108</v>
      </c>
      <c r="C41" s="146" t="s">
        <v>163</v>
      </c>
      <c r="D41" s="153">
        <v>6866.6</v>
      </c>
      <c r="E41" s="153">
        <v>6866.6</v>
      </c>
      <c r="F41" s="206">
        <v>100</v>
      </c>
      <c r="G41" s="197">
        <v>38</v>
      </c>
      <c r="H41" s="197">
        <v>321</v>
      </c>
    </row>
    <row r="42" spans="1:8" s="5" customFormat="1" ht="16.350000000000001" customHeight="1">
      <c r="A42" s="151"/>
      <c r="B42" s="70" t="s">
        <v>109</v>
      </c>
      <c r="C42" s="147" t="s">
        <v>164</v>
      </c>
      <c r="D42" s="155">
        <v>8074.83</v>
      </c>
      <c r="E42" s="155">
        <v>8074.83</v>
      </c>
      <c r="F42" s="208">
        <v>100</v>
      </c>
      <c r="G42" s="199">
        <v>9</v>
      </c>
      <c r="H42" s="199">
        <v>116</v>
      </c>
    </row>
    <row r="43" spans="1:8" s="5" customFormat="1" ht="16.350000000000001" customHeight="1">
      <c r="A43" s="151"/>
      <c r="B43" s="69" t="s">
        <v>110</v>
      </c>
      <c r="C43" s="146" t="s">
        <v>165</v>
      </c>
      <c r="D43" s="153">
        <v>4234.62</v>
      </c>
      <c r="E43" s="153">
        <v>4234.62</v>
      </c>
      <c r="F43" s="206">
        <v>100</v>
      </c>
      <c r="G43" s="197">
        <v>18</v>
      </c>
      <c r="H43" s="197">
        <v>116</v>
      </c>
    </row>
    <row r="44" spans="1:8" s="5" customFormat="1" ht="16.350000000000001" customHeight="1">
      <c r="A44" s="151"/>
      <c r="B44" s="70" t="s">
        <v>111</v>
      </c>
      <c r="C44" s="147" t="s">
        <v>166</v>
      </c>
      <c r="D44" s="155">
        <v>13642.16</v>
      </c>
      <c r="E44" s="155">
        <v>13450.42</v>
      </c>
      <c r="F44" s="208">
        <v>98.594504096125547</v>
      </c>
      <c r="G44" s="199">
        <v>49</v>
      </c>
      <c r="H44" s="199">
        <v>458</v>
      </c>
    </row>
    <row r="45" spans="1:8" s="5" customFormat="1" ht="16.350000000000001" customHeight="1">
      <c r="A45" s="151"/>
      <c r="B45" s="69" t="s">
        <v>112</v>
      </c>
      <c r="C45" s="146" t="s">
        <v>167</v>
      </c>
      <c r="D45" s="153">
        <v>6559.34</v>
      </c>
      <c r="E45" s="153">
        <v>6559.34</v>
      </c>
      <c r="F45" s="206">
        <v>100</v>
      </c>
      <c r="G45" s="197">
        <v>4</v>
      </c>
      <c r="H45" s="197">
        <v>265</v>
      </c>
    </row>
    <row r="46" spans="1:8" s="5" customFormat="1" ht="16.350000000000001" customHeight="1">
      <c r="A46" s="151"/>
      <c r="B46" s="70" t="s">
        <v>113</v>
      </c>
      <c r="C46" s="147" t="s">
        <v>168</v>
      </c>
      <c r="D46" s="155">
        <v>9062.0400000000009</v>
      </c>
      <c r="E46" s="155">
        <v>9062.0400000000009</v>
      </c>
      <c r="F46" s="208">
        <v>100</v>
      </c>
      <c r="G46" s="199">
        <v>1</v>
      </c>
      <c r="H46" s="199" t="s">
        <v>61</v>
      </c>
    </row>
    <row r="47" spans="1:8" s="5" customFormat="1" ht="16.350000000000001" customHeight="1">
      <c r="A47" s="151"/>
      <c r="B47" s="69" t="s">
        <v>114</v>
      </c>
      <c r="C47" s="146" t="s">
        <v>169</v>
      </c>
      <c r="D47" s="153">
        <v>6033.7</v>
      </c>
      <c r="E47" s="153">
        <v>5926.85</v>
      </c>
      <c r="F47" s="206">
        <v>98.229113147819731</v>
      </c>
      <c r="G47" s="197">
        <v>38</v>
      </c>
      <c r="H47" s="197">
        <v>180</v>
      </c>
    </row>
    <row r="48" spans="1:8" s="5" customFormat="1" ht="16.350000000000001" customHeight="1">
      <c r="A48" s="151"/>
      <c r="B48" s="70" t="s">
        <v>115</v>
      </c>
      <c r="C48" s="147" t="s">
        <v>170</v>
      </c>
      <c r="D48" s="155">
        <v>5882.2</v>
      </c>
      <c r="E48" s="155">
        <v>5882.2</v>
      </c>
      <c r="F48" s="208">
        <v>100</v>
      </c>
      <c r="G48" s="199">
        <v>31</v>
      </c>
      <c r="H48" s="199">
        <v>188</v>
      </c>
    </row>
    <row r="49" spans="1:10" s="5" customFormat="1" ht="16.350000000000001" customHeight="1">
      <c r="A49" s="151"/>
      <c r="B49" s="69" t="s">
        <v>116</v>
      </c>
      <c r="C49" s="146" t="s">
        <v>171</v>
      </c>
      <c r="D49" s="153">
        <v>3282.9</v>
      </c>
      <c r="E49" s="153">
        <v>3282.9</v>
      </c>
      <c r="F49" s="206">
        <v>100</v>
      </c>
      <c r="G49" s="197">
        <v>16</v>
      </c>
      <c r="H49" s="197">
        <v>98</v>
      </c>
    </row>
    <row r="50" spans="1:10" s="5" customFormat="1" ht="16.350000000000001" customHeight="1">
      <c r="A50" s="151"/>
      <c r="B50" s="70" t="s">
        <v>117</v>
      </c>
      <c r="C50" s="147" t="s">
        <v>172</v>
      </c>
      <c r="D50" s="155">
        <v>4655.74</v>
      </c>
      <c r="E50" s="155">
        <v>4655.74</v>
      </c>
      <c r="F50" s="208">
        <v>100</v>
      </c>
      <c r="G50" s="199">
        <v>17</v>
      </c>
      <c r="H50" s="199">
        <v>175</v>
      </c>
    </row>
    <row r="51" spans="1:10" s="5" customFormat="1" ht="16.350000000000001" customHeight="1">
      <c r="A51" s="151"/>
      <c r="B51" s="69" t="s">
        <v>118</v>
      </c>
      <c r="C51" s="146" t="s">
        <v>173</v>
      </c>
      <c r="D51" s="153">
        <v>34616.839999999997</v>
      </c>
      <c r="E51" s="153">
        <v>34616.839999999997</v>
      </c>
      <c r="F51" s="206">
        <v>100</v>
      </c>
      <c r="G51" s="197">
        <v>1</v>
      </c>
      <c r="H51" s="197" t="s">
        <v>61</v>
      </c>
    </row>
    <row r="52" spans="1:10" s="5" customFormat="1" ht="16.350000000000001" customHeight="1">
      <c r="A52" s="151"/>
      <c r="B52" s="70" t="s">
        <v>119</v>
      </c>
      <c r="C52" s="147" t="s">
        <v>174</v>
      </c>
      <c r="D52" s="155">
        <v>21171.040000000001</v>
      </c>
      <c r="E52" s="155">
        <v>19348.52</v>
      </c>
      <c r="F52" s="208">
        <v>91.391447940205111</v>
      </c>
      <c r="G52" s="199">
        <v>40</v>
      </c>
      <c r="H52" s="199">
        <v>633</v>
      </c>
    </row>
    <row r="53" spans="1:10" s="5" customFormat="1" ht="16.350000000000001" customHeight="1">
      <c r="A53" s="151"/>
      <c r="B53" s="69" t="s">
        <v>120</v>
      </c>
      <c r="C53" s="146" t="s">
        <v>175</v>
      </c>
      <c r="D53" s="153">
        <v>16977.79</v>
      </c>
      <c r="E53" s="153">
        <v>16977.79</v>
      </c>
      <c r="F53" s="206">
        <v>100</v>
      </c>
      <c r="G53" s="197">
        <v>25</v>
      </c>
      <c r="H53" s="197">
        <v>551</v>
      </c>
    </row>
    <row r="54" spans="1:10" s="5" customFormat="1" ht="16.350000000000001" customHeight="1">
      <c r="A54" s="151"/>
      <c r="B54" s="70" t="s">
        <v>121</v>
      </c>
      <c r="C54" s="147" t="s">
        <v>176</v>
      </c>
      <c r="D54" s="155">
        <v>5213.0200000000004</v>
      </c>
      <c r="E54" s="155">
        <v>5213.0200000000004</v>
      </c>
      <c r="F54" s="208">
        <v>100</v>
      </c>
      <c r="G54" s="199">
        <v>16</v>
      </c>
      <c r="H54" s="199">
        <v>304</v>
      </c>
    </row>
    <row r="55" spans="1:10" s="5" customFormat="1" ht="16.350000000000001" customHeight="1">
      <c r="A55" s="151"/>
      <c r="B55" s="69" t="s">
        <v>122</v>
      </c>
      <c r="C55" s="146" t="s">
        <v>177</v>
      </c>
      <c r="D55" s="153">
        <v>11558.68</v>
      </c>
      <c r="E55" s="153">
        <v>11558.68</v>
      </c>
      <c r="F55" s="206">
        <v>100</v>
      </c>
      <c r="G55" s="197">
        <v>19</v>
      </c>
      <c r="H55" s="197">
        <v>327</v>
      </c>
    </row>
    <row r="56" spans="1:10" s="5" customFormat="1" ht="16.350000000000001" customHeight="1">
      <c r="A56" s="151"/>
      <c r="B56" s="70" t="s">
        <v>123</v>
      </c>
      <c r="C56" s="147" t="s">
        <v>178</v>
      </c>
      <c r="D56" s="155">
        <v>7828.17</v>
      </c>
      <c r="E56" s="155">
        <v>7828.17</v>
      </c>
      <c r="F56" s="208">
        <v>100</v>
      </c>
      <c r="G56" s="199">
        <v>20</v>
      </c>
      <c r="H56" s="199">
        <v>236</v>
      </c>
    </row>
    <row r="57" spans="1:10" s="5" customFormat="1" ht="16.350000000000001" customHeight="1">
      <c r="A57" s="151"/>
      <c r="B57" s="69" t="s">
        <v>124</v>
      </c>
      <c r="C57" s="146" t="s">
        <v>179</v>
      </c>
      <c r="D57" s="153">
        <v>7520.72</v>
      </c>
      <c r="E57" s="153">
        <v>7418.22</v>
      </c>
      <c r="F57" s="206">
        <v>98.63709857566829</v>
      </c>
      <c r="G57" s="197">
        <v>53</v>
      </c>
      <c r="H57" s="197">
        <v>276</v>
      </c>
    </row>
    <row r="58" spans="1:10" s="5" customFormat="1" ht="16.350000000000001" customHeight="1" thickBot="1">
      <c r="A58" s="151"/>
      <c r="B58" s="72" t="s">
        <v>125</v>
      </c>
      <c r="C58" s="149" t="s">
        <v>180</v>
      </c>
      <c r="D58" s="157">
        <v>3769.34</v>
      </c>
      <c r="E58" s="157">
        <v>3769.34</v>
      </c>
      <c r="F58" s="210">
        <v>100</v>
      </c>
      <c r="G58" s="203">
        <v>25</v>
      </c>
      <c r="H58" s="203">
        <v>111</v>
      </c>
    </row>
    <row r="59" spans="1:10" ht="16.5" thickTop="1">
      <c r="A59" s="1"/>
      <c r="B59" s="62" t="s">
        <v>184</v>
      </c>
      <c r="C59" s="65" t="s">
        <v>223</v>
      </c>
      <c r="D59" s="158">
        <v>39736.869999999974</v>
      </c>
      <c r="E59" s="158">
        <v>38727.58</v>
      </c>
      <c r="F59" s="101">
        <f>E59/D59*100</f>
        <v>97.460066683661879</v>
      </c>
      <c r="G59" s="88">
        <v>106</v>
      </c>
      <c r="H59" s="88">
        <v>785</v>
      </c>
      <c r="J59" s="5"/>
    </row>
    <row r="60" spans="1:10" ht="13.5" customHeight="1">
      <c r="A60" s="1"/>
      <c r="B60" s="63" t="s">
        <v>185</v>
      </c>
      <c r="C60" s="66" t="s">
        <v>224</v>
      </c>
      <c r="D60" s="159">
        <v>29383.65</v>
      </c>
      <c r="E60" s="159">
        <v>29383.65</v>
      </c>
      <c r="F60" s="102">
        <v>100</v>
      </c>
      <c r="G60" s="89">
        <v>1</v>
      </c>
      <c r="H60" s="89" t="s">
        <v>61</v>
      </c>
      <c r="J60" s="5"/>
    </row>
    <row r="61" spans="1:10">
      <c r="A61" s="1"/>
      <c r="B61" s="62" t="s">
        <v>186</v>
      </c>
      <c r="C61" s="65" t="s">
        <v>225</v>
      </c>
      <c r="D61" s="158">
        <v>6295.22</v>
      </c>
      <c r="E61" s="158">
        <v>6295.22</v>
      </c>
      <c r="F61" s="101">
        <v>100</v>
      </c>
      <c r="G61" s="88">
        <v>11</v>
      </c>
      <c r="H61" s="88">
        <v>370</v>
      </c>
      <c r="J61" s="5"/>
    </row>
    <row r="62" spans="1:10">
      <c r="A62" s="1"/>
      <c r="B62" s="63" t="s">
        <v>187</v>
      </c>
      <c r="C62" s="66" t="s">
        <v>226</v>
      </c>
      <c r="D62" s="159">
        <v>18810.309999999998</v>
      </c>
      <c r="E62" s="159">
        <v>18810.309999999998</v>
      </c>
      <c r="F62" s="102">
        <v>100</v>
      </c>
      <c r="G62" s="89">
        <v>1</v>
      </c>
      <c r="H62" s="89" t="s">
        <v>61</v>
      </c>
      <c r="J62" s="5"/>
    </row>
    <row r="63" spans="1:10">
      <c r="A63" s="1"/>
      <c r="B63" s="62" t="s">
        <v>188</v>
      </c>
      <c r="C63" s="65" t="s">
        <v>227</v>
      </c>
      <c r="D63" s="158">
        <v>3611.5917355371898</v>
      </c>
      <c r="E63" s="158">
        <v>3611.5917355371898</v>
      </c>
      <c r="F63" s="101">
        <v>100</v>
      </c>
      <c r="G63" s="88">
        <v>13</v>
      </c>
      <c r="H63" s="88">
        <v>480</v>
      </c>
      <c r="J63" s="5"/>
    </row>
    <row r="64" spans="1:10">
      <c r="A64" s="1"/>
      <c r="B64" s="63" t="s">
        <v>189</v>
      </c>
      <c r="C64" s="66" t="s">
        <v>228</v>
      </c>
      <c r="D64" s="159">
        <v>2693.93</v>
      </c>
      <c r="E64" s="159">
        <v>2693.93</v>
      </c>
      <c r="F64" s="102">
        <v>100</v>
      </c>
      <c r="G64" s="89">
        <v>13</v>
      </c>
      <c r="H64" s="89">
        <v>235</v>
      </c>
      <c r="J64" s="5"/>
    </row>
    <row r="65" spans="1:10">
      <c r="A65" s="1"/>
      <c r="B65" s="62" t="s">
        <v>190</v>
      </c>
      <c r="C65" s="65" t="s">
        <v>229</v>
      </c>
      <c r="D65" s="158">
        <v>2891.32</v>
      </c>
      <c r="E65" s="158">
        <v>2891.32</v>
      </c>
      <c r="F65" s="101">
        <v>100</v>
      </c>
      <c r="G65" s="88">
        <v>7</v>
      </c>
      <c r="H65" s="88">
        <v>124</v>
      </c>
      <c r="J65" s="5"/>
    </row>
    <row r="66" spans="1:10">
      <c r="A66" s="1"/>
      <c r="B66" s="63" t="s">
        <v>191</v>
      </c>
      <c r="C66" s="66" t="s">
        <v>230</v>
      </c>
      <c r="D66" s="159">
        <v>14367.98</v>
      </c>
      <c r="E66" s="159">
        <v>14367.98</v>
      </c>
      <c r="F66" s="102">
        <v>100</v>
      </c>
      <c r="G66" s="89">
        <v>1</v>
      </c>
      <c r="H66" s="89" t="s">
        <v>61</v>
      </c>
      <c r="J66" s="5"/>
    </row>
    <row r="67" spans="1:10">
      <c r="A67" s="1"/>
      <c r="B67" s="62" t="s">
        <v>192</v>
      </c>
      <c r="C67" s="65" t="s">
        <v>231</v>
      </c>
      <c r="D67" s="158">
        <v>12385.18</v>
      </c>
      <c r="E67" s="158">
        <v>12385.18</v>
      </c>
      <c r="F67" s="101">
        <v>100</v>
      </c>
      <c r="G67" s="88">
        <v>1</v>
      </c>
      <c r="H67" s="88" t="s">
        <v>61</v>
      </c>
      <c r="J67" s="5"/>
    </row>
    <row r="68" spans="1:10">
      <c r="A68" s="1"/>
      <c r="B68" s="63" t="s">
        <v>193</v>
      </c>
      <c r="C68" s="66" t="s">
        <v>232</v>
      </c>
      <c r="D68" s="159">
        <v>7480.63</v>
      </c>
      <c r="E68" s="159">
        <v>7480.63</v>
      </c>
      <c r="F68" s="102">
        <v>100</v>
      </c>
      <c r="G68" s="89">
        <v>1</v>
      </c>
      <c r="H68" s="89" t="s">
        <v>61</v>
      </c>
      <c r="J68" s="5"/>
    </row>
    <row r="69" spans="1:10">
      <c r="A69" s="1"/>
      <c r="B69" s="62" t="s">
        <v>194</v>
      </c>
      <c r="C69" s="65" t="s">
        <v>233</v>
      </c>
      <c r="D69" s="158">
        <v>1791.3399999999997</v>
      </c>
      <c r="E69" s="158">
        <v>1791.3399999999997</v>
      </c>
      <c r="F69" s="101">
        <v>100</v>
      </c>
      <c r="G69" s="88">
        <v>10</v>
      </c>
      <c r="H69" s="88">
        <v>127</v>
      </c>
      <c r="J69" s="5"/>
    </row>
    <row r="70" spans="1:10">
      <c r="A70" s="1"/>
      <c r="B70" s="63" t="s">
        <v>195</v>
      </c>
      <c r="C70" s="66" t="s">
        <v>234</v>
      </c>
      <c r="D70" s="159">
        <v>2286.4699999999998</v>
      </c>
      <c r="E70" s="159">
        <v>2286.4699999999998</v>
      </c>
      <c r="F70" s="102">
        <v>100</v>
      </c>
      <c r="G70" s="89">
        <v>1</v>
      </c>
      <c r="H70" s="89" t="s">
        <v>61</v>
      </c>
      <c r="J70" s="5"/>
    </row>
    <row r="71" spans="1:10">
      <c r="A71" s="1"/>
      <c r="B71" s="62" t="s">
        <v>196</v>
      </c>
      <c r="C71" s="65" t="s">
        <v>235</v>
      </c>
      <c r="D71" s="158">
        <v>2457.36</v>
      </c>
      <c r="E71" s="158">
        <v>2457.36</v>
      </c>
      <c r="F71" s="101">
        <v>100</v>
      </c>
      <c r="G71" s="88">
        <v>7</v>
      </c>
      <c r="H71" s="88">
        <v>119</v>
      </c>
      <c r="J71" s="5"/>
    </row>
    <row r="72" spans="1:10">
      <c r="A72" s="1"/>
      <c r="B72" s="63" t="s">
        <v>197</v>
      </c>
      <c r="C72" s="66" t="s">
        <v>236</v>
      </c>
      <c r="D72" s="159">
        <v>6217.85</v>
      </c>
      <c r="E72" s="159">
        <v>6217.85</v>
      </c>
      <c r="F72" s="102">
        <v>100</v>
      </c>
      <c r="G72" s="89">
        <v>1</v>
      </c>
      <c r="H72" s="89" t="s">
        <v>61</v>
      </c>
      <c r="J72" s="5"/>
    </row>
    <row r="73" spans="1:10">
      <c r="A73" s="1"/>
      <c r="B73" s="62" t="s">
        <v>198</v>
      </c>
      <c r="C73" s="65" t="s">
        <v>237</v>
      </c>
      <c r="D73" s="158">
        <v>3381.19</v>
      </c>
      <c r="E73" s="158">
        <v>3381.19</v>
      </c>
      <c r="F73" s="101">
        <v>100</v>
      </c>
      <c r="G73" s="88">
        <v>1</v>
      </c>
      <c r="H73" s="88" t="s">
        <v>61</v>
      </c>
      <c r="J73" s="5"/>
    </row>
    <row r="74" spans="1:10">
      <c r="A74" s="1"/>
      <c r="B74" s="63" t="s">
        <v>199</v>
      </c>
      <c r="C74" s="66" t="s">
        <v>238</v>
      </c>
      <c r="D74" s="159">
        <v>4183.63</v>
      </c>
      <c r="E74" s="159">
        <v>4183.63</v>
      </c>
      <c r="F74" s="102">
        <v>100</v>
      </c>
      <c r="G74" s="89">
        <v>1</v>
      </c>
      <c r="H74" s="89" t="s">
        <v>61</v>
      </c>
      <c r="J74" s="5"/>
    </row>
    <row r="75" spans="1:10">
      <c r="A75" s="1"/>
      <c r="B75" s="62" t="s">
        <v>200</v>
      </c>
      <c r="C75" s="65" t="s">
        <v>239</v>
      </c>
      <c r="D75" s="158">
        <v>1421.31</v>
      </c>
      <c r="E75" s="158">
        <v>1421.31</v>
      </c>
      <c r="F75" s="101">
        <v>100</v>
      </c>
      <c r="G75" s="88">
        <v>1</v>
      </c>
      <c r="H75" s="88" t="s">
        <v>61</v>
      </c>
      <c r="J75" s="5"/>
    </row>
    <row r="76" spans="1:10">
      <c r="A76" s="1"/>
      <c r="B76" s="63" t="s">
        <v>201</v>
      </c>
      <c r="C76" s="66" t="s">
        <v>240</v>
      </c>
      <c r="D76" s="159">
        <v>1725.61</v>
      </c>
      <c r="E76" s="159">
        <v>1725.61</v>
      </c>
      <c r="F76" s="102">
        <v>100</v>
      </c>
      <c r="G76" s="89">
        <v>1</v>
      </c>
      <c r="H76" s="89" t="s">
        <v>61</v>
      </c>
      <c r="J76" s="5"/>
    </row>
    <row r="77" spans="1:10">
      <c r="A77" s="1"/>
      <c r="B77" s="62" t="s">
        <v>202</v>
      </c>
      <c r="C77" s="65" t="s">
        <v>241</v>
      </c>
      <c r="D77" s="158">
        <v>3057.02</v>
      </c>
      <c r="E77" s="158">
        <v>3057.02</v>
      </c>
      <c r="F77" s="101">
        <v>100</v>
      </c>
      <c r="G77" s="88">
        <v>1</v>
      </c>
      <c r="H77" s="88" t="s">
        <v>61</v>
      </c>
      <c r="J77" s="5"/>
    </row>
    <row r="78" spans="1:10">
      <c r="A78" s="1"/>
      <c r="B78" s="63" t="s">
        <v>203</v>
      </c>
      <c r="C78" s="66" t="s">
        <v>242</v>
      </c>
      <c r="D78" s="159">
        <v>1923.6400000000003</v>
      </c>
      <c r="E78" s="159">
        <v>1923.6400000000003</v>
      </c>
      <c r="F78" s="102">
        <v>100</v>
      </c>
      <c r="G78" s="89">
        <v>1</v>
      </c>
      <c r="H78" s="89" t="s">
        <v>61</v>
      </c>
      <c r="J78" s="5"/>
    </row>
    <row r="79" spans="1:10">
      <c r="A79" s="1"/>
      <c r="B79" s="62" t="s">
        <v>204</v>
      </c>
      <c r="C79" s="65" t="s">
        <v>243</v>
      </c>
      <c r="D79" s="158">
        <v>1930.05</v>
      </c>
      <c r="E79" s="158">
        <v>1930.05</v>
      </c>
      <c r="F79" s="101">
        <v>100</v>
      </c>
      <c r="G79" s="88">
        <v>1</v>
      </c>
      <c r="H79" s="88" t="s">
        <v>61</v>
      </c>
      <c r="J79" s="5"/>
    </row>
    <row r="80" spans="1:10">
      <c r="A80" s="1"/>
      <c r="B80" s="63" t="s">
        <v>205</v>
      </c>
      <c r="C80" s="66" t="s">
        <v>244</v>
      </c>
      <c r="D80" s="159">
        <v>4105</v>
      </c>
      <c r="E80" s="159">
        <v>4105</v>
      </c>
      <c r="F80" s="102">
        <v>100</v>
      </c>
      <c r="G80" s="89">
        <v>1</v>
      </c>
      <c r="H80" s="89" t="s">
        <v>61</v>
      </c>
      <c r="J80" s="5"/>
    </row>
    <row r="81" spans="1:10">
      <c r="A81" s="1"/>
      <c r="B81" s="62" t="s">
        <v>206</v>
      </c>
      <c r="C81" s="65" t="s">
        <v>245</v>
      </c>
      <c r="D81" s="158">
        <v>1305.78</v>
      </c>
      <c r="E81" s="158">
        <v>1305.78</v>
      </c>
      <c r="F81" s="101">
        <v>100</v>
      </c>
      <c r="G81" s="88">
        <v>1</v>
      </c>
      <c r="H81" s="88" t="s">
        <v>61</v>
      </c>
      <c r="J81" s="5"/>
    </row>
    <row r="82" spans="1:10">
      <c r="A82" s="1"/>
      <c r="B82" s="63" t="s">
        <v>207</v>
      </c>
      <c r="C82" s="66" t="s">
        <v>246</v>
      </c>
      <c r="D82" s="159">
        <v>1831</v>
      </c>
      <c r="E82" s="159">
        <v>1831</v>
      </c>
      <c r="F82" s="102">
        <v>100</v>
      </c>
      <c r="G82" s="89">
        <v>1</v>
      </c>
      <c r="H82" s="89" t="s">
        <v>61</v>
      </c>
      <c r="J82" s="5"/>
    </row>
    <row r="83" spans="1:10">
      <c r="A83" s="1"/>
      <c r="B83" s="62" t="s">
        <v>208</v>
      </c>
      <c r="C83" s="65" t="s">
        <v>247</v>
      </c>
      <c r="D83" s="158">
        <v>989.77</v>
      </c>
      <c r="E83" s="158">
        <v>989.77</v>
      </c>
      <c r="F83" s="101">
        <v>100</v>
      </c>
      <c r="G83" s="88">
        <v>1</v>
      </c>
      <c r="H83" s="88" t="s">
        <v>61</v>
      </c>
      <c r="J83" s="5"/>
    </row>
    <row r="84" spans="1:10">
      <c r="A84" s="1"/>
      <c r="B84" s="63" t="s">
        <v>209</v>
      </c>
      <c r="C84" s="66" t="s">
        <v>248</v>
      </c>
      <c r="D84" s="159">
        <v>2783.79</v>
      </c>
      <c r="E84" s="159">
        <v>2783.79</v>
      </c>
      <c r="F84" s="102">
        <v>100</v>
      </c>
      <c r="G84" s="89">
        <v>1</v>
      </c>
      <c r="H84" s="89" t="s">
        <v>61</v>
      </c>
      <c r="J84" s="5"/>
    </row>
    <row r="85" spans="1:10">
      <c r="A85" s="1"/>
      <c r="B85" s="62" t="s">
        <v>210</v>
      </c>
      <c r="C85" s="65" t="s">
        <v>249</v>
      </c>
      <c r="D85" s="158">
        <v>1646.9700000000003</v>
      </c>
      <c r="E85" s="158">
        <v>1646.9700000000003</v>
      </c>
      <c r="F85" s="101">
        <v>100</v>
      </c>
      <c r="G85" s="88">
        <v>1</v>
      </c>
      <c r="H85" s="88" t="s">
        <v>61</v>
      </c>
      <c r="J85" s="5"/>
    </row>
    <row r="86" spans="1:10">
      <c r="A86" s="1"/>
      <c r="B86" s="63" t="s">
        <v>211</v>
      </c>
      <c r="C86" s="66" t="s">
        <v>250</v>
      </c>
      <c r="D86" s="159">
        <v>2462.4</v>
      </c>
      <c r="E86" s="159">
        <v>2462.4</v>
      </c>
      <c r="F86" s="102">
        <v>100</v>
      </c>
      <c r="G86" s="89">
        <v>1</v>
      </c>
      <c r="H86" s="89" t="s">
        <v>61</v>
      </c>
      <c r="J86" s="5"/>
    </row>
    <row r="87" spans="1:10">
      <c r="A87" s="1"/>
      <c r="B87" s="62" t="s">
        <v>212</v>
      </c>
      <c r="C87" s="65" t="s">
        <v>251</v>
      </c>
      <c r="D87" s="158">
        <v>892.56</v>
      </c>
      <c r="E87" s="158">
        <v>892.56</v>
      </c>
      <c r="F87" s="101">
        <v>100</v>
      </c>
      <c r="G87" s="88">
        <v>1</v>
      </c>
      <c r="H87" s="88" t="s">
        <v>61</v>
      </c>
      <c r="J87" s="5"/>
    </row>
    <row r="88" spans="1:10">
      <c r="A88" s="1"/>
      <c r="B88" s="63" t="s">
        <v>213</v>
      </c>
      <c r="C88" s="66" t="s">
        <v>252</v>
      </c>
      <c r="D88" s="159">
        <v>1793</v>
      </c>
      <c r="E88" s="159">
        <v>1793</v>
      </c>
      <c r="F88" s="102">
        <v>100</v>
      </c>
      <c r="G88" s="89">
        <v>1</v>
      </c>
      <c r="H88" s="89" t="s">
        <v>61</v>
      </c>
      <c r="J88" s="5"/>
    </row>
    <row r="89" spans="1:10">
      <c r="A89" s="1"/>
      <c r="B89" s="62" t="s">
        <v>214</v>
      </c>
      <c r="C89" s="65" t="s">
        <v>253</v>
      </c>
      <c r="D89" s="158">
        <v>2042.08</v>
      </c>
      <c r="E89" s="158">
        <v>2042.08</v>
      </c>
      <c r="F89" s="101">
        <v>100</v>
      </c>
      <c r="G89" s="88">
        <v>1</v>
      </c>
      <c r="H89" s="88" t="s">
        <v>61</v>
      </c>
      <c r="J89" s="5"/>
    </row>
    <row r="90" spans="1:10">
      <c r="A90" s="1"/>
      <c r="B90" s="63" t="s">
        <v>215</v>
      </c>
      <c r="C90" s="66" t="s">
        <v>254</v>
      </c>
      <c r="D90" s="159">
        <v>1277.06</v>
      </c>
      <c r="E90" s="159">
        <v>1277.06</v>
      </c>
      <c r="F90" s="102">
        <v>100</v>
      </c>
      <c r="G90" s="89">
        <v>10</v>
      </c>
      <c r="H90" s="89">
        <v>93</v>
      </c>
      <c r="J90" s="5"/>
    </row>
    <row r="91" spans="1:10">
      <c r="A91" s="1"/>
      <c r="B91" s="62" t="s">
        <v>216</v>
      </c>
      <c r="C91" s="65" t="s">
        <v>255</v>
      </c>
      <c r="D91" s="158">
        <v>9733.279999999997</v>
      </c>
      <c r="E91" s="158">
        <v>8630.239999999998</v>
      </c>
      <c r="F91" s="101">
        <v>88.7</v>
      </c>
      <c r="G91" s="88">
        <v>46</v>
      </c>
      <c r="H91" s="88">
        <v>603</v>
      </c>
      <c r="J91" s="5"/>
    </row>
    <row r="92" spans="1:10">
      <c r="A92" s="1"/>
      <c r="B92" s="63" t="s">
        <v>217</v>
      </c>
      <c r="C92" s="66" t="s">
        <v>256</v>
      </c>
      <c r="D92" s="159">
        <v>24399.120000000003</v>
      </c>
      <c r="E92" s="159">
        <v>24399.120000000003</v>
      </c>
      <c r="F92" s="102">
        <v>100</v>
      </c>
      <c r="G92" s="89">
        <v>1</v>
      </c>
      <c r="H92" s="89" t="s">
        <v>61</v>
      </c>
      <c r="J92" s="5"/>
    </row>
    <row r="93" spans="1:10">
      <c r="A93" s="1"/>
      <c r="B93" s="62" t="s">
        <v>218</v>
      </c>
      <c r="C93" s="65" t="s">
        <v>257</v>
      </c>
      <c r="D93" s="160">
        <v>20798.04</v>
      </c>
      <c r="E93" s="160">
        <v>20798.04</v>
      </c>
      <c r="F93" s="212">
        <v>100</v>
      </c>
      <c r="G93" s="211">
        <v>1</v>
      </c>
      <c r="H93" s="211" t="s">
        <v>61</v>
      </c>
      <c r="J93" s="5"/>
    </row>
    <row r="94" spans="1:10">
      <c r="A94" s="1"/>
      <c r="B94" s="63" t="s">
        <v>219</v>
      </c>
      <c r="C94" s="66" t="s">
        <v>258</v>
      </c>
      <c r="D94" s="159">
        <v>34198.010000000009</v>
      </c>
      <c r="E94" s="159">
        <v>34198.010000000009</v>
      </c>
      <c r="F94" s="102">
        <v>100</v>
      </c>
      <c r="G94" s="89">
        <v>1</v>
      </c>
      <c r="H94" s="89" t="s">
        <v>61</v>
      </c>
      <c r="J94" s="5"/>
    </row>
    <row r="95" spans="1:10">
      <c r="A95" s="1"/>
      <c r="B95" s="62" t="s">
        <v>220</v>
      </c>
      <c r="C95" s="65" t="s">
        <v>259</v>
      </c>
      <c r="D95" s="158">
        <v>11714.36</v>
      </c>
      <c r="E95" s="158">
        <v>11714.36</v>
      </c>
      <c r="F95" s="101">
        <v>100</v>
      </c>
      <c r="G95" s="88">
        <v>1</v>
      </c>
      <c r="H95" s="88" t="s">
        <v>61</v>
      </c>
      <c r="J95" s="5"/>
    </row>
    <row r="96" spans="1:10">
      <c r="A96" s="1"/>
      <c r="B96" s="63" t="s">
        <v>221</v>
      </c>
      <c r="C96" s="66" t="s">
        <v>260</v>
      </c>
      <c r="D96" s="159">
        <v>4627.3499999999995</v>
      </c>
      <c r="E96" s="159">
        <v>4627.3499999999995</v>
      </c>
      <c r="F96" s="102">
        <v>100</v>
      </c>
      <c r="G96" s="89">
        <v>7</v>
      </c>
      <c r="H96" s="89">
        <v>307</v>
      </c>
      <c r="J96" s="5"/>
    </row>
    <row r="97" spans="1:10" ht="16.5" thickBot="1">
      <c r="A97" s="1"/>
      <c r="B97" s="64" t="s">
        <v>222</v>
      </c>
      <c r="C97" s="67" t="s">
        <v>261</v>
      </c>
      <c r="D97" s="161">
        <v>4030.37</v>
      </c>
      <c r="E97" s="161">
        <v>3937.22</v>
      </c>
      <c r="F97" s="103">
        <v>97.7</v>
      </c>
      <c r="G97" s="90">
        <v>17</v>
      </c>
      <c r="H97" s="90">
        <v>252</v>
      </c>
      <c r="J97" s="5"/>
    </row>
    <row r="98" spans="1:10" ht="16.5" thickTop="1">
      <c r="A98" s="1"/>
      <c r="B98" s="73" t="s">
        <v>263</v>
      </c>
      <c r="C98" s="76" t="s">
        <v>282</v>
      </c>
      <c r="D98" s="162">
        <v>70045.850000000006</v>
      </c>
      <c r="E98" s="162">
        <v>70045.850000000006</v>
      </c>
      <c r="F98" s="104">
        <v>100</v>
      </c>
      <c r="G98" s="91">
        <v>2</v>
      </c>
      <c r="H98" s="91" t="s">
        <v>61</v>
      </c>
      <c r="J98" s="5"/>
    </row>
    <row r="99" spans="1:10">
      <c r="A99" s="1"/>
      <c r="B99" s="74" t="s">
        <v>264</v>
      </c>
      <c r="C99" s="77" t="s">
        <v>283</v>
      </c>
      <c r="D99" s="163">
        <v>52794.55</v>
      </c>
      <c r="E99" s="163">
        <v>52794.55</v>
      </c>
      <c r="F99" s="105">
        <v>100</v>
      </c>
      <c r="G99" s="92">
        <v>2</v>
      </c>
      <c r="H99" s="92" t="s">
        <v>61</v>
      </c>
      <c r="J99" s="5"/>
    </row>
    <row r="100" spans="1:10">
      <c r="A100" s="1"/>
      <c r="B100" s="63" t="s">
        <v>265</v>
      </c>
      <c r="C100" s="66" t="s">
        <v>284</v>
      </c>
      <c r="D100" s="159">
        <v>71569.890000000014</v>
      </c>
      <c r="E100" s="159">
        <v>71569.890000000014</v>
      </c>
      <c r="F100" s="102">
        <v>100</v>
      </c>
      <c r="G100" s="89">
        <v>2</v>
      </c>
      <c r="H100" s="89" t="s">
        <v>61</v>
      </c>
      <c r="J100" s="5"/>
    </row>
    <row r="101" spans="1:10">
      <c r="A101" s="1"/>
      <c r="B101" s="74" t="s">
        <v>266</v>
      </c>
      <c r="C101" s="77" t="s">
        <v>285</v>
      </c>
      <c r="D101" s="163">
        <v>47995.23000000001</v>
      </c>
      <c r="E101" s="163">
        <v>47995.23000000001</v>
      </c>
      <c r="F101" s="105">
        <v>100</v>
      </c>
      <c r="G101" s="92">
        <v>2</v>
      </c>
      <c r="H101" s="92" t="s">
        <v>61</v>
      </c>
      <c r="J101" s="5"/>
    </row>
    <row r="102" spans="1:10">
      <c r="A102" s="1"/>
      <c r="B102" s="63" t="s">
        <v>267</v>
      </c>
      <c r="C102" s="66" t="s">
        <v>286</v>
      </c>
      <c r="D102" s="159">
        <v>50450</v>
      </c>
      <c r="E102" s="159">
        <v>50450</v>
      </c>
      <c r="F102" s="102">
        <v>100</v>
      </c>
      <c r="G102" s="89">
        <v>1</v>
      </c>
      <c r="H102" s="89" t="s">
        <v>61</v>
      </c>
      <c r="J102" s="5"/>
    </row>
    <row r="103" spans="1:10">
      <c r="A103" s="1"/>
      <c r="B103" s="74" t="s">
        <v>268</v>
      </c>
      <c r="C103" s="77" t="s">
        <v>287</v>
      </c>
      <c r="D103" s="163">
        <v>57448.03</v>
      </c>
      <c r="E103" s="163">
        <v>57448.03</v>
      </c>
      <c r="F103" s="105">
        <v>100</v>
      </c>
      <c r="G103" s="92">
        <v>1</v>
      </c>
      <c r="H103" s="92" t="s">
        <v>61</v>
      </c>
      <c r="J103" s="5"/>
    </row>
    <row r="104" spans="1:10">
      <c r="A104" s="1"/>
      <c r="B104" s="63" t="s">
        <v>269</v>
      </c>
      <c r="C104" s="66" t="s">
        <v>288</v>
      </c>
      <c r="D104" s="159">
        <v>34837.649999999994</v>
      </c>
      <c r="E104" s="159">
        <v>34837.65</v>
      </c>
      <c r="F104" s="102">
        <v>100</v>
      </c>
      <c r="G104" s="89">
        <v>6</v>
      </c>
      <c r="H104" s="89">
        <v>221</v>
      </c>
      <c r="J104" s="5"/>
    </row>
    <row r="105" spans="1:10">
      <c r="A105" s="1"/>
      <c r="B105" s="74" t="s">
        <v>270</v>
      </c>
      <c r="C105" s="77" t="s">
        <v>289</v>
      </c>
      <c r="D105" s="163">
        <v>29630.48</v>
      </c>
      <c r="E105" s="163">
        <v>29630.48</v>
      </c>
      <c r="F105" s="105">
        <v>100</v>
      </c>
      <c r="G105" s="92">
        <v>1</v>
      </c>
      <c r="H105" s="92" t="s">
        <v>61</v>
      </c>
      <c r="J105" s="5"/>
    </row>
    <row r="106" spans="1:10">
      <c r="A106" s="1"/>
      <c r="B106" s="63" t="s">
        <v>271</v>
      </c>
      <c r="C106" s="66" t="s">
        <v>290</v>
      </c>
      <c r="D106" s="159">
        <v>30328.41</v>
      </c>
      <c r="E106" s="159">
        <v>30328.41</v>
      </c>
      <c r="F106" s="102">
        <v>100</v>
      </c>
      <c r="G106" s="89">
        <v>2</v>
      </c>
      <c r="H106" s="89" t="s">
        <v>61</v>
      </c>
      <c r="J106" s="5"/>
    </row>
    <row r="107" spans="1:10">
      <c r="A107" s="1"/>
      <c r="B107" s="74" t="s">
        <v>272</v>
      </c>
      <c r="C107" s="77" t="s">
        <v>291</v>
      </c>
      <c r="D107" s="163">
        <v>24931.11</v>
      </c>
      <c r="E107" s="163">
        <v>24931.11</v>
      </c>
      <c r="F107" s="105">
        <v>100</v>
      </c>
      <c r="G107" s="92">
        <v>1</v>
      </c>
      <c r="H107" s="92" t="s">
        <v>61</v>
      </c>
      <c r="J107" s="5"/>
    </row>
    <row r="108" spans="1:10">
      <c r="A108" s="1"/>
      <c r="B108" s="63" t="s">
        <v>273</v>
      </c>
      <c r="C108" s="66" t="s">
        <v>292</v>
      </c>
      <c r="D108" s="159">
        <v>24888.68</v>
      </c>
      <c r="E108" s="159">
        <v>24888.68</v>
      </c>
      <c r="F108" s="102">
        <v>100</v>
      </c>
      <c r="G108" s="89">
        <v>1</v>
      </c>
      <c r="H108" s="89" t="s">
        <v>61</v>
      </c>
      <c r="J108" s="5"/>
    </row>
    <row r="109" spans="1:10">
      <c r="A109" s="1"/>
      <c r="B109" s="74" t="s">
        <v>274</v>
      </c>
      <c r="C109" s="77" t="s">
        <v>293</v>
      </c>
      <c r="D109" s="163">
        <v>13648.7</v>
      </c>
      <c r="E109" s="163">
        <v>13648.7</v>
      </c>
      <c r="F109" s="105">
        <v>100</v>
      </c>
      <c r="G109" s="92">
        <v>1</v>
      </c>
      <c r="H109" s="92" t="s">
        <v>61</v>
      </c>
      <c r="J109" s="5"/>
    </row>
    <row r="110" spans="1:10">
      <c r="A110" s="1"/>
      <c r="B110" s="63" t="s">
        <v>275</v>
      </c>
      <c r="C110" s="66" t="s">
        <v>294</v>
      </c>
      <c r="D110" s="159">
        <v>12003.57</v>
      </c>
      <c r="E110" s="159">
        <v>12003.57</v>
      </c>
      <c r="F110" s="102">
        <v>100</v>
      </c>
      <c r="G110" s="89">
        <v>1</v>
      </c>
      <c r="H110" s="89" t="s">
        <v>61</v>
      </c>
      <c r="J110" s="5"/>
    </row>
    <row r="111" spans="1:10">
      <c r="A111" s="1"/>
      <c r="B111" s="74" t="s">
        <v>276</v>
      </c>
      <c r="C111" s="77" t="s">
        <v>295</v>
      </c>
      <c r="D111" s="163">
        <v>9825.52</v>
      </c>
      <c r="E111" s="163">
        <v>9825.52</v>
      </c>
      <c r="F111" s="105">
        <v>100</v>
      </c>
      <c r="G111" s="92">
        <v>1</v>
      </c>
      <c r="H111" s="92" t="s">
        <v>61</v>
      </c>
      <c r="J111" s="5"/>
    </row>
    <row r="112" spans="1:10">
      <c r="A112" s="1"/>
      <c r="B112" s="63" t="s">
        <v>277</v>
      </c>
      <c r="C112" s="66" t="s">
        <v>296</v>
      </c>
      <c r="D112" s="159">
        <v>42840.91</v>
      </c>
      <c r="E112" s="159">
        <v>42840.91</v>
      </c>
      <c r="F112" s="102">
        <v>100</v>
      </c>
      <c r="G112" s="89">
        <v>1</v>
      </c>
      <c r="H112" s="89" t="s">
        <v>61</v>
      </c>
      <c r="J112" s="5"/>
    </row>
    <row r="113" spans="1:10">
      <c r="A113" s="1"/>
      <c r="B113" s="74" t="s">
        <v>278</v>
      </c>
      <c r="C113" s="77" t="s">
        <v>297</v>
      </c>
      <c r="D113" s="163">
        <v>42328</v>
      </c>
      <c r="E113" s="163">
        <v>42328</v>
      </c>
      <c r="F113" s="105">
        <v>100</v>
      </c>
      <c r="G113" s="92">
        <v>1</v>
      </c>
      <c r="H113" s="92" t="s">
        <v>61</v>
      </c>
      <c r="J113" s="5"/>
    </row>
    <row r="114" spans="1:10">
      <c r="A114" s="1"/>
      <c r="B114" s="63" t="s">
        <v>279</v>
      </c>
      <c r="C114" s="66" t="s">
        <v>298</v>
      </c>
      <c r="D114" s="159">
        <v>23584.720000000001</v>
      </c>
      <c r="E114" s="159">
        <v>23584.720000000001</v>
      </c>
      <c r="F114" s="102">
        <v>100</v>
      </c>
      <c r="G114" s="89">
        <v>1</v>
      </c>
      <c r="H114" s="89" t="s">
        <v>61</v>
      </c>
      <c r="J114" s="5"/>
    </row>
    <row r="115" spans="1:10">
      <c r="A115" s="1"/>
      <c r="B115" s="74" t="s">
        <v>280</v>
      </c>
      <c r="C115" s="77" t="s">
        <v>299</v>
      </c>
      <c r="D115" s="163">
        <v>9397.3799999999992</v>
      </c>
      <c r="E115" s="163">
        <v>9397.3799999999992</v>
      </c>
      <c r="F115" s="105">
        <v>100</v>
      </c>
      <c r="G115" s="92">
        <v>1</v>
      </c>
      <c r="H115" s="92" t="s">
        <v>61</v>
      </c>
      <c r="J115" s="5"/>
    </row>
    <row r="116" spans="1:10" ht="16.5" thickBot="1">
      <c r="A116" s="1"/>
      <c r="B116" s="75" t="s">
        <v>281</v>
      </c>
      <c r="C116" s="78" t="s">
        <v>300</v>
      </c>
      <c r="D116" s="164">
        <v>4592</v>
      </c>
      <c r="E116" s="164">
        <v>4592</v>
      </c>
      <c r="F116" s="106">
        <v>100</v>
      </c>
      <c r="G116" s="93">
        <v>1</v>
      </c>
      <c r="H116" s="93" t="s">
        <v>61</v>
      </c>
      <c r="J116" s="5"/>
    </row>
    <row r="117" spans="1:10" ht="16.5" thickTop="1">
      <c r="A117" s="1"/>
      <c r="B117" s="79" t="s">
        <v>301</v>
      </c>
      <c r="C117" s="81" t="s">
        <v>449</v>
      </c>
      <c r="D117" s="165">
        <v>2950.1099999999997</v>
      </c>
      <c r="E117" s="165">
        <v>2903.9</v>
      </c>
      <c r="F117" s="107">
        <v>98.433617729508398</v>
      </c>
      <c r="G117" s="94">
        <v>1</v>
      </c>
      <c r="H117" s="94">
        <v>39</v>
      </c>
      <c r="J117" s="5"/>
    </row>
    <row r="118" spans="1:10">
      <c r="A118" s="1"/>
      <c r="B118" s="63" t="s">
        <v>302</v>
      </c>
      <c r="C118" s="66" t="s">
        <v>450</v>
      </c>
      <c r="D118" s="159">
        <v>1151.3399999999999</v>
      </c>
      <c r="E118" s="159">
        <v>1129.5</v>
      </c>
      <c r="F118" s="102">
        <v>98.103079889520046</v>
      </c>
      <c r="G118" s="89">
        <v>1</v>
      </c>
      <c r="H118" s="89">
        <v>8</v>
      </c>
      <c r="J118" s="5"/>
    </row>
    <row r="119" spans="1:10">
      <c r="A119" s="1"/>
      <c r="B119" s="79" t="s">
        <v>303</v>
      </c>
      <c r="C119" s="81" t="s">
        <v>451</v>
      </c>
      <c r="D119" s="165">
        <v>958.98</v>
      </c>
      <c r="E119" s="165">
        <v>958.98</v>
      </c>
      <c r="F119" s="107">
        <v>100</v>
      </c>
      <c r="G119" s="94">
        <v>1</v>
      </c>
      <c r="H119" s="94">
        <v>5</v>
      </c>
      <c r="J119" s="5"/>
    </row>
    <row r="120" spans="1:10">
      <c r="A120" s="1"/>
      <c r="B120" s="63" t="s">
        <v>304</v>
      </c>
      <c r="C120" s="66" t="s">
        <v>452</v>
      </c>
      <c r="D120" s="159">
        <v>638.70000000000005</v>
      </c>
      <c r="E120" s="159">
        <v>638.70000000000005</v>
      </c>
      <c r="F120" s="102">
        <v>100</v>
      </c>
      <c r="G120" s="89">
        <v>1</v>
      </c>
      <c r="H120" s="89">
        <v>6</v>
      </c>
      <c r="J120" s="5"/>
    </row>
    <row r="121" spans="1:10">
      <c r="A121" s="1"/>
      <c r="B121" s="79" t="s">
        <v>305</v>
      </c>
      <c r="C121" s="81" t="s">
        <v>453</v>
      </c>
      <c r="D121" s="165">
        <v>934.39</v>
      </c>
      <c r="E121" s="165">
        <v>934.39</v>
      </c>
      <c r="F121" s="107">
        <v>100</v>
      </c>
      <c r="G121" s="94">
        <v>1</v>
      </c>
      <c r="H121" s="94">
        <v>6</v>
      </c>
      <c r="J121" s="5"/>
    </row>
    <row r="122" spans="1:10">
      <c r="A122" s="1"/>
      <c r="B122" s="63" t="s">
        <v>306</v>
      </c>
      <c r="C122" s="66" t="s">
        <v>454</v>
      </c>
      <c r="D122" s="159">
        <v>855.23</v>
      </c>
      <c r="E122" s="159">
        <v>834.06</v>
      </c>
      <c r="F122" s="102">
        <v>97.524642493832062</v>
      </c>
      <c r="G122" s="89">
        <v>1</v>
      </c>
      <c r="H122" s="89">
        <v>7</v>
      </c>
      <c r="J122" s="5"/>
    </row>
    <row r="123" spans="1:10">
      <c r="A123" s="1"/>
      <c r="B123" s="79" t="s">
        <v>307</v>
      </c>
      <c r="C123" s="81" t="s">
        <v>455</v>
      </c>
      <c r="D123" s="165">
        <v>3055.21</v>
      </c>
      <c r="E123" s="165">
        <v>2888.1</v>
      </c>
      <c r="F123" s="107">
        <v>94.530326884240353</v>
      </c>
      <c r="G123" s="94">
        <v>1</v>
      </c>
      <c r="H123" s="94">
        <v>16</v>
      </c>
      <c r="J123" s="5"/>
    </row>
    <row r="124" spans="1:10">
      <c r="A124" s="1"/>
      <c r="B124" s="63" t="s">
        <v>308</v>
      </c>
      <c r="C124" s="66" t="s">
        <v>456</v>
      </c>
      <c r="D124" s="159">
        <v>1793.43</v>
      </c>
      <c r="E124" s="159">
        <v>1793.43</v>
      </c>
      <c r="F124" s="102">
        <v>100</v>
      </c>
      <c r="G124" s="89">
        <v>1</v>
      </c>
      <c r="H124" s="89">
        <v>3</v>
      </c>
      <c r="J124" s="5"/>
    </row>
    <row r="125" spans="1:10">
      <c r="A125" s="1"/>
      <c r="B125" s="79" t="s">
        <v>309</v>
      </c>
      <c r="C125" s="81" t="s">
        <v>457</v>
      </c>
      <c r="D125" s="165">
        <v>1450.91</v>
      </c>
      <c r="E125" s="165">
        <v>1406.51</v>
      </c>
      <c r="F125" s="107">
        <v>96.939851541446401</v>
      </c>
      <c r="G125" s="94">
        <v>1</v>
      </c>
      <c r="H125" s="94">
        <v>7</v>
      </c>
      <c r="J125" s="5"/>
    </row>
    <row r="126" spans="1:10">
      <c r="A126" s="1"/>
      <c r="B126" s="63" t="s">
        <v>310</v>
      </c>
      <c r="C126" s="66" t="s">
        <v>458</v>
      </c>
      <c r="D126" s="159">
        <v>1102.2</v>
      </c>
      <c r="E126" s="159">
        <v>1080.79</v>
      </c>
      <c r="F126" s="102">
        <v>98.057521320994368</v>
      </c>
      <c r="G126" s="89">
        <v>1</v>
      </c>
      <c r="H126" s="89">
        <v>9</v>
      </c>
      <c r="J126" s="5"/>
    </row>
    <row r="127" spans="1:10">
      <c r="A127" s="1"/>
      <c r="B127" s="79" t="s">
        <v>311</v>
      </c>
      <c r="C127" s="81" t="s">
        <v>459</v>
      </c>
      <c r="D127" s="165">
        <v>1277.82</v>
      </c>
      <c r="E127" s="165">
        <v>1231.42</v>
      </c>
      <c r="F127" s="107">
        <v>96.368815639135406</v>
      </c>
      <c r="G127" s="94">
        <v>1</v>
      </c>
      <c r="H127" s="94">
        <v>7</v>
      </c>
      <c r="J127" s="5"/>
    </row>
    <row r="128" spans="1:10">
      <c r="A128" s="1"/>
      <c r="B128" s="63" t="s">
        <v>312</v>
      </c>
      <c r="C128" s="66" t="s">
        <v>460</v>
      </c>
      <c r="D128" s="159">
        <v>1541.64</v>
      </c>
      <c r="E128" s="159">
        <v>1500.42</v>
      </c>
      <c r="F128" s="102">
        <v>97.326224021172266</v>
      </c>
      <c r="G128" s="89">
        <v>1</v>
      </c>
      <c r="H128" s="89">
        <v>8</v>
      </c>
      <c r="J128" s="5"/>
    </row>
    <row r="129" spans="1:10">
      <c r="A129" s="1"/>
      <c r="B129" s="79" t="s">
        <v>313</v>
      </c>
      <c r="C129" s="81" t="s">
        <v>461</v>
      </c>
      <c r="D129" s="165">
        <v>4051.72</v>
      </c>
      <c r="E129" s="165">
        <v>3951.91</v>
      </c>
      <c r="F129" s="107">
        <v>97.536601739508157</v>
      </c>
      <c r="G129" s="94">
        <v>1</v>
      </c>
      <c r="H129" s="94">
        <v>26</v>
      </c>
      <c r="J129" s="5"/>
    </row>
    <row r="130" spans="1:10">
      <c r="A130" s="1"/>
      <c r="B130" s="63" t="s">
        <v>314</v>
      </c>
      <c r="C130" s="66" t="s">
        <v>462</v>
      </c>
      <c r="D130" s="159">
        <v>752.09</v>
      </c>
      <c r="E130" s="159">
        <v>730.85</v>
      </c>
      <c r="F130" s="102">
        <v>97.175869909186403</v>
      </c>
      <c r="G130" s="89">
        <v>1</v>
      </c>
      <c r="H130" s="89">
        <v>3</v>
      </c>
      <c r="J130" s="5"/>
    </row>
    <row r="131" spans="1:10">
      <c r="A131" s="1"/>
      <c r="B131" s="79" t="s">
        <v>315</v>
      </c>
      <c r="C131" s="81" t="s">
        <v>463</v>
      </c>
      <c r="D131" s="165">
        <v>1209.56</v>
      </c>
      <c r="E131" s="165">
        <v>1209.56</v>
      </c>
      <c r="F131" s="107">
        <v>100</v>
      </c>
      <c r="G131" s="94">
        <v>1</v>
      </c>
      <c r="H131" s="94">
        <v>10</v>
      </c>
      <c r="J131" s="5"/>
    </row>
    <row r="132" spans="1:10">
      <c r="A132" s="1"/>
      <c r="B132" s="63" t="s">
        <v>316</v>
      </c>
      <c r="C132" s="66" t="s">
        <v>464</v>
      </c>
      <c r="D132" s="159">
        <v>830.55</v>
      </c>
      <c r="E132" s="159">
        <v>830.55</v>
      </c>
      <c r="F132" s="102">
        <v>100</v>
      </c>
      <c r="G132" s="89">
        <v>1</v>
      </c>
      <c r="H132" s="89">
        <v>5</v>
      </c>
      <c r="J132" s="5"/>
    </row>
    <row r="133" spans="1:10">
      <c r="A133" s="1"/>
      <c r="B133" s="79" t="s">
        <v>317</v>
      </c>
      <c r="C133" s="81" t="s">
        <v>465</v>
      </c>
      <c r="D133" s="165">
        <v>1191.08</v>
      </c>
      <c r="E133" s="165">
        <v>1191.08</v>
      </c>
      <c r="F133" s="107">
        <v>100</v>
      </c>
      <c r="G133" s="94">
        <v>1</v>
      </c>
      <c r="H133" s="94">
        <v>8</v>
      </c>
      <c r="J133" s="5"/>
    </row>
    <row r="134" spans="1:10">
      <c r="A134" s="1"/>
      <c r="B134" s="63" t="s">
        <v>318</v>
      </c>
      <c r="C134" s="66" t="s">
        <v>466</v>
      </c>
      <c r="D134" s="159">
        <v>2222.0499999999993</v>
      </c>
      <c r="E134" s="159">
        <v>2222.0500000000002</v>
      </c>
      <c r="F134" s="102">
        <v>100.00000000000004</v>
      </c>
      <c r="G134" s="89">
        <v>1</v>
      </c>
      <c r="H134" s="89">
        <v>14</v>
      </c>
      <c r="J134" s="5"/>
    </row>
    <row r="135" spans="1:10">
      <c r="A135" s="1"/>
      <c r="B135" s="79" t="s">
        <v>319</v>
      </c>
      <c r="C135" s="81" t="s">
        <v>467</v>
      </c>
      <c r="D135" s="165">
        <v>2685.39</v>
      </c>
      <c r="E135" s="165">
        <v>2685.39</v>
      </c>
      <c r="F135" s="107">
        <v>100</v>
      </c>
      <c r="G135" s="94">
        <v>1</v>
      </c>
      <c r="H135" s="94">
        <v>18</v>
      </c>
      <c r="J135" s="5"/>
    </row>
    <row r="136" spans="1:10">
      <c r="A136" s="1"/>
      <c r="B136" s="63" t="s">
        <v>320</v>
      </c>
      <c r="C136" s="66" t="s">
        <v>468</v>
      </c>
      <c r="D136" s="159">
        <v>3118.12</v>
      </c>
      <c r="E136" s="159">
        <v>3039.9</v>
      </c>
      <c r="F136" s="102">
        <v>97.491437148025099</v>
      </c>
      <c r="G136" s="89">
        <v>1</v>
      </c>
      <c r="H136" s="89">
        <v>18</v>
      </c>
      <c r="J136" s="5"/>
    </row>
    <row r="137" spans="1:10">
      <c r="A137" s="1"/>
      <c r="B137" s="79" t="s">
        <v>321</v>
      </c>
      <c r="C137" s="81" t="s">
        <v>469</v>
      </c>
      <c r="D137" s="165">
        <v>4872.17</v>
      </c>
      <c r="E137" s="165">
        <v>4872.17</v>
      </c>
      <c r="F137" s="107">
        <v>100</v>
      </c>
      <c r="G137" s="94">
        <v>1</v>
      </c>
      <c r="H137" s="94">
        <v>15</v>
      </c>
      <c r="J137" s="5"/>
    </row>
    <row r="138" spans="1:10">
      <c r="A138" s="1"/>
      <c r="B138" s="63" t="s">
        <v>322</v>
      </c>
      <c r="C138" s="66" t="s">
        <v>470</v>
      </c>
      <c r="D138" s="159">
        <v>2219.7399999999971</v>
      </c>
      <c r="E138" s="159">
        <v>2163.0100000000002</v>
      </c>
      <c r="F138" s="102">
        <v>97.444295277825461</v>
      </c>
      <c r="G138" s="89">
        <v>1</v>
      </c>
      <c r="H138" s="89">
        <v>21</v>
      </c>
      <c r="J138" s="5"/>
    </row>
    <row r="139" spans="1:10">
      <c r="A139" s="1"/>
      <c r="B139" s="79" t="s">
        <v>323</v>
      </c>
      <c r="C139" s="81" t="s">
        <v>471</v>
      </c>
      <c r="D139" s="165">
        <v>1222.1300000000001</v>
      </c>
      <c r="E139" s="165">
        <v>1156.53</v>
      </c>
      <c r="F139" s="107">
        <v>94.632322257043029</v>
      </c>
      <c r="G139" s="94">
        <v>1</v>
      </c>
      <c r="H139" s="94">
        <v>7</v>
      </c>
      <c r="J139" s="5"/>
    </row>
    <row r="140" spans="1:10">
      <c r="A140" s="1"/>
      <c r="B140" s="63" t="s">
        <v>324</v>
      </c>
      <c r="C140" s="66" t="s">
        <v>472</v>
      </c>
      <c r="D140" s="159">
        <v>1062.05</v>
      </c>
      <c r="E140" s="159">
        <v>1011.05</v>
      </c>
      <c r="F140" s="102">
        <v>95.197966197448338</v>
      </c>
      <c r="G140" s="89">
        <v>1</v>
      </c>
      <c r="H140" s="89">
        <v>5</v>
      </c>
      <c r="J140" s="5"/>
    </row>
    <row r="141" spans="1:10">
      <c r="A141" s="1"/>
      <c r="B141" s="79" t="s">
        <v>325</v>
      </c>
      <c r="C141" s="81" t="s">
        <v>473</v>
      </c>
      <c r="D141" s="165">
        <v>1107.3599999999999</v>
      </c>
      <c r="E141" s="165">
        <v>1107.3599999999999</v>
      </c>
      <c r="F141" s="107">
        <v>100</v>
      </c>
      <c r="G141" s="94">
        <v>1</v>
      </c>
      <c r="H141" s="94">
        <v>8</v>
      </c>
      <c r="J141" s="5"/>
    </row>
    <row r="142" spans="1:10">
      <c r="A142" s="1"/>
      <c r="B142" s="63" t="s">
        <v>326</v>
      </c>
      <c r="C142" s="66" t="s">
        <v>474</v>
      </c>
      <c r="D142" s="159">
        <v>1905.39</v>
      </c>
      <c r="E142" s="159">
        <v>1776.71</v>
      </c>
      <c r="F142" s="102">
        <v>93.246526957735682</v>
      </c>
      <c r="G142" s="89">
        <v>1</v>
      </c>
      <c r="H142" s="89">
        <v>9</v>
      </c>
      <c r="J142" s="5"/>
    </row>
    <row r="143" spans="1:10">
      <c r="A143" s="1"/>
      <c r="B143" s="79" t="s">
        <v>327</v>
      </c>
      <c r="C143" s="81" t="s">
        <v>475</v>
      </c>
      <c r="D143" s="165">
        <v>650.6</v>
      </c>
      <c r="E143" s="165">
        <v>650.6</v>
      </c>
      <c r="F143" s="107">
        <v>100</v>
      </c>
      <c r="G143" s="94">
        <v>1</v>
      </c>
      <c r="H143" s="94">
        <v>3</v>
      </c>
      <c r="J143" s="5"/>
    </row>
    <row r="144" spans="1:10">
      <c r="A144" s="1"/>
      <c r="B144" s="63" t="s">
        <v>328</v>
      </c>
      <c r="C144" s="66" t="s">
        <v>476</v>
      </c>
      <c r="D144" s="159">
        <v>439.56</v>
      </c>
      <c r="E144" s="159">
        <v>414.02</v>
      </c>
      <c r="F144" s="102">
        <v>94.189644189644184</v>
      </c>
      <c r="G144" s="89">
        <v>1</v>
      </c>
      <c r="H144" s="89">
        <v>2</v>
      </c>
      <c r="J144" s="5"/>
    </row>
    <row r="145" spans="1:10">
      <c r="A145" s="1"/>
      <c r="B145" s="79" t="s">
        <v>329</v>
      </c>
      <c r="C145" s="81" t="s">
        <v>477</v>
      </c>
      <c r="D145" s="165">
        <v>1184.81</v>
      </c>
      <c r="E145" s="165">
        <v>1184.81</v>
      </c>
      <c r="F145" s="107">
        <v>100</v>
      </c>
      <c r="G145" s="94">
        <v>1</v>
      </c>
      <c r="H145" s="94">
        <v>7</v>
      </c>
      <c r="J145" s="5"/>
    </row>
    <row r="146" spans="1:10">
      <c r="A146" s="1"/>
      <c r="B146" s="63" t="s">
        <v>330</v>
      </c>
      <c r="C146" s="66" t="s">
        <v>478</v>
      </c>
      <c r="D146" s="159">
        <v>1277.04</v>
      </c>
      <c r="E146" s="159">
        <v>1277.04</v>
      </c>
      <c r="F146" s="102">
        <v>100</v>
      </c>
      <c r="G146" s="89">
        <v>1</v>
      </c>
      <c r="H146" s="89">
        <v>7</v>
      </c>
      <c r="J146" s="5"/>
    </row>
    <row r="147" spans="1:10">
      <c r="A147" s="1"/>
      <c r="B147" s="79" t="s">
        <v>331</v>
      </c>
      <c r="C147" s="81" t="s">
        <v>479</v>
      </c>
      <c r="D147" s="165">
        <v>793.87</v>
      </c>
      <c r="E147" s="165">
        <v>793.87</v>
      </c>
      <c r="F147" s="107">
        <v>100</v>
      </c>
      <c r="G147" s="94">
        <v>1</v>
      </c>
      <c r="H147" s="94">
        <v>6</v>
      </c>
      <c r="J147" s="5"/>
    </row>
    <row r="148" spans="1:10">
      <c r="A148" s="1"/>
      <c r="B148" s="63" t="s">
        <v>332</v>
      </c>
      <c r="C148" s="66" t="s">
        <v>480</v>
      </c>
      <c r="D148" s="159">
        <v>2087.6999999999998</v>
      </c>
      <c r="E148" s="159">
        <v>2065.69</v>
      </c>
      <c r="F148" s="102">
        <v>98.945729750443078</v>
      </c>
      <c r="G148" s="89">
        <v>1</v>
      </c>
      <c r="H148" s="89">
        <v>17</v>
      </c>
      <c r="J148" s="5"/>
    </row>
    <row r="149" spans="1:10">
      <c r="A149" s="1"/>
      <c r="B149" s="79" t="s">
        <v>333</v>
      </c>
      <c r="C149" s="81" t="s">
        <v>481</v>
      </c>
      <c r="D149" s="165">
        <v>1444.4</v>
      </c>
      <c r="E149" s="165">
        <v>1444.4</v>
      </c>
      <c r="F149" s="107">
        <v>100</v>
      </c>
      <c r="G149" s="94">
        <v>1</v>
      </c>
      <c r="H149" s="94">
        <v>7</v>
      </c>
      <c r="J149" s="5"/>
    </row>
    <row r="150" spans="1:10">
      <c r="A150" s="1"/>
      <c r="B150" s="63" t="s">
        <v>334</v>
      </c>
      <c r="C150" s="66" t="s">
        <v>482</v>
      </c>
      <c r="D150" s="159">
        <v>1302.42</v>
      </c>
      <c r="E150" s="159">
        <v>1275.8399999999999</v>
      </c>
      <c r="F150" s="102">
        <v>97.959183673469369</v>
      </c>
      <c r="G150" s="89">
        <v>1</v>
      </c>
      <c r="H150" s="89">
        <v>10</v>
      </c>
      <c r="J150" s="5"/>
    </row>
    <row r="151" spans="1:10">
      <c r="A151" s="1"/>
      <c r="B151" s="79" t="s">
        <v>335</v>
      </c>
      <c r="C151" s="81" t="s">
        <v>483</v>
      </c>
      <c r="D151" s="165">
        <v>1008.39</v>
      </c>
      <c r="E151" s="165">
        <v>1008.39</v>
      </c>
      <c r="F151" s="107">
        <v>100</v>
      </c>
      <c r="G151" s="94">
        <v>1</v>
      </c>
      <c r="H151" s="94">
        <v>5</v>
      </c>
      <c r="J151" s="5"/>
    </row>
    <row r="152" spans="1:10">
      <c r="A152" s="1"/>
      <c r="B152" s="63" t="s">
        <v>336</v>
      </c>
      <c r="C152" s="66" t="s">
        <v>484</v>
      </c>
      <c r="D152" s="159">
        <v>655.27</v>
      </c>
      <c r="E152" s="159">
        <v>655.27</v>
      </c>
      <c r="F152" s="102">
        <v>100</v>
      </c>
      <c r="G152" s="89">
        <v>1</v>
      </c>
      <c r="H152" s="89">
        <v>3</v>
      </c>
      <c r="J152" s="5"/>
    </row>
    <row r="153" spans="1:10">
      <c r="A153" s="1"/>
      <c r="B153" s="79" t="s">
        <v>337</v>
      </c>
      <c r="C153" s="81" t="s">
        <v>485</v>
      </c>
      <c r="D153" s="165">
        <v>453.77</v>
      </c>
      <c r="E153" s="165">
        <v>453.77</v>
      </c>
      <c r="F153" s="107">
        <v>100</v>
      </c>
      <c r="G153" s="94">
        <v>1</v>
      </c>
      <c r="H153" s="94">
        <v>3</v>
      </c>
      <c r="J153" s="5"/>
    </row>
    <row r="154" spans="1:10">
      <c r="A154" s="1"/>
      <c r="B154" s="63" t="s">
        <v>338</v>
      </c>
      <c r="C154" s="66" t="s">
        <v>486</v>
      </c>
      <c r="D154" s="159">
        <v>2955.74</v>
      </c>
      <c r="E154" s="159">
        <v>2904.8</v>
      </c>
      <c r="F154" s="102">
        <v>98.276573717580035</v>
      </c>
      <c r="G154" s="89">
        <v>1</v>
      </c>
      <c r="H154" s="89">
        <v>17</v>
      </c>
      <c r="J154" s="5"/>
    </row>
    <row r="155" spans="1:10">
      <c r="A155" s="1"/>
      <c r="B155" s="79" t="s">
        <v>339</v>
      </c>
      <c r="C155" s="81" t="s">
        <v>487</v>
      </c>
      <c r="D155" s="165">
        <v>1464.14</v>
      </c>
      <c r="E155" s="165">
        <v>1464.14</v>
      </c>
      <c r="F155" s="107">
        <v>100</v>
      </c>
      <c r="G155" s="94">
        <v>1</v>
      </c>
      <c r="H155" s="94">
        <v>12</v>
      </c>
      <c r="J155" s="5"/>
    </row>
    <row r="156" spans="1:10">
      <c r="A156" s="1"/>
      <c r="B156" s="63" t="s">
        <v>340</v>
      </c>
      <c r="C156" s="66" t="s">
        <v>488</v>
      </c>
      <c r="D156" s="159">
        <v>1109.8699999999999</v>
      </c>
      <c r="E156" s="159">
        <v>1079.71</v>
      </c>
      <c r="F156" s="102">
        <v>97.28256462468579</v>
      </c>
      <c r="G156" s="89">
        <v>1</v>
      </c>
      <c r="H156" s="89">
        <v>11</v>
      </c>
      <c r="J156" s="5"/>
    </row>
    <row r="157" spans="1:10">
      <c r="A157" s="1"/>
      <c r="B157" s="79" t="s">
        <v>341</v>
      </c>
      <c r="C157" s="81" t="s">
        <v>489</v>
      </c>
      <c r="D157" s="165">
        <v>2393.4499999999998</v>
      </c>
      <c r="E157" s="165">
        <v>2233.4899999999998</v>
      </c>
      <c r="F157" s="107">
        <v>93.316760325053792</v>
      </c>
      <c r="G157" s="94">
        <v>1</v>
      </c>
      <c r="H157" s="94">
        <v>37</v>
      </c>
      <c r="J157" s="5"/>
    </row>
    <row r="158" spans="1:10">
      <c r="A158" s="1"/>
      <c r="B158" s="63" t="s">
        <v>342</v>
      </c>
      <c r="C158" s="66" t="s">
        <v>490</v>
      </c>
      <c r="D158" s="159">
        <v>4524</v>
      </c>
      <c r="E158" s="159">
        <v>4252.2700000000004</v>
      </c>
      <c r="F158" s="102">
        <v>93.993589743589752</v>
      </c>
      <c r="G158" s="89">
        <v>1</v>
      </c>
      <c r="H158" s="89">
        <v>21</v>
      </c>
      <c r="J158" s="5"/>
    </row>
    <row r="159" spans="1:10">
      <c r="A159" s="1"/>
      <c r="B159" s="79" t="s">
        <v>343</v>
      </c>
      <c r="C159" s="81" t="s">
        <v>491</v>
      </c>
      <c r="D159" s="165">
        <v>3600.61</v>
      </c>
      <c r="E159" s="165">
        <v>3475.87</v>
      </c>
      <c r="F159" s="107">
        <v>96.535587025531783</v>
      </c>
      <c r="G159" s="94">
        <v>1</v>
      </c>
      <c r="H159" s="94">
        <v>42</v>
      </c>
      <c r="J159" s="5"/>
    </row>
    <row r="160" spans="1:10">
      <c r="A160" s="1"/>
      <c r="B160" s="63" t="s">
        <v>344</v>
      </c>
      <c r="C160" s="66" t="s">
        <v>492</v>
      </c>
      <c r="D160" s="159">
        <v>5926.17</v>
      </c>
      <c r="E160" s="159">
        <v>5781.73</v>
      </c>
      <c r="F160" s="102">
        <v>97.562675387307479</v>
      </c>
      <c r="G160" s="89">
        <v>1</v>
      </c>
      <c r="H160" s="89">
        <v>41</v>
      </c>
      <c r="J160" s="5"/>
    </row>
    <row r="161" spans="1:10">
      <c r="A161" s="1"/>
      <c r="B161" s="79" t="s">
        <v>345</v>
      </c>
      <c r="C161" s="81" t="s">
        <v>493</v>
      </c>
      <c r="D161" s="165">
        <v>2026.44</v>
      </c>
      <c r="E161" s="165">
        <v>1873.56</v>
      </c>
      <c r="F161" s="107">
        <v>92.455735180908377</v>
      </c>
      <c r="G161" s="94">
        <v>1</v>
      </c>
      <c r="H161" s="94">
        <v>10</v>
      </c>
      <c r="J161" s="5"/>
    </row>
    <row r="162" spans="1:10">
      <c r="A162" s="1"/>
      <c r="B162" s="63" t="s">
        <v>346</v>
      </c>
      <c r="C162" s="66" t="s">
        <v>494</v>
      </c>
      <c r="D162" s="159">
        <v>662.58</v>
      </c>
      <c r="E162" s="159">
        <v>638.07000000000005</v>
      </c>
      <c r="F162" s="102">
        <v>96.300824051435299</v>
      </c>
      <c r="G162" s="89">
        <v>1</v>
      </c>
      <c r="H162" s="89">
        <v>4</v>
      </c>
      <c r="J162" s="5"/>
    </row>
    <row r="163" spans="1:10">
      <c r="A163" s="1"/>
      <c r="B163" s="79" t="s">
        <v>347</v>
      </c>
      <c r="C163" s="81" t="s">
        <v>495</v>
      </c>
      <c r="D163" s="165">
        <v>1069.82</v>
      </c>
      <c r="E163" s="165">
        <v>1069.82</v>
      </c>
      <c r="F163" s="107">
        <v>100</v>
      </c>
      <c r="G163" s="94">
        <v>1</v>
      </c>
      <c r="H163" s="94">
        <v>5</v>
      </c>
      <c r="J163" s="5"/>
    </row>
    <row r="164" spans="1:10">
      <c r="A164" s="1"/>
      <c r="B164" s="63" t="s">
        <v>348</v>
      </c>
      <c r="C164" s="66" t="s">
        <v>496</v>
      </c>
      <c r="D164" s="159">
        <v>1759.11</v>
      </c>
      <c r="E164" s="159">
        <v>1759.11</v>
      </c>
      <c r="F164" s="102">
        <v>100</v>
      </c>
      <c r="G164" s="89">
        <v>1</v>
      </c>
      <c r="H164" s="89">
        <v>10</v>
      </c>
      <c r="J164" s="5"/>
    </row>
    <row r="165" spans="1:10">
      <c r="A165" s="1"/>
      <c r="B165" s="79" t="s">
        <v>349</v>
      </c>
      <c r="C165" s="81" t="s">
        <v>497</v>
      </c>
      <c r="D165" s="165">
        <v>517.53</v>
      </c>
      <c r="E165" s="165">
        <v>500.06</v>
      </c>
      <c r="F165" s="107">
        <v>96.624350279210873</v>
      </c>
      <c r="G165" s="94">
        <v>1</v>
      </c>
      <c r="H165" s="94">
        <v>2</v>
      </c>
      <c r="J165" s="5"/>
    </row>
    <row r="166" spans="1:10">
      <c r="A166" s="1"/>
      <c r="B166" s="63" t="s">
        <v>350</v>
      </c>
      <c r="C166" s="66" t="s">
        <v>498</v>
      </c>
      <c r="D166" s="159">
        <v>1459.86</v>
      </c>
      <c r="E166" s="159">
        <v>1459.86</v>
      </c>
      <c r="F166" s="102">
        <v>100</v>
      </c>
      <c r="G166" s="89">
        <v>1</v>
      </c>
      <c r="H166" s="89">
        <v>7</v>
      </c>
      <c r="J166" s="5"/>
    </row>
    <row r="167" spans="1:10">
      <c r="A167" s="1"/>
      <c r="B167" s="79" t="s">
        <v>351</v>
      </c>
      <c r="C167" s="81" t="s">
        <v>499</v>
      </c>
      <c r="D167" s="165">
        <v>1162.55</v>
      </c>
      <c r="E167" s="165">
        <v>1137.23</v>
      </c>
      <c r="F167" s="107">
        <v>97.822029160036124</v>
      </c>
      <c r="G167" s="94">
        <v>1</v>
      </c>
      <c r="H167" s="94">
        <v>6</v>
      </c>
      <c r="J167" s="5"/>
    </row>
    <row r="168" spans="1:10">
      <c r="A168" s="1"/>
      <c r="B168" s="63" t="s">
        <v>352</v>
      </c>
      <c r="C168" s="66" t="s">
        <v>500</v>
      </c>
      <c r="D168" s="159">
        <v>578.17999999999995</v>
      </c>
      <c r="E168" s="159">
        <v>578.17999999999995</v>
      </c>
      <c r="F168" s="102">
        <v>100</v>
      </c>
      <c r="G168" s="89">
        <v>1</v>
      </c>
      <c r="H168" s="89">
        <v>3</v>
      </c>
      <c r="J168" s="5"/>
    </row>
    <row r="169" spans="1:10">
      <c r="A169" s="1"/>
      <c r="B169" s="79" t="s">
        <v>353</v>
      </c>
      <c r="C169" s="81" t="s">
        <v>501</v>
      </c>
      <c r="D169" s="165">
        <v>507.11</v>
      </c>
      <c r="E169" s="165">
        <v>507.11</v>
      </c>
      <c r="F169" s="107">
        <v>100</v>
      </c>
      <c r="G169" s="94">
        <v>1</v>
      </c>
      <c r="H169" s="94">
        <v>2</v>
      </c>
      <c r="J169" s="5"/>
    </row>
    <row r="170" spans="1:10">
      <c r="A170" s="1"/>
      <c r="B170" s="63" t="s">
        <v>354</v>
      </c>
      <c r="C170" s="66" t="s">
        <v>502</v>
      </c>
      <c r="D170" s="159">
        <v>1053.3900000000001</v>
      </c>
      <c r="E170" s="159">
        <v>1012.18</v>
      </c>
      <c r="F170" s="102">
        <v>96.087868690608403</v>
      </c>
      <c r="G170" s="89">
        <v>1</v>
      </c>
      <c r="H170" s="89">
        <v>4</v>
      </c>
      <c r="J170" s="5"/>
    </row>
    <row r="171" spans="1:10">
      <c r="A171" s="1"/>
      <c r="B171" s="79" t="s">
        <v>355</v>
      </c>
      <c r="C171" s="81" t="s">
        <v>503</v>
      </c>
      <c r="D171" s="165">
        <v>1755.52</v>
      </c>
      <c r="E171" s="165">
        <v>1703.96</v>
      </c>
      <c r="F171" s="107">
        <v>97.062978490703614</v>
      </c>
      <c r="G171" s="94">
        <v>1</v>
      </c>
      <c r="H171" s="94">
        <v>6</v>
      </c>
      <c r="J171" s="5"/>
    </row>
    <row r="172" spans="1:10">
      <c r="A172" s="1"/>
      <c r="B172" s="63" t="s">
        <v>356</v>
      </c>
      <c r="C172" s="66" t="s">
        <v>504</v>
      </c>
      <c r="D172" s="159">
        <v>2853.82</v>
      </c>
      <c r="E172" s="159">
        <v>2794.83</v>
      </c>
      <c r="F172" s="102">
        <v>97.932946016216846</v>
      </c>
      <c r="G172" s="89">
        <v>1</v>
      </c>
      <c r="H172" s="89">
        <v>23</v>
      </c>
      <c r="J172" s="5"/>
    </row>
    <row r="173" spans="1:10">
      <c r="A173" s="1"/>
      <c r="B173" s="79" t="s">
        <v>357</v>
      </c>
      <c r="C173" s="81" t="s">
        <v>505</v>
      </c>
      <c r="D173" s="165">
        <v>1018.72</v>
      </c>
      <c r="E173" s="165">
        <v>988.28</v>
      </c>
      <c r="F173" s="107">
        <v>97.011936547824718</v>
      </c>
      <c r="G173" s="94">
        <v>1</v>
      </c>
      <c r="H173" s="94">
        <v>4</v>
      </c>
      <c r="J173" s="5"/>
    </row>
    <row r="174" spans="1:10">
      <c r="A174" s="1"/>
      <c r="B174" s="63" t="s">
        <v>358</v>
      </c>
      <c r="C174" s="66" t="s">
        <v>506</v>
      </c>
      <c r="D174" s="159">
        <v>1774.0100000000002</v>
      </c>
      <c r="E174" s="159">
        <v>1706.63</v>
      </c>
      <c r="F174" s="102">
        <v>96.201825243375168</v>
      </c>
      <c r="G174" s="89">
        <v>1</v>
      </c>
      <c r="H174" s="89">
        <v>10</v>
      </c>
      <c r="J174" s="5"/>
    </row>
    <row r="175" spans="1:10">
      <c r="A175" s="1"/>
      <c r="B175" s="79" t="s">
        <v>359</v>
      </c>
      <c r="C175" s="81" t="s">
        <v>507</v>
      </c>
      <c r="D175" s="165">
        <v>810.98</v>
      </c>
      <c r="E175" s="165">
        <v>810.98</v>
      </c>
      <c r="F175" s="107">
        <v>100</v>
      </c>
      <c r="G175" s="94">
        <v>1</v>
      </c>
      <c r="H175" s="94">
        <v>9</v>
      </c>
      <c r="J175" s="5"/>
    </row>
    <row r="176" spans="1:10">
      <c r="A176" s="1"/>
      <c r="B176" s="63" t="s">
        <v>360</v>
      </c>
      <c r="C176" s="66" t="s">
        <v>508</v>
      </c>
      <c r="D176" s="159">
        <v>874.15</v>
      </c>
      <c r="E176" s="159">
        <v>874.15</v>
      </c>
      <c r="F176" s="102">
        <v>100</v>
      </c>
      <c r="G176" s="89">
        <v>1</v>
      </c>
      <c r="H176" s="89">
        <v>5</v>
      </c>
      <c r="J176" s="5"/>
    </row>
    <row r="177" spans="1:10">
      <c r="A177" s="1"/>
      <c r="B177" s="79" t="s">
        <v>361</v>
      </c>
      <c r="C177" s="81" t="s">
        <v>509</v>
      </c>
      <c r="D177" s="165">
        <v>1049.73</v>
      </c>
      <c r="E177" s="165">
        <v>1049.73</v>
      </c>
      <c r="F177" s="107">
        <v>100</v>
      </c>
      <c r="G177" s="94">
        <v>1</v>
      </c>
      <c r="H177" s="94">
        <v>4</v>
      </c>
      <c r="J177" s="5"/>
    </row>
    <row r="178" spans="1:10">
      <c r="A178" s="1"/>
      <c r="B178" s="63" t="s">
        <v>362</v>
      </c>
      <c r="C178" s="66" t="s">
        <v>510</v>
      </c>
      <c r="D178" s="159">
        <v>835.05</v>
      </c>
      <c r="E178" s="159">
        <v>784.95</v>
      </c>
      <c r="F178" s="102">
        <v>94.000359259924565</v>
      </c>
      <c r="G178" s="89">
        <v>1</v>
      </c>
      <c r="H178" s="89">
        <v>3</v>
      </c>
      <c r="J178" s="5"/>
    </row>
    <row r="179" spans="1:10">
      <c r="A179" s="1"/>
      <c r="B179" s="79" t="s">
        <v>363</v>
      </c>
      <c r="C179" s="81" t="s">
        <v>511</v>
      </c>
      <c r="D179" s="165">
        <v>576.20000000000005</v>
      </c>
      <c r="E179" s="165">
        <v>576.20000000000005</v>
      </c>
      <c r="F179" s="107">
        <v>100</v>
      </c>
      <c r="G179" s="94">
        <v>1</v>
      </c>
      <c r="H179" s="94">
        <v>2</v>
      </c>
      <c r="J179" s="5"/>
    </row>
    <row r="180" spans="1:10">
      <c r="A180" s="1"/>
      <c r="B180" s="63" t="s">
        <v>364</v>
      </c>
      <c r="C180" s="66" t="s">
        <v>512</v>
      </c>
      <c r="D180" s="159">
        <v>1384.45</v>
      </c>
      <c r="E180" s="159">
        <v>1229.6500000000001</v>
      </c>
      <c r="F180" s="102">
        <v>88.818664451587281</v>
      </c>
      <c r="G180" s="89">
        <v>1</v>
      </c>
      <c r="H180" s="89">
        <v>4</v>
      </c>
      <c r="J180" s="5"/>
    </row>
    <row r="181" spans="1:10">
      <c r="A181" s="1"/>
      <c r="B181" s="79" t="s">
        <v>365</v>
      </c>
      <c r="C181" s="81" t="s">
        <v>513</v>
      </c>
      <c r="D181" s="165">
        <v>1027.44</v>
      </c>
      <c r="E181" s="165">
        <v>1002.34</v>
      </c>
      <c r="F181" s="107">
        <v>97.557034960678962</v>
      </c>
      <c r="G181" s="94">
        <v>1</v>
      </c>
      <c r="H181" s="94">
        <v>5</v>
      </c>
      <c r="J181" s="5"/>
    </row>
    <row r="182" spans="1:10">
      <c r="A182" s="1"/>
      <c r="B182" s="63" t="s">
        <v>366</v>
      </c>
      <c r="C182" s="66" t="s">
        <v>514</v>
      </c>
      <c r="D182" s="159">
        <v>1773.05</v>
      </c>
      <c r="E182" s="159">
        <v>1704.42</v>
      </c>
      <c r="F182" s="102">
        <v>96.129268774146254</v>
      </c>
      <c r="G182" s="89">
        <v>1</v>
      </c>
      <c r="H182" s="89">
        <v>10</v>
      </c>
      <c r="J182" s="5"/>
    </row>
    <row r="183" spans="1:10">
      <c r="A183" s="1"/>
      <c r="B183" s="79" t="s">
        <v>367</v>
      </c>
      <c r="C183" s="81" t="s">
        <v>515</v>
      </c>
      <c r="D183" s="165">
        <v>961.25</v>
      </c>
      <c r="E183" s="165">
        <v>941.54</v>
      </c>
      <c r="F183" s="107">
        <v>97.949544863459039</v>
      </c>
      <c r="G183" s="94">
        <v>1</v>
      </c>
      <c r="H183" s="94">
        <v>8</v>
      </c>
      <c r="J183" s="5"/>
    </row>
    <row r="184" spans="1:10">
      <c r="A184" s="1"/>
      <c r="B184" s="63" t="s">
        <v>368</v>
      </c>
      <c r="C184" s="66" t="s">
        <v>516</v>
      </c>
      <c r="D184" s="159">
        <v>2106.16</v>
      </c>
      <c r="E184" s="159">
        <v>1999.37</v>
      </c>
      <c r="F184" s="102">
        <v>94.929634975500448</v>
      </c>
      <c r="G184" s="89">
        <v>1</v>
      </c>
      <c r="H184" s="89">
        <v>10</v>
      </c>
      <c r="J184" s="5"/>
    </row>
    <row r="185" spans="1:10">
      <c r="A185" s="1"/>
      <c r="B185" s="79" t="s">
        <v>369</v>
      </c>
      <c r="C185" s="81" t="s">
        <v>517</v>
      </c>
      <c r="D185" s="165">
        <v>1794.85</v>
      </c>
      <c r="E185" s="165">
        <v>1778.84</v>
      </c>
      <c r="F185" s="107">
        <v>99.108003454327658</v>
      </c>
      <c r="G185" s="94">
        <v>1</v>
      </c>
      <c r="H185" s="94">
        <v>8</v>
      </c>
      <c r="J185" s="5"/>
    </row>
    <row r="186" spans="1:10">
      <c r="A186" s="1"/>
      <c r="B186" s="63" t="s">
        <v>370</v>
      </c>
      <c r="C186" s="66" t="s">
        <v>518</v>
      </c>
      <c r="D186" s="159">
        <v>1536.59</v>
      </c>
      <c r="E186" s="159">
        <v>1503.97</v>
      </c>
      <c r="F186" s="102">
        <v>97.877117513455119</v>
      </c>
      <c r="G186" s="89">
        <v>1</v>
      </c>
      <c r="H186" s="89">
        <v>8</v>
      </c>
      <c r="J186" s="5"/>
    </row>
    <row r="187" spans="1:10">
      <c r="A187" s="1"/>
      <c r="B187" s="79" t="s">
        <v>371</v>
      </c>
      <c r="C187" s="81" t="s">
        <v>519</v>
      </c>
      <c r="D187" s="165">
        <v>1190.7</v>
      </c>
      <c r="E187" s="165">
        <v>1168.6500000000001</v>
      </c>
      <c r="F187" s="107">
        <v>98.148148148148152</v>
      </c>
      <c r="G187" s="94">
        <v>1</v>
      </c>
      <c r="H187" s="94">
        <v>7</v>
      </c>
      <c r="J187" s="5"/>
    </row>
    <row r="188" spans="1:10">
      <c r="A188" s="1"/>
      <c r="B188" s="63" t="s">
        <v>372</v>
      </c>
      <c r="C188" s="66" t="s">
        <v>520</v>
      </c>
      <c r="D188" s="159">
        <v>1100.17</v>
      </c>
      <c r="E188" s="159">
        <v>1078.73</v>
      </c>
      <c r="F188" s="102">
        <v>98.051210267504104</v>
      </c>
      <c r="G188" s="89">
        <v>1</v>
      </c>
      <c r="H188" s="89">
        <v>6</v>
      </c>
      <c r="J188" s="5"/>
    </row>
    <row r="189" spans="1:10">
      <c r="A189" s="1"/>
      <c r="B189" s="79" t="s">
        <v>373</v>
      </c>
      <c r="C189" s="81" t="s">
        <v>521</v>
      </c>
      <c r="D189" s="165">
        <v>2282.62</v>
      </c>
      <c r="E189" s="165">
        <v>2092.31</v>
      </c>
      <c r="F189" s="107">
        <v>91.662650813538832</v>
      </c>
      <c r="G189" s="94">
        <v>1</v>
      </c>
      <c r="H189" s="94">
        <v>12</v>
      </c>
      <c r="J189" s="5"/>
    </row>
    <row r="190" spans="1:10">
      <c r="A190" s="1"/>
      <c r="B190" s="63" t="s">
        <v>374</v>
      </c>
      <c r="C190" s="66" t="s">
        <v>522</v>
      </c>
      <c r="D190" s="159">
        <v>801.3</v>
      </c>
      <c r="E190" s="159">
        <v>744.7</v>
      </c>
      <c r="F190" s="102">
        <v>92.936478222887814</v>
      </c>
      <c r="G190" s="89">
        <v>1</v>
      </c>
      <c r="H190" s="89">
        <v>2</v>
      </c>
      <c r="J190" s="5"/>
    </row>
    <row r="191" spans="1:10">
      <c r="A191" s="1"/>
      <c r="B191" s="79" t="s">
        <v>375</v>
      </c>
      <c r="C191" s="81" t="s">
        <v>523</v>
      </c>
      <c r="D191" s="165">
        <v>818.75</v>
      </c>
      <c r="E191" s="165">
        <v>818.75</v>
      </c>
      <c r="F191" s="107">
        <v>100</v>
      </c>
      <c r="G191" s="94">
        <v>1</v>
      </c>
      <c r="H191" s="94">
        <v>4</v>
      </c>
      <c r="J191" s="5"/>
    </row>
    <row r="192" spans="1:10">
      <c r="A192" s="1"/>
      <c r="B192" s="63" t="s">
        <v>376</v>
      </c>
      <c r="C192" s="66" t="s">
        <v>524</v>
      </c>
      <c r="D192" s="159">
        <v>1746.2</v>
      </c>
      <c r="E192" s="159">
        <v>1746.2</v>
      </c>
      <c r="F192" s="102">
        <v>100</v>
      </c>
      <c r="G192" s="89">
        <v>1</v>
      </c>
      <c r="H192" s="89">
        <v>6</v>
      </c>
      <c r="J192" s="5"/>
    </row>
    <row r="193" spans="1:10">
      <c r="A193" s="1"/>
      <c r="B193" s="79" t="s">
        <v>377</v>
      </c>
      <c r="C193" s="81" t="s">
        <v>525</v>
      </c>
      <c r="D193" s="165">
        <v>543.09</v>
      </c>
      <c r="E193" s="165">
        <v>516.61</v>
      </c>
      <c r="F193" s="107">
        <v>95.12419672614115</v>
      </c>
      <c r="G193" s="94">
        <v>1</v>
      </c>
      <c r="H193" s="94">
        <v>3</v>
      </c>
      <c r="J193" s="5"/>
    </row>
    <row r="194" spans="1:10">
      <c r="A194" s="1"/>
      <c r="B194" s="63" t="s">
        <v>378</v>
      </c>
      <c r="C194" s="66" t="s">
        <v>526</v>
      </c>
      <c r="D194" s="159">
        <v>2225.33</v>
      </c>
      <c r="E194" s="159">
        <v>2198.02</v>
      </c>
      <c r="F194" s="102">
        <v>98.772766286348542</v>
      </c>
      <c r="G194" s="89">
        <v>1</v>
      </c>
      <c r="H194" s="89">
        <v>12</v>
      </c>
      <c r="J194" s="5"/>
    </row>
    <row r="195" spans="1:10">
      <c r="A195" s="1"/>
      <c r="B195" s="79" t="s">
        <v>379</v>
      </c>
      <c r="C195" s="81" t="s">
        <v>527</v>
      </c>
      <c r="D195" s="165">
        <v>944.99</v>
      </c>
      <c r="E195" s="165">
        <v>864.93</v>
      </c>
      <c r="F195" s="107">
        <v>91.527952676747887</v>
      </c>
      <c r="G195" s="94">
        <v>1</v>
      </c>
      <c r="H195" s="94">
        <v>4</v>
      </c>
      <c r="J195" s="5"/>
    </row>
    <row r="196" spans="1:10">
      <c r="A196" s="1"/>
      <c r="B196" s="63" t="s">
        <v>380</v>
      </c>
      <c r="C196" s="66" t="s">
        <v>528</v>
      </c>
      <c r="D196" s="159">
        <v>991.94</v>
      </c>
      <c r="E196" s="159">
        <v>953.47</v>
      </c>
      <c r="F196" s="102">
        <v>96.121741234348846</v>
      </c>
      <c r="G196" s="89">
        <v>1</v>
      </c>
      <c r="H196" s="89">
        <v>5</v>
      </c>
      <c r="J196" s="5"/>
    </row>
    <row r="197" spans="1:10">
      <c r="A197" s="1"/>
      <c r="B197" s="79" t="s">
        <v>381</v>
      </c>
      <c r="C197" s="81" t="s">
        <v>529</v>
      </c>
      <c r="D197" s="165">
        <v>4376.95</v>
      </c>
      <c r="E197" s="165">
        <v>4347.8599999999997</v>
      </c>
      <c r="F197" s="107">
        <v>99.335381944047796</v>
      </c>
      <c r="G197" s="94">
        <v>1</v>
      </c>
      <c r="H197" s="94">
        <v>21</v>
      </c>
      <c r="J197" s="5"/>
    </row>
    <row r="198" spans="1:10">
      <c r="A198" s="1"/>
      <c r="B198" s="63" t="s">
        <v>382</v>
      </c>
      <c r="C198" s="66" t="s">
        <v>530</v>
      </c>
      <c r="D198" s="159">
        <v>3207.92</v>
      </c>
      <c r="E198" s="159">
        <v>3022.72</v>
      </c>
      <c r="F198" s="102">
        <v>94.226788697972509</v>
      </c>
      <c r="G198" s="89">
        <v>1</v>
      </c>
      <c r="H198" s="89">
        <v>19</v>
      </c>
      <c r="J198" s="5"/>
    </row>
    <row r="199" spans="1:10">
      <c r="A199" s="1"/>
      <c r="B199" s="79" t="s">
        <v>383</v>
      </c>
      <c r="C199" s="81" t="s">
        <v>531</v>
      </c>
      <c r="D199" s="165">
        <v>1117.3399999999999</v>
      </c>
      <c r="E199" s="165">
        <v>1093.54</v>
      </c>
      <c r="F199" s="107">
        <v>97.86994111013658</v>
      </c>
      <c r="G199" s="94">
        <v>1</v>
      </c>
      <c r="H199" s="94">
        <v>7</v>
      </c>
      <c r="J199" s="5"/>
    </row>
    <row r="200" spans="1:10">
      <c r="A200" s="1"/>
      <c r="B200" s="63" t="s">
        <v>384</v>
      </c>
      <c r="C200" s="66" t="s">
        <v>532</v>
      </c>
      <c r="D200" s="159">
        <v>813.52</v>
      </c>
      <c r="E200" s="159">
        <v>813.52</v>
      </c>
      <c r="F200" s="102">
        <v>100</v>
      </c>
      <c r="G200" s="89">
        <v>1</v>
      </c>
      <c r="H200" s="89">
        <v>5</v>
      </c>
      <c r="J200" s="5"/>
    </row>
    <row r="201" spans="1:10">
      <c r="A201" s="1"/>
      <c r="B201" s="79" t="s">
        <v>385</v>
      </c>
      <c r="C201" s="81" t="s">
        <v>533</v>
      </c>
      <c r="D201" s="165">
        <v>1108.9100000000001</v>
      </c>
      <c r="E201" s="165">
        <v>1068.6099999999999</v>
      </c>
      <c r="F201" s="107">
        <v>96.365800651089799</v>
      </c>
      <c r="G201" s="94">
        <v>1</v>
      </c>
      <c r="H201" s="94">
        <v>2</v>
      </c>
      <c r="J201" s="5"/>
    </row>
    <row r="202" spans="1:10">
      <c r="A202" s="1"/>
      <c r="B202" s="63" t="s">
        <v>386</v>
      </c>
      <c r="C202" s="66" t="s">
        <v>534</v>
      </c>
      <c r="D202" s="159">
        <v>1886.5</v>
      </c>
      <c r="E202" s="159">
        <v>1837.2</v>
      </c>
      <c r="F202" s="102">
        <v>97.386694937715347</v>
      </c>
      <c r="G202" s="89">
        <v>1</v>
      </c>
      <c r="H202" s="89">
        <v>10</v>
      </c>
      <c r="J202" s="5"/>
    </row>
    <row r="203" spans="1:10">
      <c r="A203" s="1"/>
      <c r="B203" s="79" t="s">
        <v>387</v>
      </c>
      <c r="C203" s="81" t="s">
        <v>535</v>
      </c>
      <c r="D203" s="165">
        <v>991.62</v>
      </c>
      <c r="E203" s="165">
        <v>991.62</v>
      </c>
      <c r="F203" s="107">
        <v>100</v>
      </c>
      <c r="G203" s="94">
        <v>1</v>
      </c>
      <c r="H203" s="94">
        <v>8</v>
      </c>
      <c r="J203" s="5"/>
    </row>
    <row r="204" spans="1:10">
      <c r="A204" s="1"/>
      <c r="B204" s="63" t="s">
        <v>388</v>
      </c>
      <c r="C204" s="66" t="s">
        <v>536</v>
      </c>
      <c r="D204" s="159">
        <v>1095.9100000000001</v>
      </c>
      <c r="E204" s="159">
        <v>1074.6099999999999</v>
      </c>
      <c r="F204" s="102">
        <v>98.05640974167585</v>
      </c>
      <c r="G204" s="89">
        <v>1</v>
      </c>
      <c r="H204" s="89">
        <v>6</v>
      </c>
      <c r="J204" s="5"/>
    </row>
    <row r="205" spans="1:10">
      <c r="A205" s="1"/>
      <c r="B205" s="79" t="s">
        <v>389</v>
      </c>
      <c r="C205" s="81" t="s">
        <v>537</v>
      </c>
      <c r="D205" s="165">
        <v>905.81</v>
      </c>
      <c r="E205" s="165">
        <v>865.64</v>
      </c>
      <c r="F205" s="107">
        <v>95.565295150197059</v>
      </c>
      <c r="G205" s="94">
        <v>1</v>
      </c>
      <c r="H205" s="94">
        <v>4</v>
      </c>
      <c r="J205" s="5"/>
    </row>
    <row r="206" spans="1:10">
      <c r="A206" s="1"/>
      <c r="B206" s="63" t="s">
        <v>390</v>
      </c>
      <c r="C206" s="66" t="s">
        <v>538</v>
      </c>
      <c r="D206" s="159">
        <v>1437.84</v>
      </c>
      <c r="E206" s="159">
        <v>1416.7</v>
      </c>
      <c r="F206" s="102">
        <v>98.529739053023988</v>
      </c>
      <c r="G206" s="89">
        <v>1</v>
      </c>
      <c r="H206" s="89">
        <v>8</v>
      </c>
      <c r="J206" s="5"/>
    </row>
    <row r="207" spans="1:10">
      <c r="A207" s="1"/>
      <c r="B207" s="79" t="s">
        <v>391</v>
      </c>
      <c r="C207" s="81" t="s">
        <v>539</v>
      </c>
      <c r="D207" s="165">
        <v>1884.62</v>
      </c>
      <c r="E207" s="165">
        <v>1860.4</v>
      </c>
      <c r="F207" s="107">
        <v>98.714860290138077</v>
      </c>
      <c r="G207" s="94">
        <v>1</v>
      </c>
      <c r="H207" s="94">
        <v>7</v>
      </c>
      <c r="J207" s="5"/>
    </row>
    <row r="208" spans="1:10">
      <c r="A208" s="1"/>
      <c r="B208" s="63" t="s">
        <v>392</v>
      </c>
      <c r="C208" s="66" t="s">
        <v>540</v>
      </c>
      <c r="D208" s="159">
        <v>872.49</v>
      </c>
      <c r="E208" s="159">
        <v>827.5</v>
      </c>
      <c r="F208" s="102">
        <v>94.843493908239637</v>
      </c>
      <c r="G208" s="89">
        <v>1</v>
      </c>
      <c r="H208" s="89">
        <v>3</v>
      </c>
      <c r="J208" s="5"/>
    </row>
    <row r="209" spans="1:10">
      <c r="A209" s="1"/>
      <c r="B209" s="79" t="s">
        <v>393</v>
      </c>
      <c r="C209" s="81" t="s">
        <v>541</v>
      </c>
      <c r="D209" s="165">
        <v>1742.6399999999996</v>
      </c>
      <c r="E209" s="165">
        <v>1742.64</v>
      </c>
      <c r="F209" s="107">
        <v>100.00000000000003</v>
      </c>
      <c r="G209" s="94">
        <v>1</v>
      </c>
      <c r="H209" s="94">
        <v>7</v>
      </c>
      <c r="J209" s="5"/>
    </row>
    <row r="210" spans="1:10">
      <c r="A210" s="1"/>
      <c r="B210" s="63" t="s">
        <v>394</v>
      </c>
      <c r="C210" s="66" t="s">
        <v>542</v>
      </c>
      <c r="D210" s="159">
        <v>876.7</v>
      </c>
      <c r="E210" s="159">
        <v>793.55</v>
      </c>
      <c r="F210" s="102">
        <v>90.515569750199603</v>
      </c>
      <c r="G210" s="89">
        <v>1</v>
      </c>
      <c r="H210" s="89">
        <v>3</v>
      </c>
      <c r="J210" s="5"/>
    </row>
    <row r="211" spans="1:10">
      <c r="A211" s="1"/>
      <c r="B211" s="79" t="s">
        <v>395</v>
      </c>
      <c r="C211" s="81" t="s">
        <v>543</v>
      </c>
      <c r="D211" s="165">
        <v>4141.5600000000004</v>
      </c>
      <c r="E211" s="165">
        <v>4101.9799999999996</v>
      </c>
      <c r="F211" s="107">
        <v>99.044321463409901</v>
      </c>
      <c r="G211" s="94">
        <v>1</v>
      </c>
      <c r="H211" s="94">
        <v>37</v>
      </c>
      <c r="J211" s="5"/>
    </row>
    <row r="212" spans="1:10">
      <c r="A212" s="1"/>
      <c r="B212" s="63" t="s">
        <v>396</v>
      </c>
      <c r="C212" s="66" t="s">
        <v>544</v>
      </c>
      <c r="D212" s="159">
        <v>5999.8</v>
      </c>
      <c r="E212" s="159">
        <v>5757.8</v>
      </c>
      <c r="F212" s="102">
        <v>95.966532217740593</v>
      </c>
      <c r="G212" s="89">
        <v>1</v>
      </c>
      <c r="H212" s="89">
        <v>15</v>
      </c>
      <c r="J212" s="5"/>
    </row>
    <row r="213" spans="1:10">
      <c r="A213" s="1"/>
      <c r="B213" s="79" t="s">
        <v>397</v>
      </c>
      <c r="C213" s="81" t="s">
        <v>545</v>
      </c>
      <c r="D213" s="165">
        <v>2961.0600000000004</v>
      </c>
      <c r="E213" s="165">
        <v>2908.86</v>
      </c>
      <c r="F213" s="107">
        <v>98.237117788899909</v>
      </c>
      <c r="G213" s="94">
        <v>1</v>
      </c>
      <c r="H213" s="94">
        <v>17</v>
      </c>
      <c r="J213" s="5"/>
    </row>
    <row r="214" spans="1:10">
      <c r="A214" s="1"/>
      <c r="B214" s="63" t="s">
        <v>398</v>
      </c>
      <c r="C214" s="66" t="s">
        <v>546</v>
      </c>
      <c r="D214" s="159">
        <v>1604.72</v>
      </c>
      <c r="E214" s="159">
        <v>1562.34</v>
      </c>
      <c r="F214" s="102">
        <v>97.359040829552811</v>
      </c>
      <c r="G214" s="89">
        <v>1</v>
      </c>
      <c r="H214" s="89">
        <v>7</v>
      </c>
      <c r="J214" s="5"/>
    </row>
    <row r="215" spans="1:10">
      <c r="A215" s="1"/>
      <c r="B215" s="79" t="s">
        <v>399</v>
      </c>
      <c r="C215" s="81" t="s">
        <v>547</v>
      </c>
      <c r="D215" s="165">
        <v>2610.0500000000006</v>
      </c>
      <c r="E215" s="165">
        <v>2610.0500000000002</v>
      </c>
      <c r="F215" s="107">
        <v>99.999999999999972</v>
      </c>
      <c r="G215" s="94">
        <v>1</v>
      </c>
      <c r="H215" s="94">
        <v>37</v>
      </c>
      <c r="J215" s="5"/>
    </row>
    <row r="216" spans="1:10">
      <c r="A216" s="1"/>
      <c r="B216" s="63" t="s">
        <v>400</v>
      </c>
      <c r="C216" s="66" t="s">
        <v>548</v>
      </c>
      <c r="D216" s="159">
        <v>3692.44</v>
      </c>
      <c r="E216" s="159">
        <v>3692.44</v>
      </c>
      <c r="F216" s="102">
        <v>100</v>
      </c>
      <c r="G216" s="89">
        <v>1</v>
      </c>
      <c r="H216" s="89">
        <v>30</v>
      </c>
      <c r="J216" s="5"/>
    </row>
    <row r="217" spans="1:10">
      <c r="A217" s="1"/>
      <c r="B217" s="79" t="s">
        <v>401</v>
      </c>
      <c r="C217" s="81" t="s">
        <v>549</v>
      </c>
      <c r="D217" s="165">
        <v>1706.46</v>
      </c>
      <c r="E217" s="165">
        <v>1615.91</v>
      </c>
      <c r="F217" s="107">
        <v>94.693693376932359</v>
      </c>
      <c r="G217" s="94">
        <v>1</v>
      </c>
      <c r="H217" s="94">
        <v>8</v>
      </c>
      <c r="J217" s="5"/>
    </row>
    <row r="218" spans="1:10">
      <c r="A218" s="1"/>
      <c r="B218" s="63" t="s">
        <v>402</v>
      </c>
      <c r="C218" s="66" t="s">
        <v>550</v>
      </c>
      <c r="D218" s="159">
        <v>1708.19</v>
      </c>
      <c r="E218" s="159">
        <v>982.91</v>
      </c>
      <c r="F218" s="102">
        <v>57.541022954121026</v>
      </c>
      <c r="G218" s="89">
        <v>1</v>
      </c>
      <c r="H218" s="89">
        <v>9</v>
      </c>
      <c r="J218" s="5"/>
    </row>
    <row r="219" spans="1:10">
      <c r="A219" s="1"/>
      <c r="B219" s="79" t="s">
        <v>403</v>
      </c>
      <c r="C219" s="81" t="s">
        <v>551</v>
      </c>
      <c r="D219" s="165">
        <v>952.06</v>
      </c>
      <c r="E219" s="165">
        <v>898.69</v>
      </c>
      <c r="F219" s="107">
        <v>94.394260865911832</v>
      </c>
      <c r="G219" s="94">
        <v>1</v>
      </c>
      <c r="H219" s="94">
        <v>4</v>
      </c>
      <c r="J219" s="5"/>
    </row>
    <row r="220" spans="1:10">
      <c r="A220" s="1"/>
      <c r="B220" s="63" t="s">
        <v>404</v>
      </c>
      <c r="C220" s="66" t="s">
        <v>552</v>
      </c>
      <c r="D220" s="159">
        <v>437.94</v>
      </c>
      <c r="E220" s="159">
        <v>405.5</v>
      </c>
      <c r="F220" s="102">
        <v>92.592592592592595</v>
      </c>
      <c r="G220" s="89">
        <v>1</v>
      </c>
      <c r="H220" s="89">
        <v>2</v>
      </c>
      <c r="J220" s="5"/>
    </row>
    <row r="221" spans="1:10">
      <c r="A221" s="1"/>
      <c r="B221" s="79" t="s">
        <v>405</v>
      </c>
      <c r="C221" s="81" t="s">
        <v>553</v>
      </c>
      <c r="D221" s="165">
        <v>1264.8399999999999</v>
      </c>
      <c r="E221" s="165">
        <v>1222.8399999999999</v>
      </c>
      <c r="F221" s="107">
        <v>96.679421903165618</v>
      </c>
      <c r="G221" s="94">
        <v>1</v>
      </c>
      <c r="H221" s="94">
        <v>8</v>
      </c>
      <c r="J221" s="5"/>
    </row>
    <row r="222" spans="1:10">
      <c r="A222" s="1"/>
      <c r="B222" s="63" t="s">
        <v>406</v>
      </c>
      <c r="C222" s="66" t="s">
        <v>554</v>
      </c>
      <c r="D222" s="159">
        <v>1151.3599999999999</v>
      </c>
      <c r="E222" s="159">
        <v>1107.1199999999999</v>
      </c>
      <c r="F222" s="102">
        <v>96.157587548638134</v>
      </c>
      <c r="G222" s="89">
        <v>1</v>
      </c>
      <c r="H222" s="89">
        <v>6</v>
      </c>
      <c r="J222" s="5"/>
    </row>
    <row r="223" spans="1:10">
      <c r="A223" s="1"/>
      <c r="B223" s="79" t="s">
        <v>407</v>
      </c>
      <c r="C223" s="81" t="s">
        <v>555</v>
      </c>
      <c r="D223" s="165">
        <v>1244</v>
      </c>
      <c r="E223" s="165">
        <v>1244</v>
      </c>
      <c r="F223" s="107">
        <v>100</v>
      </c>
      <c r="G223" s="94">
        <v>1</v>
      </c>
      <c r="H223" s="94">
        <v>4</v>
      </c>
      <c r="J223" s="5"/>
    </row>
    <row r="224" spans="1:10">
      <c r="A224" s="1"/>
      <c r="B224" s="63" t="s">
        <v>408</v>
      </c>
      <c r="C224" s="66" t="s">
        <v>556</v>
      </c>
      <c r="D224" s="159">
        <v>778.19</v>
      </c>
      <c r="E224" s="159">
        <v>757.19</v>
      </c>
      <c r="F224" s="102">
        <v>97.301430241971758</v>
      </c>
      <c r="G224" s="89">
        <v>1</v>
      </c>
      <c r="H224" s="89">
        <v>4</v>
      </c>
      <c r="J224" s="5"/>
    </row>
    <row r="225" spans="1:10">
      <c r="A225" s="1"/>
      <c r="B225" s="79" t="s">
        <v>409</v>
      </c>
      <c r="C225" s="81" t="s">
        <v>557</v>
      </c>
      <c r="D225" s="165">
        <v>927.33</v>
      </c>
      <c r="E225" s="165">
        <v>766.06</v>
      </c>
      <c r="F225" s="107">
        <v>82.609211391845392</v>
      </c>
      <c r="G225" s="94">
        <v>1</v>
      </c>
      <c r="H225" s="94">
        <v>5</v>
      </c>
      <c r="J225" s="5"/>
    </row>
    <row r="226" spans="1:10">
      <c r="A226" s="1"/>
      <c r="B226" s="63" t="s">
        <v>410</v>
      </c>
      <c r="C226" s="66" t="s">
        <v>558</v>
      </c>
      <c r="D226" s="159">
        <v>1766.47</v>
      </c>
      <c r="E226" s="159">
        <v>1651.67</v>
      </c>
      <c r="F226" s="102">
        <v>93.501163337050727</v>
      </c>
      <c r="G226" s="89">
        <v>1</v>
      </c>
      <c r="H226" s="89">
        <v>7</v>
      </c>
      <c r="J226" s="5"/>
    </row>
    <row r="227" spans="1:10">
      <c r="A227" s="1"/>
      <c r="B227" s="79" t="s">
        <v>411</v>
      </c>
      <c r="C227" s="81" t="s">
        <v>559</v>
      </c>
      <c r="D227" s="165">
        <v>1237.8</v>
      </c>
      <c r="E227" s="165">
        <v>1114.02</v>
      </c>
      <c r="F227" s="107">
        <v>90</v>
      </c>
      <c r="G227" s="94">
        <v>1</v>
      </c>
      <c r="H227" s="94">
        <v>7</v>
      </c>
      <c r="J227" s="5"/>
    </row>
    <row r="228" spans="1:10">
      <c r="A228" s="1"/>
      <c r="B228" s="63" t="s">
        <v>412</v>
      </c>
      <c r="C228" s="66" t="s">
        <v>560</v>
      </c>
      <c r="D228" s="159">
        <v>2477.11</v>
      </c>
      <c r="E228" s="159">
        <v>2436.25</v>
      </c>
      <c r="F228" s="102">
        <v>98.350497151922994</v>
      </c>
      <c r="G228" s="89">
        <v>1</v>
      </c>
      <c r="H228" s="89">
        <v>27</v>
      </c>
      <c r="J228" s="5"/>
    </row>
    <row r="229" spans="1:10">
      <c r="A229" s="1"/>
      <c r="B229" s="79" t="s">
        <v>413</v>
      </c>
      <c r="C229" s="81" t="s">
        <v>561</v>
      </c>
      <c r="D229" s="165">
        <v>992.75</v>
      </c>
      <c r="E229" s="165">
        <v>967.63</v>
      </c>
      <c r="F229" s="107">
        <v>97.469654998740879</v>
      </c>
      <c r="G229" s="94">
        <v>1</v>
      </c>
      <c r="H229" s="94">
        <v>6</v>
      </c>
      <c r="J229" s="5"/>
    </row>
    <row r="230" spans="1:10">
      <c r="A230" s="1"/>
      <c r="B230" s="63" t="s">
        <v>414</v>
      </c>
      <c r="C230" s="66" t="s">
        <v>562</v>
      </c>
      <c r="D230" s="159">
        <v>1192.07</v>
      </c>
      <c r="E230" s="159">
        <v>1192.07</v>
      </c>
      <c r="F230" s="102">
        <v>100</v>
      </c>
      <c r="G230" s="89">
        <v>1</v>
      </c>
      <c r="H230" s="89">
        <v>6</v>
      </c>
      <c r="J230" s="5"/>
    </row>
    <row r="231" spans="1:10">
      <c r="A231" s="1"/>
      <c r="B231" s="79" t="s">
        <v>415</v>
      </c>
      <c r="C231" s="81" t="s">
        <v>563</v>
      </c>
      <c r="D231" s="165">
        <v>1861.56</v>
      </c>
      <c r="E231" s="165">
        <v>1836.57</v>
      </c>
      <c r="F231" s="107">
        <v>98.657577515632042</v>
      </c>
      <c r="G231" s="94">
        <v>1</v>
      </c>
      <c r="H231" s="94">
        <v>9</v>
      </c>
      <c r="J231" s="5"/>
    </row>
    <row r="232" spans="1:10">
      <c r="A232" s="1"/>
      <c r="B232" s="63" t="s">
        <v>416</v>
      </c>
      <c r="C232" s="66" t="s">
        <v>564</v>
      </c>
      <c r="D232" s="159">
        <v>1967.54</v>
      </c>
      <c r="E232" s="159">
        <v>1740.85</v>
      </c>
      <c r="F232" s="102">
        <v>88.478506154893921</v>
      </c>
      <c r="G232" s="89">
        <v>1</v>
      </c>
      <c r="H232" s="89">
        <v>7</v>
      </c>
      <c r="J232" s="5"/>
    </row>
    <row r="233" spans="1:10">
      <c r="A233" s="1"/>
      <c r="B233" s="79" t="s">
        <v>417</v>
      </c>
      <c r="C233" s="81" t="s">
        <v>565</v>
      </c>
      <c r="D233" s="165">
        <v>2990.68</v>
      </c>
      <c r="E233" s="165">
        <v>2826.27</v>
      </c>
      <c r="F233" s="107">
        <v>94.502588040178154</v>
      </c>
      <c r="G233" s="94">
        <v>1</v>
      </c>
      <c r="H233" s="94">
        <v>5</v>
      </c>
      <c r="J233" s="5"/>
    </row>
    <row r="234" spans="1:10">
      <c r="A234" s="1"/>
      <c r="B234" s="63" t="s">
        <v>418</v>
      </c>
      <c r="C234" s="66" t="s">
        <v>566</v>
      </c>
      <c r="D234" s="159">
        <v>1518.58</v>
      </c>
      <c r="E234" s="159">
        <v>1483.48</v>
      </c>
      <c r="F234" s="102">
        <v>97.688630167656626</v>
      </c>
      <c r="G234" s="89">
        <v>1</v>
      </c>
      <c r="H234" s="89">
        <v>2</v>
      </c>
      <c r="J234" s="5"/>
    </row>
    <row r="235" spans="1:10">
      <c r="A235" s="1"/>
      <c r="B235" s="79" t="s">
        <v>419</v>
      </c>
      <c r="C235" s="81" t="s">
        <v>567</v>
      </c>
      <c r="D235" s="165">
        <v>1155.5999999999999</v>
      </c>
      <c r="E235" s="165">
        <v>1118.7</v>
      </c>
      <c r="F235" s="107">
        <v>96.806853582554524</v>
      </c>
      <c r="G235" s="94">
        <v>1</v>
      </c>
      <c r="H235" s="94">
        <v>2</v>
      </c>
      <c r="J235" s="5"/>
    </row>
    <row r="236" spans="1:10">
      <c r="A236" s="1"/>
      <c r="B236" s="63" t="s">
        <v>420</v>
      </c>
      <c r="C236" s="66" t="s">
        <v>568</v>
      </c>
      <c r="D236" s="159">
        <v>1850.2</v>
      </c>
      <c r="E236" s="159">
        <v>1850.2</v>
      </c>
      <c r="F236" s="102">
        <v>100</v>
      </c>
      <c r="G236" s="89">
        <v>1</v>
      </c>
      <c r="H236" s="89">
        <v>4</v>
      </c>
      <c r="J236" s="5"/>
    </row>
    <row r="237" spans="1:10">
      <c r="A237" s="1"/>
      <c r="B237" s="79" t="s">
        <v>421</v>
      </c>
      <c r="C237" s="81" t="s">
        <v>569</v>
      </c>
      <c r="D237" s="165">
        <v>1148.72</v>
      </c>
      <c r="E237" s="165">
        <v>1148.72</v>
      </c>
      <c r="F237" s="107">
        <v>100</v>
      </c>
      <c r="G237" s="94">
        <v>1</v>
      </c>
      <c r="H237" s="94">
        <v>2</v>
      </c>
      <c r="J237" s="5"/>
    </row>
    <row r="238" spans="1:10">
      <c r="A238" s="1"/>
      <c r="B238" s="63" t="s">
        <v>422</v>
      </c>
      <c r="C238" s="66" t="s">
        <v>570</v>
      </c>
      <c r="D238" s="159">
        <v>1851.39</v>
      </c>
      <c r="E238" s="159">
        <v>1820.52</v>
      </c>
      <c r="F238" s="102">
        <v>98.332604151475365</v>
      </c>
      <c r="G238" s="89">
        <v>1</v>
      </c>
      <c r="H238" s="89">
        <v>4</v>
      </c>
      <c r="J238" s="5"/>
    </row>
    <row r="239" spans="1:10">
      <c r="A239" s="1"/>
      <c r="B239" s="79" t="s">
        <v>423</v>
      </c>
      <c r="C239" s="81" t="s">
        <v>571</v>
      </c>
      <c r="D239" s="165">
        <v>2114.5300000000002</v>
      </c>
      <c r="E239" s="165">
        <v>1898.49</v>
      </c>
      <c r="F239" s="107">
        <v>89.783072361233934</v>
      </c>
      <c r="G239" s="94">
        <v>1</v>
      </c>
      <c r="H239" s="94">
        <v>3</v>
      </c>
      <c r="J239" s="5"/>
    </row>
    <row r="240" spans="1:10">
      <c r="A240" s="1"/>
      <c r="B240" s="63" t="s">
        <v>424</v>
      </c>
      <c r="C240" s="66" t="s">
        <v>572</v>
      </c>
      <c r="D240" s="159">
        <v>1494.36</v>
      </c>
      <c r="E240" s="159">
        <v>1494.36</v>
      </c>
      <c r="F240" s="102">
        <v>100</v>
      </c>
      <c r="G240" s="89">
        <v>1</v>
      </c>
      <c r="H240" s="89">
        <v>3</v>
      </c>
      <c r="J240" s="5"/>
    </row>
    <row r="241" spans="1:10">
      <c r="A241" s="1"/>
      <c r="B241" s="79" t="s">
        <v>425</v>
      </c>
      <c r="C241" s="81" t="s">
        <v>573</v>
      </c>
      <c r="D241" s="165">
        <v>1007.3</v>
      </c>
      <c r="E241" s="165">
        <v>1007.3</v>
      </c>
      <c r="F241" s="107">
        <v>100</v>
      </c>
      <c r="G241" s="94">
        <v>1</v>
      </c>
      <c r="H241" s="94">
        <v>2</v>
      </c>
      <c r="J241" s="5"/>
    </row>
    <row r="242" spans="1:10">
      <c r="A242" s="1"/>
      <c r="B242" s="63" t="s">
        <v>426</v>
      </c>
      <c r="C242" s="66" t="s">
        <v>574</v>
      </c>
      <c r="D242" s="159">
        <v>911.07</v>
      </c>
      <c r="E242" s="159">
        <v>776.82</v>
      </c>
      <c r="F242" s="102">
        <v>85.264579011491975</v>
      </c>
      <c r="G242" s="89">
        <v>1</v>
      </c>
      <c r="H242" s="89">
        <v>1</v>
      </c>
      <c r="J242" s="5"/>
    </row>
    <row r="243" spans="1:10">
      <c r="A243" s="1"/>
      <c r="B243" s="79" t="s">
        <v>427</v>
      </c>
      <c r="C243" s="81" t="s">
        <v>575</v>
      </c>
      <c r="D243" s="165">
        <v>1773.9</v>
      </c>
      <c r="E243" s="165">
        <v>1773.9</v>
      </c>
      <c r="F243" s="107">
        <v>100</v>
      </c>
      <c r="G243" s="94">
        <v>1</v>
      </c>
      <c r="H243" s="94">
        <v>3</v>
      </c>
      <c r="J243" s="5"/>
    </row>
    <row r="244" spans="1:10">
      <c r="A244" s="1"/>
      <c r="B244" s="63" t="s">
        <v>428</v>
      </c>
      <c r="C244" s="66" t="s">
        <v>576</v>
      </c>
      <c r="D244" s="159">
        <v>2439.9</v>
      </c>
      <c r="E244" s="159">
        <v>2317.4699999999998</v>
      </c>
      <c r="F244" s="102">
        <v>94.982171400467223</v>
      </c>
      <c r="G244" s="89">
        <v>1</v>
      </c>
      <c r="H244" s="89">
        <v>4</v>
      </c>
      <c r="J244" s="5"/>
    </row>
    <row r="245" spans="1:10">
      <c r="A245" s="1"/>
      <c r="B245" s="79" t="s">
        <v>429</v>
      </c>
      <c r="C245" s="81" t="s">
        <v>577</v>
      </c>
      <c r="D245" s="165">
        <v>15552.59</v>
      </c>
      <c r="E245" s="165">
        <v>15129.53</v>
      </c>
      <c r="F245" s="107">
        <v>97.279809986632458</v>
      </c>
      <c r="G245" s="94">
        <v>1</v>
      </c>
      <c r="H245" s="94">
        <v>24</v>
      </c>
      <c r="J245" s="5"/>
    </row>
    <row r="246" spans="1:10">
      <c r="A246" s="1"/>
      <c r="B246" s="63" t="s">
        <v>430</v>
      </c>
      <c r="C246" s="66" t="s">
        <v>578</v>
      </c>
      <c r="D246" s="159">
        <v>5094.29</v>
      </c>
      <c r="E246" s="159">
        <v>4992.29</v>
      </c>
      <c r="F246" s="102">
        <v>97.997758274460239</v>
      </c>
      <c r="G246" s="89">
        <v>1</v>
      </c>
      <c r="H246" s="89">
        <v>14</v>
      </c>
      <c r="J246" s="5"/>
    </row>
    <row r="247" spans="1:10">
      <c r="A247" s="1"/>
      <c r="B247" s="79" t="s">
        <v>431</v>
      </c>
      <c r="C247" s="81" t="s">
        <v>579</v>
      </c>
      <c r="D247" s="165">
        <v>3411.24</v>
      </c>
      <c r="E247" s="165">
        <v>3411.24</v>
      </c>
      <c r="F247" s="107">
        <v>100</v>
      </c>
      <c r="G247" s="94">
        <v>1</v>
      </c>
      <c r="H247" s="94">
        <v>13</v>
      </c>
      <c r="J247" s="5"/>
    </row>
    <row r="248" spans="1:10">
      <c r="A248" s="1"/>
      <c r="B248" s="63" t="s">
        <v>432</v>
      </c>
      <c r="C248" s="66" t="s">
        <v>580</v>
      </c>
      <c r="D248" s="159">
        <v>1380.21</v>
      </c>
      <c r="E248" s="159">
        <v>1318.95</v>
      </c>
      <c r="F248" s="102">
        <v>95.561544982285312</v>
      </c>
      <c r="G248" s="89">
        <v>1</v>
      </c>
      <c r="H248" s="89">
        <v>5</v>
      </c>
      <c r="J248" s="5"/>
    </row>
    <row r="249" spans="1:10">
      <c r="A249" s="1"/>
      <c r="B249" s="79" t="s">
        <v>433</v>
      </c>
      <c r="C249" s="81" t="s">
        <v>581</v>
      </c>
      <c r="D249" s="165">
        <v>4251.91</v>
      </c>
      <c r="E249" s="165">
        <v>4077.19</v>
      </c>
      <c r="F249" s="107">
        <v>95.890787904729876</v>
      </c>
      <c r="G249" s="94">
        <v>1</v>
      </c>
      <c r="H249" s="94">
        <v>14</v>
      </c>
      <c r="J249" s="5"/>
    </row>
    <row r="250" spans="1:10">
      <c r="A250" s="1"/>
      <c r="B250" s="63" t="s">
        <v>434</v>
      </c>
      <c r="C250" s="66" t="s">
        <v>582</v>
      </c>
      <c r="D250" s="159">
        <v>1571.04</v>
      </c>
      <c r="E250" s="159">
        <v>1540.92</v>
      </c>
      <c r="F250" s="102">
        <v>98.082798655667588</v>
      </c>
      <c r="G250" s="89">
        <v>1</v>
      </c>
      <c r="H250" s="89">
        <v>7</v>
      </c>
      <c r="J250" s="5"/>
    </row>
    <row r="251" spans="1:10">
      <c r="A251" s="1"/>
      <c r="B251" s="79" t="s">
        <v>435</v>
      </c>
      <c r="C251" s="81" t="s">
        <v>583</v>
      </c>
      <c r="D251" s="165">
        <v>1391.02</v>
      </c>
      <c r="E251" s="165">
        <v>1391.02</v>
      </c>
      <c r="F251" s="107">
        <v>100</v>
      </c>
      <c r="G251" s="94">
        <v>1</v>
      </c>
      <c r="H251" s="94">
        <v>7</v>
      </c>
      <c r="J251" s="5"/>
    </row>
    <row r="252" spans="1:10">
      <c r="A252" s="1"/>
      <c r="B252" s="63" t="s">
        <v>436</v>
      </c>
      <c r="C252" s="66" t="s">
        <v>584</v>
      </c>
      <c r="D252" s="159">
        <v>2502.11</v>
      </c>
      <c r="E252" s="159">
        <v>2285.62</v>
      </c>
      <c r="F252" s="102">
        <v>91.347702539057025</v>
      </c>
      <c r="G252" s="89">
        <v>1</v>
      </c>
      <c r="H252" s="89">
        <v>6</v>
      </c>
      <c r="J252" s="5"/>
    </row>
    <row r="253" spans="1:10">
      <c r="A253" s="1"/>
      <c r="B253" s="79" t="s">
        <v>437</v>
      </c>
      <c r="C253" s="81" t="s">
        <v>585</v>
      </c>
      <c r="D253" s="165">
        <v>3541.4300000000003</v>
      </c>
      <c r="E253" s="165">
        <v>3474.2</v>
      </c>
      <c r="F253" s="107">
        <v>98.101614319639225</v>
      </c>
      <c r="G253" s="94">
        <v>1</v>
      </c>
      <c r="H253" s="94">
        <v>12</v>
      </c>
      <c r="J253" s="5"/>
    </row>
    <row r="254" spans="1:10">
      <c r="A254" s="1"/>
      <c r="B254" s="63" t="s">
        <v>438</v>
      </c>
      <c r="C254" s="66" t="s">
        <v>586</v>
      </c>
      <c r="D254" s="159">
        <v>7543.0999999999995</v>
      </c>
      <c r="E254" s="159">
        <v>7233.81</v>
      </c>
      <c r="F254" s="102">
        <v>95.89969641128981</v>
      </c>
      <c r="G254" s="89">
        <v>1</v>
      </c>
      <c r="H254" s="89">
        <v>21</v>
      </c>
      <c r="J254" s="5"/>
    </row>
    <row r="255" spans="1:10">
      <c r="A255" s="1"/>
      <c r="B255" s="79" t="s">
        <v>439</v>
      </c>
      <c r="C255" s="81" t="s">
        <v>587</v>
      </c>
      <c r="D255" s="165">
        <v>1189.1199999999999</v>
      </c>
      <c r="E255" s="165">
        <v>1164.1199999999999</v>
      </c>
      <c r="F255" s="107">
        <v>97.897604951560808</v>
      </c>
      <c r="G255" s="94">
        <v>1</v>
      </c>
      <c r="H255" s="94">
        <v>3</v>
      </c>
      <c r="J255" s="5"/>
    </row>
    <row r="256" spans="1:10">
      <c r="A256" s="1"/>
      <c r="B256" s="63" t="s">
        <v>440</v>
      </c>
      <c r="C256" s="66" t="s">
        <v>588</v>
      </c>
      <c r="D256" s="159">
        <v>1392</v>
      </c>
      <c r="E256" s="159">
        <v>1296</v>
      </c>
      <c r="F256" s="102">
        <v>93.103448275862064</v>
      </c>
      <c r="G256" s="89">
        <v>1</v>
      </c>
      <c r="H256" s="89">
        <v>5</v>
      </c>
      <c r="J256" s="5"/>
    </row>
    <row r="257" spans="1:10">
      <c r="A257" s="1"/>
      <c r="B257" s="79" t="s">
        <v>441</v>
      </c>
      <c r="C257" s="81" t="s">
        <v>589</v>
      </c>
      <c r="D257" s="165">
        <v>2151.67</v>
      </c>
      <c r="E257" s="165">
        <v>2026.84</v>
      </c>
      <c r="F257" s="107">
        <v>94.198459800991785</v>
      </c>
      <c r="G257" s="94">
        <v>1</v>
      </c>
      <c r="H257" s="94">
        <v>7</v>
      </c>
      <c r="J257" s="5"/>
    </row>
    <row r="258" spans="1:10">
      <c r="A258" s="1"/>
      <c r="B258" s="63" t="s">
        <v>442</v>
      </c>
      <c r="C258" s="66" t="s">
        <v>590</v>
      </c>
      <c r="D258" s="159">
        <v>2373.1000000000004</v>
      </c>
      <c r="E258" s="159">
        <v>2237.6799999999998</v>
      </c>
      <c r="F258" s="102">
        <v>94.293540095234064</v>
      </c>
      <c r="G258" s="89">
        <v>1</v>
      </c>
      <c r="H258" s="89">
        <v>3</v>
      </c>
      <c r="J258" s="5"/>
    </row>
    <row r="259" spans="1:10">
      <c r="A259" s="1"/>
      <c r="B259" s="79" t="s">
        <v>443</v>
      </c>
      <c r="C259" s="81" t="s">
        <v>591</v>
      </c>
      <c r="D259" s="165">
        <v>3909.9</v>
      </c>
      <c r="E259" s="165">
        <v>3695.64</v>
      </c>
      <c r="F259" s="107">
        <v>94.52006445177625</v>
      </c>
      <c r="G259" s="94">
        <v>1</v>
      </c>
      <c r="H259" s="94">
        <v>8</v>
      </c>
      <c r="J259" s="5"/>
    </row>
    <row r="260" spans="1:10">
      <c r="A260" s="1"/>
      <c r="B260" s="63" t="s">
        <v>444</v>
      </c>
      <c r="C260" s="66" t="s">
        <v>592</v>
      </c>
      <c r="D260" s="159">
        <v>2176.23</v>
      </c>
      <c r="E260" s="159">
        <v>2176.23</v>
      </c>
      <c r="F260" s="102">
        <v>100</v>
      </c>
      <c r="G260" s="89">
        <v>1</v>
      </c>
      <c r="H260" s="89">
        <v>0</v>
      </c>
      <c r="J260" s="5"/>
    </row>
    <row r="261" spans="1:10">
      <c r="A261" s="1"/>
      <c r="B261" s="79" t="s">
        <v>445</v>
      </c>
      <c r="C261" s="81" t="s">
        <v>593</v>
      </c>
      <c r="D261" s="165">
        <v>897.84</v>
      </c>
      <c r="E261" s="165">
        <v>872.85</v>
      </c>
      <c r="F261" s="107">
        <v>97.216653301256343</v>
      </c>
      <c r="G261" s="94">
        <v>1</v>
      </c>
      <c r="H261" s="94">
        <v>1</v>
      </c>
      <c r="J261" s="5"/>
    </row>
    <row r="262" spans="1:10">
      <c r="A262" s="1"/>
      <c r="B262" s="63" t="s">
        <v>446</v>
      </c>
      <c r="C262" s="66" t="s">
        <v>594</v>
      </c>
      <c r="D262" s="159">
        <v>1222.3399999999999</v>
      </c>
      <c r="E262" s="159">
        <v>1222.3399999999999</v>
      </c>
      <c r="F262" s="102">
        <v>100</v>
      </c>
      <c r="G262" s="89">
        <v>1</v>
      </c>
      <c r="H262" s="89">
        <v>1</v>
      </c>
      <c r="J262" s="5"/>
    </row>
    <row r="263" spans="1:10">
      <c r="A263" s="1"/>
      <c r="B263" s="79" t="s">
        <v>447</v>
      </c>
      <c r="C263" s="81" t="s">
        <v>595</v>
      </c>
      <c r="D263" s="165">
        <v>1854.13</v>
      </c>
      <c r="E263" s="165">
        <v>1821.87</v>
      </c>
      <c r="F263" s="107">
        <v>98.260100424457818</v>
      </c>
      <c r="G263" s="94">
        <v>1</v>
      </c>
      <c r="H263" s="94">
        <v>0</v>
      </c>
      <c r="J263" s="5"/>
    </row>
    <row r="264" spans="1:10">
      <c r="A264" s="1"/>
      <c r="B264" s="80" t="s">
        <v>448</v>
      </c>
      <c r="C264" s="82" t="s">
        <v>596</v>
      </c>
      <c r="D264" s="166">
        <v>1740.7</v>
      </c>
      <c r="E264" s="166">
        <v>1708.44</v>
      </c>
      <c r="F264" s="108">
        <v>98.146722582868961</v>
      </c>
      <c r="G264" s="95">
        <v>1</v>
      </c>
      <c r="H264" s="95">
        <v>4</v>
      </c>
      <c r="J264" s="5"/>
    </row>
    <row r="266" spans="1:10">
      <c r="B266" s="222" t="s">
        <v>797</v>
      </c>
      <c r="C266" s="213" t="s">
        <v>611</v>
      </c>
      <c r="D266" s="168">
        <v>1658140.97</v>
      </c>
      <c r="E266" s="168">
        <v>1639898.5917355376</v>
      </c>
      <c r="F266" s="177">
        <v>98.89982947201031</v>
      </c>
      <c r="G266" s="167">
        <v>1329</v>
      </c>
      <c r="H266" s="167">
        <v>33357</v>
      </c>
    </row>
    <row r="267" spans="1:10">
      <c r="B267" s="214"/>
      <c r="C267" s="218" t="s">
        <v>612</v>
      </c>
      <c r="D267" s="170">
        <v>430937.13</v>
      </c>
      <c r="E267" s="170">
        <v>423627.42000000004</v>
      </c>
      <c r="F267" s="178">
        <v>98.303764170889622</v>
      </c>
      <c r="G267" s="169">
        <v>877</v>
      </c>
      <c r="H267" s="169">
        <v>22048</v>
      </c>
    </row>
    <row r="268" spans="1:10">
      <c r="B268" s="215"/>
      <c r="C268" s="219" t="s">
        <v>613</v>
      </c>
      <c r="D268" s="172">
        <v>298662.09173553711</v>
      </c>
      <c r="E268" s="172">
        <v>296456.61173553707</v>
      </c>
      <c r="F268" s="179">
        <v>99.234958147275236</v>
      </c>
      <c r="G268" s="171">
        <v>275</v>
      </c>
      <c r="H268" s="171">
        <v>6162</v>
      </c>
    </row>
    <row r="269" spans="1:10">
      <c r="B269" s="216"/>
      <c r="C269" s="220" t="s">
        <v>825</v>
      </c>
      <c r="D269" s="174">
        <v>653140.68000000005</v>
      </c>
      <c r="E269" s="174">
        <v>653140.68000000005</v>
      </c>
      <c r="F269" s="180">
        <v>100</v>
      </c>
      <c r="G269" s="173">
        <v>29</v>
      </c>
      <c r="H269" s="173">
        <v>3811</v>
      </c>
    </row>
    <row r="270" spans="1:10">
      <c r="B270" s="217"/>
      <c r="C270" s="221" t="s">
        <v>614</v>
      </c>
      <c r="D270" s="176">
        <v>275401.06999999995</v>
      </c>
      <c r="E270" s="176">
        <v>266753.28999999992</v>
      </c>
      <c r="F270" s="181">
        <v>96.85993231616709</v>
      </c>
      <c r="G270" s="175">
        <v>148</v>
      </c>
      <c r="H270" s="175">
        <v>1335</v>
      </c>
    </row>
    <row r="271" spans="1:10">
      <c r="B271" s="16" t="s">
        <v>65</v>
      </c>
    </row>
  </sheetData>
  <sheetProtection password="DD24" sheet="1" objects="1" scenarios="1"/>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L263"/>
  <sheetViews>
    <sheetView showGridLines="0" zoomScale="85" zoomScaleNormal="85" workbookViewId="0">
      <pane ySplit="3" topLeftCell="A4" activePane="bottomLeft" state="frozen"/>
      <selection pane="bottomLeft" activeCell="H40" sqref="H40"/>
    </sheetView>
  </sheetViews>
  <sheetFormatPr defaultColWidth="9" defaultRowHeight="15.75"/>
  <cols>
    <col min="1" max="1" width="3.5" style="226" customWidth="1"/>
    <col min="2" max="2" width="14.375" style="226" customWidth="1"/>
    <col min="3" max="3" width="30.125" style="226" customWidth="1"/>
    <col min="4" max="5" width="24" style="225" customWidth="1"/>
    <col min="6" max="6" width="18.125" style="225" customWidth="1"/>
    <col min="7" max="8" width="17.125" style="225" customWidth="1"/>
    <col min="9" max="16384" width="9" style="226"/>
  </cols>
  <sheetData>
    <row r="1" spans="1:12">
      <c r="A1" s="1"/>
      <c r="B1" s="1"/>
      <c r="C1" s="1"/>
      <c r="D1" s="3"/>
      <c r="E1" s="3"/>
      <c r="F1" s="3"/>
      <c r="G1" s="3"/>
      <c r="H1" s="3"/>
      <c r="I1" s="371"/>
      <c r="J1" s="371"/>
      <c r="K1" s="371"/>
      <c r="L1" s="371"/>
    </row>
    <row r="2" spans="1:12" s="375" customFormat="1" ht="16.350000000000001" customHeight="1">
      <c r="A2" s="151"/>
      <c r="B2" s="372" t="s">
        <v>67</v>
      </c>
      <c r="C2" s="373" t="s">
        <v>0</v>
      </c>
      <c r="D2" s="374" t="s">
        <v>13</v>
      </c>
      <c r="E2" s="374" t="s">
        <v>792</v>
      </c>
      <c r="F2" s="374" t="s">
        <v>793</v>
      </c>
      <c r="G2" s="374" t="s">
        <v>795</v>
      </c>
      <c r="H2" s="374" t="s">
        <v>816</v>
      </c>
    </row>
    <row r="3" spans="1:12" s="376" customFormat="1" ht="16.350000000000001" customHeight="1">
      <c r="A3" s="151"/>
      <c r="B3" s="239"/>
      <c r="C3" s="45"/>
      <c r="D3" s="47" t="s">
        <v>17</v>
      </c>
      <c r="E3" s="47" t="s">
        <v>17</v>
      </c>
      <c r="F3" s="47" t="s">
        <v>794</v>
      </c>
      <c r="G3" s="47"/>
      <c r="H3" s="47" t="s">
        <v>817</v>
      </c>
    </row>
    <row r="4" spans="1:12" s="31" customFormat="1" ht="16.350000000000001" customHeight="1">
      <c r="B4" s="243" t="s">
        <v>74</v>
      </c>
      <c r="C4" s="377" t="s">
        <v>126</v>
      </c>
      <c r="D4" s="396">
        <v>31500.89</v>
      </c>
      <c r="E4" s="396">
        <v>30546.639999999999</v>
      </c>
      <c r="F4" s="379">
        <v>97</v>
      </c>
      <c r="G4" s="378">
        <v>100</v>
      </c>
      <c r="H4" s="416">
        <v>2749</v>
      </c>
      <c r="K4" s="32"/>
      <c r="L4" s="33"/>
    </row>
    <row r="5" spans="1:12" s="31" customFormat="1" ht="16.350000000000001" customHeight="1">
      <c r="B5" s="243" t="s">
        <v>68</v>
      </c>
      <c r="C5" s="317" t="s">
        <v>127</v>
      </c>
      <c r="D5" s="397">
        <v>25127.119999999999</v>
      </c>
      <c r="E5" s="398">
        <v>25127.119999999999</v>
      </c>
      <c r="F5" s="320">
        <v>100</v>
      </c>
      <c r="G5" s="319">
        <v>6</v>
      </c>
      <c r="H5" s="417" t="s">
        <v>61</v>
      </c>
      <c r="K5" s="32"/>
      <c r="L5" s="33"/>
    </row>
    <row r="6" spans="1:12" s="31" customFormat="1" ht="16.350000000000001" customHeight="1">
      <c r="B6" s="243" t="s">
        <v>75</v>
      </c>
      <c r="C6" s="147" t="s">
        <v>128</v>
      </c>
      <c r="D6" s="399">
        <v>16384.189999999999</v>
      </c>
      <c r="E6" s="400">
        <v>16188.4</v>
      </c>
      <c r="F6" s="109">
        <v>98.805006533737711</v>
      </c>
      <c r="G6" s="240">
        <v>2</v>
      </c>
      <c r="H6" s="418" t="s">
        <v>61</v>
      </c>
      <c r="K6" s="32"/>
      <c r="L6" s="33"/>
    </row>
    <row r="7" spans="1:12" s="31" customFormat="1" ht="16.350000000000001" customHeight="1">
      <c r="B7" s="243" t="s">
        <v>69</v>
      </c>
      <c r="C7" s="317" t="s">
        <v>129</v>
      </c>
      <c r="D7" s="397">
        <v>9770.1</v>
      </c>
      <c r="E7" s="398">
        <v>9770.1</v>
      </c>
      <c r="F7" s="320">
        <v>100</v>
      </c>
      <c r="G7" s="319">
        <v>16</v>
      </c>
      <c r="H7" s="417">
        <v>486</v>
      </c>
      <c r="K7" s="32"/>
      <c r="L7" s="33"/>
    </row>
    <row r="8" spans="1:12" s="31" customFormat="1" ht="16.350000000000001" customHeight="1">
      <c r="B8" s="243" t="s">
        <v>76</v>
      </c>
      <c r="C8" s="147" t="s">
        <v>130</v>
      </c>
      <c r="D8" s="399">
        <v>18051.599999999999</v>
      </c>
      <c r="E8" s="400">
        <v>17417.849999999999</v>
      </c>
      <c r="F8" s="109">
        <v>96.48923087150169</v>
      </c>
      <c r="G8" s="240">
        <v>21</v>
      </c>
      <c r="H8" s="418">
        <v>692</v>
      </c>
      <c r="K8" s="32"/>
      <c r="L8" s="33"/>
    </row>
    <row r="9" spans="1:12" s="31" customFormat="1" ht="16.350000000000001" customHeight="1">
      <c r="B9" s="243" t="s">
        <v>70</v>
      </c>
      <c r="C9" s="317" t="s">
        <v>131</v>
      </c>
      <c r="D9" s="397">
        <v>6709.22</v>
      </c>
      <c r="E9" s="398">
        <v>6709.22</v>
      </c>
      <c r="F9" s="320">
        <v>100</v>
      </c>
      <c r="G9" s="319">
        <v>18</v>
      </c>
      <c r="H9" s="417">
        <v>437</v>
      </c>
      <c r="K9" s="32"/>
      <c r="L9" s="33"/>
    </row>
    <row r="10" spans="1:12" s="31" customFormat="1" ht="16.350000000000001" customHeight="1">
      <c r="B10" s="243" t="s">
        <v>77</v>
      </c>
      <c r="C10" s="147" t="s">
        <v>132</v>
      </c>
      <c r="D10" s="399">
        <v>3489.09</v>
      </c>
      <c r="E10" s="400">
        <v>3489.09</v>
      </c>
      <c r="F10" s="109">
        <v>100</v>
      </c>
      <c r="G10" s="240">
        <v>7</v>
      </c>
      <c r="H10" s="418">
        <v>419</v>
      </c>
      <c r="K10" s="32"/>
      <c r="L10" s="33"/>
    </row>
    <row r="11" spans="1:12" s="31" customFormat="1" ht="16.350000000000001" customHeight="1">
      <c r="B11" s="243" t="s">
        <v>78</v>
      </c>
      <c r="C11" s="317" t="s">
        <v>1038</v>
      </c>
      <c r="D11" s="397">
        <v>8821.24</v>
      </c>
      <c r="E11" s="398">
        <v>8821.24</v>
      </c>
      <c r="F11" s="320">
        <v>100</v>
      </c>
      <c r="G11" s="319">
        <v>1</v>
      </c>
      <c r="H11" s="417" t="s">
        <v>61</v>
      </c>
      <c r="K11" s="32"/>
      <c r="L11" s="33"/>
    </row>
    <row r="12" spans="1:12" s="31" customFormat="1" ht="16.350000000000001" customHeight="1">
      <c r="B12" s="243" t="s">
        <v>79</v>
      </c>
      <c r="C12" s="147" t="s">
        <v>134</v>
      </c>
      <c r="D12" s="399">
        <v>8165.1</v>
      </c>
      <c r="E12" s="400">
        <v>8165.1</v>
      </c>
      <c r="F12" s="109">
        <v>100</v>
      </c>
      <c r="G12" s="240">
        <v>11</v>
      </c>
      <c r="H12" s="418">
        <v>331</v>
      </c>
      <c r="K12" s="32"/>
      <c r="L12" s="33"/>
    </row>
    <row r="13" spans="1:12" s="31" customFormat="1" ht="16.350000000000001" customHeight="1">
      <c r="B13" s="243" t="s">
        <v>80</v>
      </c>
      <c r="C13" s="317" t="s">
        <v>135</v>
      </c>
      <c r="D13" s="397">
        <v>5675.81</v>
      </c>
      <c r="E13" s="398">
        <v>5675.81</v>
      </c>
      <c r="F13" s="320">
        <v>100</v>
      </c>
      <c r="G13" s="319">
        <v>20</v>
      </c>
      <c r="H13" s="417">
        <v>429</v>
      </c>
      <c r="K13" s="32"/>
      <c r="L13" s="33"/>
    </row>
    <row r="14" spans="1:12" s="31" customFormat="1" ht="16.350000000000001" customHeight="1">
      <c r="B14" s="243" t="s">
        <v>81</v>
      </c>
      <c r="C14" s="147" t="s">
        <v>136</v>
      </c>
      <c r="D14" s="399">
        <v>3358</v>
      </c>
      <c r="E14" s="400">
        <v>3358</v>
      </c>
      <c r="F14" s="109">
        <v>100</v>
      </c>
      <c r="G14" s="240">
        <v>7</v>
      </c>
      <c r="H14" s="418">
        <v>205</v>
      </c>
      <c r="K14" s="32"/>
      <c r="L14" s="33"/>
    </row>
    <row r="15" spans="1:12" s="31" customFormat="1" ht="16.350000000000001" customHeight="1">
      <c r="B15" s="243" t="s">
        <v>83</v>
      </c>
      <c r="C15" s="317" t="s">
        <v>138</v>
      </c>
      <c r="D15" s="397">
        <v>4117.26</v>
      </c>
      <c r="E15" s="398">
        <v>4117.26</v>
      </c>
      <c r="F15" s="320">
        <v>100</v>
      </c>
      <c r="G15" s="319">
        <v>7</v>
      </c>
      <c r="H15" s="417">
        <v>201</v>
      </c>
      <c r="K15" s="32"/>
      <c r="L15" s="33"/>
    </row>
    <row r="16" spans="1:12" s="31" customFormat="1" ht="16.350000000000001" customHeight="1">
      <c r="B16" s="243" t="s">
        <v>85</v>
      </c>
      <c r="C16" s="147" t="s">
        <v>140</v>
      </c>
      <c r="D16" s="399">
        <v>4160.9399999999996</v>
      </c>
      <c r="E16" s="400">
        <v>4160.9399999999996</v>
      </c>
      <c r="F16" s="109">
        <v>100</v>
      </c>
      <c r="G16" s="240">
        <v>3</v>
      </c>
      <c r="H16" s="418">
        <v>263</v>
      </c>
      <c r="K16" s="32"/>
      <c r="L16" s="33"/>
    </row>
    <row r="17" spans="2:12" s="31" customFormat="1" ht="16.350000000000001" customHeight="1">
      <c r="B17" s="243" t="s">
        <v>86</v>
      </c>
      <c r="C17" s="317" t="s">
        <v>889</v>
      </c>
      <c r="D17" s="397">
        <v>2450.06</v>
      </c>
      <c r="E17" s="398">
        <v>2450.06</v>
      </c>
      <c r="F17" s="320">
        <v>100</v>
      </c>
      <c r="G17" s="319">
        <v>7</v>
      </c>
      <c r="H17" s="417">
        <v>208</v>
      </c>
      <c r="K17" s="32"/>
      <c r="L17" s="33"/>
    </row>
    <row r="18" spans="2:12" s="31" customFormat="1" ht="16.350000000000001" customHeight="1">
      <c r="B18" s="243" t="s">
        <v>87</v>
      </c>
      <c r="C18" s="147" t="s">
        <v>142</v>
      </c>
      <c r="D18" s="399">
        <v>3472.7</v>
      </c>
      <c r="E18" s="400">
        <v>3472.7</v>
      </c>
      <c r="F18" s="109">
        <v>100</v>
      </c>
      <c r="G18" s="240">
        <v>9</v>
      </c>
      <c r="H18" s="418">
        <v>248</v>
      </c>
      <c r="K18" s="32"/>
      <c r="L18" s="33"/>
    </row>
    <row r="19" spans="2:12" s="31" customFormat="1" ht="16.350000000000001" customHeight="1">
      <c r="B19" s="243" t="s">
        <v>88</v>
      </c>
      <c r="C19" s="317" t="s">
        <v>143</v>
      </c>
      <c r="D19" s="397">
        <v>5545.13</v>
      </c>
      <c r="E19" s="398">
        <v>5545.13</v>
      </c>
      <c r="F19" s="320">
        <v>100</v>
      </c>
      <c r="G19" s="319">
        <v>12</v>
      </c>
      <c r="H19" s="417">
        <v>360</v>
      </c>
      <c r="K19" s="32"/>
      <c r="L19" s="33"/>
    </row>
    <row r="20" spans="2:12" s="31" customFormat="1" ht="16.350000000000001" customHeight="1">
      <c r="B20" s="243" t="s">
        <v>89</v>
      </c>
      <c r="C20" s="147" t="s">
        <v>942</v>
      </c>
      <c r="D20" s="399">
        <v>4554.9799999999996</v>
      </c>
      <c r="E20" s="400">
        <v>4554.9799999999996</v>
      </c>
      <c r="F20" s="109">
        <v>100</v>
      </c>
      <c r="G20" s="240">
        <v>6</v>
      </c>
      <c r="H20" s="418">
        <v>165</v>
      </c>
      <c r="K20" s="32"/>
      <c r="L20" s="33"/>
    </row>
    <row r="21" spans="2:12" s="31" customFormat="1" ht="16.350000000000001" customHeight="1">
      <c r="B21" s="243" t="s">
        <v>90</v>
      </c>
      <c r="C21" s="317" t="s">
        <v>145</v>
      </c>
      <c r="D21" s="397">
        <v>3037.37</v>
      </c>
      <c r="E21" s="398">
        <v>3037.37</v>
      </c>
      <c r="F21" s="320">
        <v>100</v>
      </c>
      <c r="G21" s="319">
        <v>5</v>
      </c>
      <c r="H21" s="417">
        <v>177</v>
      </c>
      <c r="K21" s="32"/>
      <c r="L21" s="33"/>
    </row>
    <row r="22" spans="2:12" s="31" customFormat="1" ht="16.350000000000001" customHeight="1">
      <c r="B22" s="243" t="s">
        <v>91</v>
      </c>
      <c r="C22" s="147" t="s">
        <v>146</v>
      </c>
      <c r="D22" s="399">
        <v>2854.83</v>
      </c>
      <c r="E22" s="400">
        <v>2854.83</v>
      </c>
      <c r="F22" s="109">
        <v>100</v>
      </c>
      <c r="G22" s="240">
        <v>8</v>
      </c>
      <c r="H22" s="418">
        <v>134</v>
      </c>
      <c r="K22" s="32"/>
      <c r="L22" s="33"/>
    </row>
    <row r="23" spans="2:12" s="31" customFormat="1" ht="16.350000000000001" customHeight="1">
      <c r="B23" s="243" t="s">
        <v>92</v>
      </c>
      <c r="C23" s="317" t="s">
        <v>147</v>
      </c>
      <c r="D23" s="397">
        <v>4076.38</v>
      </c>
      <c r="E23" s="398">
        <v>4076.38</v>
      </c>
      <c r="F23" s="320">
        <v>100</v>
      </c>
      <c r="G23" s="319">
        <v>8</v>
      </c>
      <c r="H23" s="417">
        <v>180</v>
      </c>
      <c r="K23" s="32"/>
      <c r="L23" s="33"/>
    </row>
    <row r="24" spans="2:12" s="31" customFormat="1" ht="16.350000000000001" customHeight="1">
      <c r="B24" s="243" t="s">
        <v>93</v>
      </c>
      <c r="C24" s="147" t="s">
        <v>148</v>
      </c>
      <c r="D24" s="399">
        <v>3361.48</v>
      </c>
      <c r="E24" s="400">
        <v>3361.48</v>
      </c>
      <c r="F24" s="109">
        <v>100</v>
      </c>
      <c r="G24" s="240">
        <v>15</v>
      </c>
      <c r="H24" s="418">
        <v>169</v>
      </c>
      <c r="K24" s="32"/>
      <c r="L24" s="33"/>
    </row>
    <row r="25" spans="2:12" s="31" customFormat="1" ht="16.350000000000001" customHeight="1">
      <c r="B25" s="243" t="s">
        <v>94</v>
      </c>
      <c r="C25" s="317" t="s">
        <v>149</v>
      </c>
      <c r="D25" s="397">
        <v>2074.66</v>
      </c>
      <c r="E25" s="398">
        <v>2074.66</v>
      </c>
      <c r="F25" s="320">
        <v>100</v>
      </c>
      <c r="G25" s="319">
        <v>8</v>
      </c>
      <c r="H25" s="417">
        <v>149</v>
      </c>
      <c r="K25" s="32"/>
      <c r="L25" s="33"/>
    </row>
    <row r="26" spans="2:12" s="31" customFormat="1" ht="16.350000000000001" customHeight="1">
      <c r="B26" s="243" t="s">
        <v>96</v>
      </c>
      <c r="C26" s="147" t="s">
        <v>151</v>
      </c>
      <c r="D26" s="399">
        <v>2054.21</v>
      </c>
      <c r="E26" s="400">
        <v>2054.21</v>
      </c>
      <c r="F26" s="109">
        <v>100</v>
      </c>
      <c r="G26" s="240">
        <v>9</v>
      </c>
      <c r="H26" s="418">
        <v>119</v>
      </c>
      <c r="K26" s="32"/>
      <c r="L26" s="33"/>
    </row>
    <row r="27" spans="2:12" s="31" customFormat="1" ht="16.350000000000001" customHeight="1">
      <c r="B27" s="243" t="s">
        <v>98</v>
      </c>
      <c r="C27" s="317" t="s">
        <v>153</v>
      </c>
      <c r="D27" s="397">
        <v>1859.43</v>
      </c>
      <c r="E27" s="398">
        <v>1859.43</v>
      </c>
      <c r="F27" s="320">
        <v>100</v>
      </c>
      <c r="G27" s="319">
        <v>7</v>
      </c>
      <c r="H27" s="417">
        <v>100</v>
      </c>
      <c r="K27" s="32"/>
      <c r="L27" s="33"/>
    </row>
    <row r="28" spans="2:12" s="31" customFormat="1" ht="16.350000000000001" customHeight="1">
      <c r="B28" s="243" t="s">
        <v>99</v>
      </c>
      <c r="C28" s="147" t="s">
        <v>1039</v>
      </c>
      <c r="D28" s="399">
        <v>4869.8100000000004</v>
      </c>
      <c r="E28" s="400">
        <v>4869.8100000000004</v>
      </c>
      <c r="F28" s="109">
        <v>100</v>
      </c>
      <c r="G28" s="240">
        <v>9</v>
      </c>
      <c r="H28" s="418">
        <v>443</v>
      </c>
      <c r="K28" s="32"/>
      <c r="L28" s="33"/>
    </row>
    <row r="29" spans="2:12" s="31" customFormat="1" ht="16.350000000000001" customHeight="1">
      <c r="B29" s="243" t="s">
        <v>100</v>
      </c>
      <c r="C29" s="317" t="s">
        <v>1040</v>
      </c>
      <c r="D29" s="397">
        <v>13847.84</v>
      </c>
      <c r="E29" s="398">
        <v>13275.2</v>
      </c>
      <c r="F29" s="320">
        <v>95.864770245756745</v>
      </c>
      <c r="G29" s="319">
        <v>22</v>
      </c>
      <c r="H29" s="417">
        <v>366</v>
      </c>
      <c r="K29" s="32"/>
      <c r="L29" s="33"/>
    </row>
    <row r="30" spans="2:12" s="31" customFormat="1" ht="16.350000000000001" customHeight="1">
      <c r="B30" s="243" t="s">
        <v>101</v>
      </c>
      <c r="C30" s="147" t="s">
        <v>156</v>
      </c>
      <c r="D30" s="399">
        <v>3820.09</v>
      </c>
      <c r="E30" s="400">
        <v>3820.09</v>
      </c>
      <c r="F30" s="109">
        <v>100</v>
      </c>
      <c r="G30" s="240">
        <v>1</v>
      </c>
      <c r="H30" s="418" t="s">
        <v>61</v>
      </c>
      <c r="K30" s="32"/>
      <c r="L30" s="33"/>
    </row>
    <row r="31" spans="2:12" s="31" customFormat="1" ht="16.350000000000001" customHeight="1">
      <c r="B31" s="243" t="s">
        <v>104</v>
      </c>
      <c r="C31" s="317" t="s">
        <v>1041</v>
      </c>
      <c r="D31" s="397">
        <v>3900.85</v>
      </c>
      <c r="E31" s="398">
        <v>3844.98</v>
      </c>
      <c r="F31" s="320">
        <v>98.567748054911107</v>
      </c>
      <c r="G31" s="319">
        <v>10</v>
      </c>
      <c r="H31" s="417">
        <v>137</v>
      </c>
      <c r="K31" s="32"/>
      <c r="L31" s="33"/>
    </row>
    <row r="32" spans="2:12" s="31" customFormat="1" ht="16.350000000000001" customHeight="1">
      <c r="B32" s="243" t="s">
        <v>105</v>
      </c>
      <c r="C32" s="147" t="s">
        <v>160</v>
      </c>
      <c r="D32" s="399">
        <v>1936.4</v>
      </c>
      <c r="E32" s="400">
        <v>1936.4</v>
      </c>
      <c r="F32" s="109">
        <v>100</v>
      </c>
      <c r="G32" s="240">
        <v>8</v>
      </c>
      <c r="H32" s="418">
        <v>111</v>
      </c>
      <c r="K32" s="32"/>
      <c r="L32" s="33"/>
    </row>
    <row r="33" spans="2:12" s="31" customFormat="1" ht="16.350000000000001" customHeight="1">
      <c r="B33" s="243" t="s">
        <v>106</v>
      </c>
      <c r="C33" s="317" t="s">
        <v>161</v>
      </c>
      <c r="D33" s="397">
        <v>6851.48</v>
      </c>
      <c r="E33" s="398">
        <v>6851.48</v>
      </c>
      <c r="F33" s="320">
        <v>100</v>
      </c>
      <c r="G33" s="319">
        <v>17</v>
      </c>
      <c r="H33" s="417">
        <v>263</v>
      </c>
      <c r="K33" s="32"/>
      <c r="L33" s="33"/>
    </row>
    <row r="34" spans="2:12" s="31" customFormat="1" ht="16.350000000000001" customHeight="1">
      <c r="B34" s="243" t="s">
        <v>107</v>
      </c>
      <c r="C34" s="147" t="s">
        <v>162</v>
      </c>
      <c r="D34" s="399">
        <v>8266.67</v>
      </c>
      <c r="E34" s="400">
        <v>8266.67</v>
      </c>
      <c r="F34" s="109">
        <v>100</v>
      </c>
      <c r="G34" s="240">
        <v>32</v>
      </c>
      <c r="H34" s="418">
        <v>522</v>
      </c>
      <c r="K34" s="32"/>
      <c r="L34" s="33"/>
    </row>
    <row r="35" spans="2:12" s="31" customFormat="1" ht="16.350000000000001" customHeight="1">
      <c r="B35" s="243" t="s">
        <v>108</v>
      </c>
      <c r="C35" s="317" t="s">
        <v>163</v>
      </c>
      <c r="D35" s="397">
        <v>6866.6</v>
      </c>
      <c r="E35" s="398">
        <v>6866.6</v>
      </c>
      <c r="F35" s="320">
        <v>100</v>
      </c>
      <c r="G35" s="319">
        <v>37</v>
      </c>
      <c r="H35" s="417">
        <v>311</v>
      </c>
      <c r="K35" s="32"/>
      <c r="L35" s="33"/>
    </row>
    <row r="36" spans="2:12" s="31" customFormat="1" ht="16.350000000000001" customHeight="1">
      <c r="B36" s="243" t="s">
        <v>109</v>
      </c>
      <c r="C36" s="147" t="s">
        <v>949</v>
      </c>
      <c r="D36" s="399">
        <v>8074.83</v>
      </c>
      <c r="E36" s="400">
        <v>8074.83</v>
      </c>
      <c r="F36" s="109">
        <v>100</v>
      </c>
      <c r="G36" s="240">
        <v>9</v>
      </c>
      <c r="H36" s="418">
        <v>114</v>
      </c>
      <c r="K36" s="32"/>
      <c r="L36" s="33"/>
    </row>
    <row r="37" spans="2:12" s="31" customFormat="1" ht="16.350000000000001" customHeight="1">
      <c r="B37" s="243" t="s">
        <v>890</v>
      </c>
      <c r="C37" s="317" t="s">
        <v>891</v>
      </c>
      <c r="D37" s="397">
        <v>4019.84</v>
      </c>
      <c r="E37" s="398">
        <v>4019.84</v>
      </c>
      <c r="F37" s="320">
        <v>100</v>
      </c>
      <c r="G37" s="319">
        <v>11</v>
      </c>
      <c r="H37" s="417">
        <v>291</v>
      </c>
      <c r="K37" s="32"/>
      <c r="L37" s="33"/>
    </row>
    <row r="38" spans="2:12" s="31" customFormat="1" ht="16.350000000000001" customHeight="1">
      <c r="B38" s="243" t="s">
        <v>893</v>
      </c>
      <c r="C38" s="147" t="s">
        <v>894</v>
      </c>
      <c r="D38" s="399">
        <v>2055.5300000000002</v>
      </c>
      <c r="E38" s="400">
        <v>2055.5300000000002</v>
      </c>
      <c r="F38" s="109">
        <v>100</v>
      </c>
      <c r="G38" s="240">
        <v>7</v>
      </c>
      <c r="H38" s="418">
        <v>142</v>
      </c>
      <c r="K38" s="32"/>
      <c r="L38" s="33"/>
    </row>
    <row r="39" spans="2:12" s="31" customFormat="1" ht="16.350000000000001" customHeight="1">
      <c r="B39" s="243" t="s">
        <v>895</v>
      </c>
      <c r="C39" s="317" t="s">
        <v>896</v>
      </c>
      <c r="D39" s="397">
        <v>2667.77</v>
      </c>
      <c r="E39" s="398">
        <v>2667.77</v>
      </c>
      <c r="F39" s="320">
        <v>100</v>
      </c>
      <c r="G39" s="319">
        <v>1</v>
      </c>
      <c r="H39" s="417" t="s">
        <v>61</v>
      </c>
      <c r="K39" s="32"/>
      <c r="L39" s="33"/>
    </row>
    <row r="40" spans="2:12" s="31" customFormat="1" ht="16.350000000000001" customHeight="1">
      <c r="B40" s="243" t="s">
        <v>111</v>
      </c>
      <c r="C40" s="147" t="s">
        <v>166</v>
      </c>
      <c r="D40" s="399">
        <v>13642.16</v>
      </c>
      <c r="E40" s="400">
        <v>13642.16</v>
      </c>
      <c r="F40" s="109">
        <v>100</v>
      </c>
      <c r="G40" s="240">
        <v>50</v>
      </c>
      <c r="H40" s="418">
        <v>450</v>
      </c>
      <c r="K40" s="32"/>
      <c r="L40" s="33"/>
    </row>
    <row r="41" spans="2:12" s="31" customFormat="1" ht="16.350000000000001" customHeight="1">
      <c r="B41" s="243" t="s">
        <v>112</v>
      </c>
      <c r="C41" s="317" t="s">
        <v>1042</v>
      </c>
      <c r="D41" s="397">
        <v>6559.34</v>
      </c>
      <c r="E41" s="398">
        <v>6559.34</v>
      </c>
      <c r="F41" s="320">
        <v>100</v>
      </c>
      <c r="G41" s="319">
        <v>4</v>
      </c>
      <c r="H41" s="417">
        <v>264</v>
      </c>
      <c r="K41" s="32"/>
      <c r="L41" s="33"/>
    </row>
    <row r="42" spans="2:12" s="31" customFormat="1" ht="16.350000000000001" customHeight="1">
      <c r="B42" s="243" t="s">
        <v>114</v>
      </c>
      <c r="C42" s="147" t="s">
        <v>169</v>
      </c>
      <c r="D42" s="399">
        <v>6033.7</v>
      </c>
      <c r="E42" s="400">
        <v>5938.49</v>
      </c>
      <c r="F42" s="109">
        <v>98.422029600411022</v>
      </c>
      <c r="G42" s="240">
        <v>38</v>
      </c>
      <c r="H42" s="418">
        <v>167</v>
      </c>
      <c r="K42" s="32"/>
      <c r="L42" s="33"/>
    </row>
    <row r="43" spans="2:12" s="31" customFormat="1" ht="16.350000000000001" customHeight="1">
      <c r="B43" s="243" t="s">
        <v>115</v>
      </c>
      <c r="C43" s="317" t="s">
        <v>170</v>
      </c>
      <c r="D43" s="397">
        <v>5882.2</v>
      </c>
      <c r="E43" s="398">
        <v>5720.54</v>
      </c>
      <c r="F43" s="320">
        <v>97.251708544422158</v>
      </c>
      <c r="G43" s="319">
        <v>30</v>
      </c>
      <c r="H43" s="417">
        <v>172</v>
      </c>
      <c r="K43" s="32"/>
      <c r="L43" s="33"/>
    </row>
    <row r="44" spans="2:12" s="31" customFormat="1" ht="16.350000000000001" customHeight="1">
      <c r="B44" s="243" t="s">
        <v>116</v>
      </c>
      <c r="C44" s="147" t="s">
        <v>171</v>
      </c>
      <c r="D44" s="399">
        <v>3282.9</v>
      </c>
      <c r="E44" s="400">
        <v>2965.93</v>
      </c>
      <c r="F44" s="109">
        <v>90.344817082457581</v>
      </c>
      <c r="G44" s="240">
        <v>14</v>
      </c>
      <c r="H44" s="418">
        <v>83</v>
      </c>
      <c r="K44" s="32"/>
      <c r="L44" s="33"/>
    </row>
    <row r="45" spans="2:12" s="31" customFormat="1" ht="16.350000000000001" customHeight="1">
      <c r="B45" s="243" t="s">
        <v>117</v>
      </c>
      <c r="C45" s="317" t="s">
        <v>172</v>
      </c>
      <c r="D45" s="397">
        <v>4655.74</v>
      </c>
      <c r="E45" s="398">
        <v>4655.74</v>
      </c>
      <c r="F45" s="320">
        <v>100</v>
      </c>
      <c r="G45" s="319">
        <v>17</v>
      </c>
      <c r="H45" s="417">
        <v>172</v>
      </c>
      <c r="K45" s="32"/>
      <c r="L45" s="33"/>
    </row>
    <row r="46" spans="2:12" s="31" customFormat="1" ht="16.350000000000001" customHeight="1">
      <c r="B46" s="243" t="s">
        <v>118</v>
      </c>
      <c r="C46" s="147" t="s">
        <v>173</v>
      </c>
      <c r="D46" s="399">
        <v>34616.839999999997</v>
      </c>
      <c r="E46" s="400">
        <v>34616.839999999997</v>
      </c>
      <c r="F46" s="109">
        <v>100</v>
      </c>
      <c r="G46" s="240">
        <v>1</v>
      </c>
      <c r="H46" s="418" t="s">
        <v>61</v>
      </c>
      <c r="K46" s="32"/>
      <c r="L46" s="33"/>
    </row>
    <row r="47" spans="2:12" s="31" customFormat="1" ht="16.350000000000001" customHeight="1">
      <c r="B47" s="243" t="s">
        <v>119</v>
      </c>
      <c r="C47" s="317" t="s">
        <v>174</v>
      </c>
      <c r="D47" s="397">
        <v>21171.040000000001</v>
      </c>
      <c r="E47" s="398">
        <v>21108.7</v>
      </c>
      <c r="F47" s="320">
        <v>99.705541154331584</v>
      </c>
      <c r="G47" s="319">
        <v>43</v>
      </c>
      <c r="H47" s="417">
        <v>704</v>
      </c>
      <c r="K47" s="32"/>
      <c r="L47" s="33"/>
    </row>
    <row r="48" spans="2:12" s="31" customFormat="1" ht="16.350000000000001" customHeight="1">
      <c r="B48" s="243" t="s">
        <v>120</v>
      </c>
      <c r="C48" s="147" t="s">
        <v>175</v>
      </c>
      <c r="D48" s="399">
        <v>16977.79</v>
      </c>
      <c r="E48" s="400">
        <v>16977.79</v>
      </c>
      <c r="F48" s="109">
        <v>100</v>
      </c>
      <c r="G48" s="240">
        <v>24</v>
      </c>
      <c r="H48" s="418">
        <v>534</v>
      </c>
      <c r="K48" s="32"/>
      <c r="L48" s="33"/>
    </row>
    <row r="49" spans="2:12" s="31" customFormat="1" ht="16.350000000000001" customHeight="1">
      <c r="B49" s="243" t="s">
        <v>121</v>
      </c>
      <c r="C49" s="317" t="s">
        <v>176</v>
      </c>
      <c r="D49" s="397">
        <v>5213.0200000000004</v>
      </c>
      <c r="E49" s="398">
        <v>5213.0200000000004</v>
      </c>
      <c r="F49" s="320">
        <v>100</v>
      </c>
      <c r="G49" s="319">
        <v>16</v>
      </c>
      <c r="H49" s="417">
        <v>268</v>
      </c>
      <c r="K49" s="32"/>
      <c r="L49" s="33"/>
    </row>
    <row r="50" spans="2:12" s="31" customFormat="1" ht="16.350000000000001" customHeight="1">
      <c r="B50" s="243" t="s">
        <v>122</v>
      </c>
      <c r="C50" s="147" t="s">
        <v>177</v>
      </c>
      <c r="D50" s="399">
        <v>11558.68</v>
      </c>
      <c r="E50" s="400">
        <v>11558.68</v>
      </c>
      <c r="F50" s="109">
        <v>100</v>
      </c>
      <c r="G50" s="240">
        <v>19</v>
      </c>
      <c r="H50" s="418">
        <v>326</v>
      </c>
      <c r="K50" s="32"/>
      <c r="L50" s="33"/>
    </row>
    <row r="51" spans="2:12" s="31" customFormat="1" ht="16.350000000000001" customHeight="1">
      <c r="B51" s="243" t="s">
        <v>123</v>
      </c>
      <c r="C51" s="317" t="s">
        <v>178</v>
      </c>
      <c r="D51" s="397">
        <v>7828.17</v>
      </c>
      <c r="E51" s="398">
        <v>7828.17</v>
      </c>
      <c r="F51" s="320">
        <v>100</v>
      </c>
      <c r="G51" s="319">
        <v>20</v>
      </c>
      <c r="H51" s="417">
        <v>230</v>
      </c>
      <c r="K51" s="32"/>
      <c r="L51" s="33"/>
    </row>
    <row r="52" spans="2:12" s="31" customFormat="1" ht="16.350000000000001" customHeight="1">
      <c r="B52" s="243" t="s">
        <v>124</v>
      </c>
      <c r="C52" s="147" t="s">
        <v>179</v>
      </c>
      <c r="D52" s="399">
        <v>7520.72</v>
      </c>
      <c r="E52" s="400">
        <v>7520.72</v>
      </c>
      <c r="F52" s="109">
        <v>100</v>
      </c>
      <c r="G52" s="240">
        <v>54</v>
      </c>
      <c r="H52" s="418">
        <v>276</v>
      </c>
      <c r="K52" s="32"/>
      <c r="L52" s="33"/>
    </row>
    <row r="53" spans="2:12" s="31" customFormat="1" ht="16.350000000000001" customHeight="1" thickBot="1">
      <c r="B53" s="249" t="s">
        <v>125</v>
      </c>
      <c r="C53" s="321" t="s">
        <v>1043</v>
      </c>
      <c r="D53" s="401">
        <v>3751.85</v>
      </c>
      <c r="E53" s="402">
        <v>3673.03</v>
      </c>
      <c r="F53" s="323">
        <v>97.89916974292683</v>
      </c>
      <c r="G53" s="322">
        <v>24</v>
      </c>
      <c r="H53" s="419">
        <v>106</v>
      </c>
      <c r="K53" s="32"/>
      <c r="L53" s="33"/>
    </row>
    <row r="54" spans="2:12" s="31" customFormat="1" ht="16.350000000000001" customHeight="1" thickTop="1">
      <c r="B54" s="250" t="s">
        <v>184</v>
      </c>
      <c r="C54" s="324" t="s">
        <v>223</v>
      </c>
      <c r="D54" s="403">
        <v>39719.979999999974</v>
      </c>
      <c r="E54" s="403">
        <v>38627.099999999977</v>
      </c>
      <c r="F54" s="325">
        <v>97.2</v>
      </c>
      <c r="G54" s="252">
        <v>105</v>
      </c>
      <c r="H54" s="420">
        <v>811</v>
      </c>
      <c r="K54" s="32"/>
      <c r="L54" s="33"/>
    </row>
    <row r="55" spans="2:12" s="31" customFormat="1" ht="16.350000000000001" customHeight="1">
      <c r="B55" s="250" t="s">
        <v>185</v>
      </c>
      <c r="C55" s="317" t="s">
        <v>1044</v>
      </c>
      <c r="D55" s="397">
        <v>29383.65</v>
      </c>
      <c r="E55" s="398">
        <v>29383.65</v>
      </c>
      <c r="F55" s="320">
        <v>100</v>
      </c>
      <c r="G55" s="319">
        <v>1</v>
      </c>
      <c r="H55" s="417" t="s">
        <v>61</v>
      </c>
      <c r="K55" s="32"/>
      <c r="L55" s="33"/>
    </row>
    <row r="56" spans="2:12" s="31" customFormat="1" ht="16.350000000000001" customHeight="1">
      <c r="B56" s="250" t="s">
        <v>186</v>
      </c>
      <c r="C56" s="324" t="s">
        <v>225</v>
      </c>
      <c r="D56" s="403">
        <v>6295.22</v>
      </c>
      <c r="E56" s="403">
        <v>6295.22</v>
      </c>
      <c r="F56" s="325">
        <v>100</v>
      </c>
      <c r="G56" s="252">
        <v>11</v>
      </c>
      <c r="H56" s="420">
        <v>370</v>
      </c>
      <c r="K56" s="32"/>
      <c r="L56" s="33"/>
    </row>
    <row r="57" spans="2:12" s="31" customFormat="1" ht="16.350000000000001" customHeight="1">
      <c r="B57" s="250" t="s">
        <v>187</v>
      </c>
      <c r="C57" s="317" t="s">
        <v>1045</v>
      </c>
      <c r="D57" s="397">
        <v>18810.310000000001</v>
      </c>
      <c r="E57" s="398">
        <v>18810.310000000001</v>
      </c>
      <c r="F57" s="320">
        <v>100</v>
      </c>
      <c r="G57" s="319">
        <v>1</v>
      </c>
      <c r="H57" s="417" t="s">
        <v>61</v>
      </c>
      <c r="K57" s="32"/>
      <c r="L57" s="33"/>
    </row>
    <row r="58" spans="2:12" s="31" customFormat="1" ht="16.350000000000001" customHeight="1">
      <c r="B58" s="250" t="s">
        <v>188</v>
      </c>
      <c r="C58" s="324" t="s">
        <v>227</v>
      </c>
      <c r="D58" s="403">
        <v>3611.5899999999997</v>
      </c>
      <c r="E58" s="403">
        <v>3490.6</v>
      </c>
      <c r="F58" s="325">
        <v>96.6</v>
      </c>
      <c r="G58" s="252">
        <v>13</v>
      </c>
      <c r="H58" s="420">
        <v>473</v>
      </c>
      <c r="K58" s="32"/>
      <c r="L58" s="33"/>
    </row>
    <row r="59" spans="2:12" s="31" customFormat="1" ht="16.350000000000001" customHeight="1">
      <c r="B59" s="250" t="s">
        <v>189</v>
      </c>
      <c r="C59" s="317" t="s">
        <v>1046</v>
      </c>
      <c r="D59" s="397">
        <v>2693.9300000000003</v>
      </c>
      <c r="E59" s="398">
        <v>2693.9300000000003</v>
      </c>
      <c r="F59" s="320">
        <v>100</v>
      </c>
      <c r="G59" s="319">
        <v>13</v>
      </c>
      <c r="H59" s="417">
        <v>235</v>
      </c>
      <c r="K59" s="32"/>
      <c r="L59" s="33"/>
    </row>
    <row r="60" spans="2:12" s="31" customFormat="1" ht="16.350000000000001" customHeight="1">
      <c r="B60" s="250" t="s">
        <v>190</v>
      </c>
      <c r="C60" s="324" t="s">
        <v>229</v>
      </c>
      <c r="D60" s="403">
        <v>2891.32</v>
      </c>
      <c r="E60" s="403">
        <v>2891.32</v>
      </c>
      <c r="F60" s="325">
        <v>100</v>
      </c>
      <c r="G60" s="252">
        <v>7</v>
      </c>
      <c r="H60" s="420">
        <v>124</v>
      </c>
      <c r="K60" s="32"/>
      <c r="L60" s="33"/>
    </row>
    <row r="61" spans="2:12" s="31" customFormat="1" ht="16.350000000000001" customHeight="1">
      <c r="B61" s="250" t="s">
        <v>191</v>
      </c>
      <c r="C61" s="317" t="s">
        <v>1047</v>
      </c>
      <c r="D61" s="397">
        <v>14367.98</v>
      </c>
      <c r="E61" s="398">
        <v>14367.98</v>
      </c>
      <c r="F61" s="320">
        <v>100</v>
      </c>
      <c r="G61" s="319">
        <v>1</v>
      </c>
      <c r="H61" s="417" t="s">
        <v>61</v>
      </c>
      <c r="K61" s="32"/>
      <c r="L61" s="33"/>
    </row>
    <row r="62" spans="2:12" s="31" customFormat="1" ht="16.350000000000001" customHeight="1">
      <c r="B62" s="250" t="s">
        <v>192</v>
      </c>
      <c r="C62" s="324" t="s">
        <v>231</v>
      </c>
      <c r="D62" s="403">
        <v>12385.18</v>
      </c>
      <c r="E62" s="403">
        <v>12385.18</v>
      </c>
      <c r="F62" s="325">
        <v>100</v>
      </c>
      <c r="G62" s="252">
        <v>1</v>
      </c>
      <c r="H62" s="420" t="s">
        <v>61</v>
      </c>
      <c r="K62" s="32"/>
      <c r="L62" s="33"/>
    </row>
    <row r="63" spans="2:12" s="31" customFormat="1" ht="16.350000000000001" customHeight="1">
      <c r="B63" s="250" t="s">
        <v>193</v>
      </c>
      <c r="C63" s="317" t="s">
        <v>1048</v>
      </c>
      <c r="D63" s="397">
        <v>7480.63</v>
      </c>
      <c r="E63" s="398">
        <v>7480.63</v>
      </c>
      <c r="F63" s="320">
        <v>100</v>
      </c>
      <c r="G63" s="319">
        <v>1</v>
      </c>
      <c r="H63" s="417" t="s">
        <v>61</v>
      </c>
      <c r="K63" s="32"/>
      <c r="L63" s="33"/>
    </row>
    <row r="64" spans="2:12" s="31" customFormat="1" ht="16.350000000000001" customHeight="1">
      <c r="B64" s="250" t="s">
        <v>194</v>
      </c>
      <c r="C64" s="324" t="s">
        <v>233</v>
      </c>
      <c r="D64" s="403">
        <v>1791.3399999999997</v>
      </c>
      <c r="E64" s="403">
        <v>1791.3399999999997</v>
      </c>
      <c r="F64" s="325">
        <v>100</v>
      </c>
      <c r="G64" s="252">
        <v>10</v>
      </c>
      <c r="H64" s="420">
        <v>127</v>
      </c>
      <c r="K64" s="32"/>
      <c r="L64" s="33"/>
    </row>
    <row r="65" spans="2:12" s="31" customFormat="1" ht="16.350000000000001" customHeight="1">
      <c r="B65" s="250" t="s">
        <v>195</v>
      </c>
      <c r="C65" s="317" t="s">
        <v>1049</v>
      </c>
      <c r="D65" s="397">
        <v>2286.4699999999998</v>
      </c>
      <c r="E65" s="398">
        <v>2286.4699999999998</v>
      </c>
      <c r="F65" s="320">
        <v>100</v>
      </c>
      <c r="G65" s="319">
        <v>1</v>
      </c>
      <c r="H65" s="417" t="s">
        <v>61</v>
      </c>
      <c r="K65" s="32"/>
      <c r="L65" s="33"/>
    </row>
    <row r="66" spans="2:12" s="31" customFormat="1" ht="16.350000000000001" customHeight="1">
      <c r="B66" s="250" t="s">
        <v>196</v>
      </c>
      <c r="C66" s="324" t="s">
        <v>235</v>
      </c>
      <c r="D66" s="403">
        <v>2457.36</v>
      </c>
      <c r="E66" s="403">
        <v>2457.36</v>
      </c>
      <c r="F66" s="325">
        <v>100</v>
      </c>
      <c r="G66" s="252">
        <v>7</v>
      </c>
      <c r="H66" s="420">
        <v>119</v>
      </c>
      <c r="K66" s="32"/>
      <c r="L66" s="33"/>
    </row>
    <row r="67" spans="2:12" s="31" customFormat="1" ht="16.350000000000001" customHeight="1">
      <c r="B67" s="250" t="s">
        <v>197</v>
      </c>
      <c r="C67" s="317" t="s">
        <v>1050</v>
      </c>
      <c r="D67" s="397">
        <v>6217.85</v>
      </c>
      <c r="E67" s="398">
        <v>6217.85</v>
      </c>
      <c r="F67" s="320">
        <v>100</v>
      </c>
      <c r="G67" s="319">
        <v>1</v>
      </c>
      <c r="H67" s="417" t="s">
        <v>61</v>
      </c>
      <c r="K67" s="32"/>
      <c r="L67" s="33"/>
    </row>
    <row r="68" spans="2:12" s="31" customFormat="1" ht="16.350000000000001" customHeight="1">
      <c r="B68" s="250" t="s">
        <v>198</v>
      </c>
      <c r="C68" s="324" t="s">
        <v>237</v>
      </c>
      <c r="D68" s="403">
        <v>3381.19</v>
      </c>
      <c r="E68" s="403">
        <v>3381.19</v>
      </c>
      <c r="F68" s="325">
        <v>100</v>
      </c>
      <c r="G68" s="252">
        <v>1</v>
      </c>
      <c r="H68" s="420" t="s">
        <v>61</v>
      </c>
      <c r="K68" s="32"/>
      <c r="L68" s="33"/>
    </row>
    <row r="69" spans="2:12" s="31" customFormat="1" ht="16.350000000000001" customHeight="1">
      <c r="B69" s="250" t="s">
        <v>199</v>
      </c>
      <c r="C69" s="317" t="s">
        <v>1053</v>
      </c>
      <c r="D69" s="397">
        <v>4183.63</v>
      </c>
      <c r="E69" s="398">
        <v>4183.63</v>
      </c>
      <c r="F69" s="320">
        <v>100</v>
      </c>
      <c r="G69" s="319">
        <v>1</v>
      </c>
      <c r="H69" s="417" t="s">
        <v>61</v>
      </c>
      <c r="K69" s="32"/>
      <c r="L69" s="33"/>
    </row>
    <row r="70" spans="2:12" s="31" customFormat="1" ht="16.350000000000001" customHeight="1">
      <c r="B70" s="250" t="s">
        <v>200</v>
      </c>
      <c r="C70" s="324" t="s">
        <v>239</v>
      </c>
      <c r="D70" s="403">
        <v>1421.31</v>
      </c>
      <c r="E70" s="403">
        <v>1421.31</v>
      </c>
      <c r="F70" s="325">
        <v>100</v>
      </c>
      <c r="G70" s="252">
        <v>1</v>
      </c>
      <c r="H70" s="420" t="s">
        <v>61</v>
      </c>
      <c r="K70" s="32"/>
      <c r="L70" s="33"/>
    </row>
    <row r="71" spans="2:12" s="31" customFormat="1" ht="16.350000000000001" customHeight="1">
      <c r="B71" s="250" t="s">
        <v>201</v>
      </c>
      <c r="C71" s="317" t="s">
        <v>1055</v>
      </c>
      <c r="D71" s="397">
        <v>1725.61</v>
      </c>
      <c r="E71" s="398">
        <v>1725.61</v>
      </c>
      <c r="F71" s="320">
        <v>100</v>
      </c>
      <c r="G71" s="319">
        <v>1</v>
      </c>
      <c r="H71" s="417" t="s">
        <v>61</v>
      </c>
      <c r="K71" s="32"/>
      <c r="L71" s="33"/>
    </row>
    <row r="72" spans="2:12" s="31" customFormat="1" ht="16.350000000000001" customHeight="1">
      <c r="B72" s="250" t="s">
        <v>202</v>
      </c>
      <c r="C72" s="324" t="s">
        <v>241</v>
      </c>
      <c r="D72" s="403">
        <v>3057.02</v>
      </c>
      <c r="E72" s="403">
        <v>3057.02</v>
      </c>
      <c r="F72" s="325">
        <v>100</v>
      </c>
      <c r="G72" s="252">
        <v>1</v>
      </c>
      <c r="H72" s="420" t="s">
        <v>61</v>
      </c>
      <c r="K72" s="32"/>
      <c r="L72" s="33"/>
    </row>
    <row r="73" spans="2:12" s="31" customFormat="1" ht="16.350000000000001" customHeight="1">
      <c r="B73" s="250" t="s">
        <v>203</v>
      </c>
      <c r="C73" s="317" t="s">
        <v>1057</v>
      </c>
      <c r="D73" s="397">
        <v>1923.64</v>
      </c>
      <c r="E73" s="398">
        <v>1923.64</v>
      </c>
      <c r="F73" s="320">
        <v>100</v>
      </c>
      <c r="G73" s="319">
        <v>1</v>
      </c>
      <c r="H73" s="417" t="s">
        <v>61</v>
      </c>
      <c r="K73" s="32"/>
      <c r="L73" s="33"/>
    </row>
    <row r="74" spans="2:12" s="31" customFormat="1" ht="16.350000000000001" customHeight="1">
      <c r="B74" s="250" t="s">
        <v>204</v>
      </c>
      <c r="C74" s="324" t="s">
        <v>243</v>
      </c>
      <c r="D74" s="403">
        <v>1930.05</v>
      </c>
      <c r="E74" s="403">
        <v>1930.05</v>
      </c>
      <c r="F74" s="325">
        <v>100</v>
      </c>
      <c r="G74" s="252">
        <v>1</v>
      </c>
      <c r="H74" s="420" t="s">
        <v>61</v>
      </c>
      <c r="K74" s="32"/>
      <c r="L74" s="33"/>
    </row>
    <row r="75" spans="2:12" s="31" customFormat="1" ht="16.350000000000001" customHeight="1">
      <c r="B75" s="250" t="s">
        <v>205</v>
      </c>
      <c r="C75" s="317" t="s">
        <v>1058</v>
      </c>
      <c r="D75" s="397">
        <v>4105</v>
      </c>
      <c r="E75" s="398">
        <v>4105</v>
      </c>
      <c r="F75" s="320">
        <v>100</v>
      </c>
      <c r="G75" s="319">
        <v>1</v>
      </c>
      <c r="H75" s="417" t="s">
        <v>61</v>
      </c>
      <c r="K75" s="32"/>
      <c r="L75" s="33"/>
    </row>
    <row r="76" spans="2:12" s="31" customFormat="1" ht="16.350000000000001" customHeight="1">
      <c r="B76" s="250" t="s">
        <v>206</v>
      </c>
      <c r="C76" s="324" t="s">
        <v>245</v>
      </c>
      <c r="D76" s="403">
        <v>1305.78</v>
      </c>
      <c r="E76" s="403">
        <v>1305.78</v>
      </c>
      <c r="F76" s="325">
        <v>100</v>
      </c>
      <c r="G76" s="252">
        <v>1</v>
      </c>
      <c r="H76" s="420" t="s">
        <v>61</v>
      </c>
      <c r="K76" s="32"/>
      <c r="L76" s="33"/>
    </row>
    <row r="77" spans="2:12" s="31" customFormat="1" ht="16.350000000000001" customHeight="1">
      <c r="B77" s="250" t="s">
        <v>207</v>
      </c>
      <c r="C77" s="317" t="s">
        <v>1059</v>
      </c>
      <c r="D77" s="397">
        <v>1831</v>
      </c>
      <c r="E77" s="398">
        <v>1831</v>
      </c>
      <c r="F77" s="320">
        <v>100</v>
      </c>
      <c r="G77" s="319">
        <v>1</v>
      </c>
      <c r="H77" s="417" t="s">
        <v>61</v>
      </c>
      <c r="K77" s="32"/>
      <c r="L77" s="33"/>
    </row>
    <row r="78" spans="2:12" s="31" customFormat="1" ht="16.350000000000001" customHeight="1">
      <c r="B78" s="250" t="s">
        <v>208</v>
      </c>
      <c r="C78" s="324" t="s">
        <v>247</v>
      </c>
      <c r="D78" s="403">
        <v>989.77</v>
      </c>
      <c r="E78" s="403">
        <v>989.77</v>
      </c>
      <c r="F78" s="325">
        <v>100</v>
      </c>
      <c r="G78" s="252">
        <v>1</v>
      </c>
      <c r="H78" s="420" t="s">
        <v>61</v>
      </c>
      <c r="K78" s="32"/>
      <c r="L78" s="33"/>
    </row>
    <row r="79" spans="2:12" s="31" customFormat="1" ht="16.350000000000001" customHeight="1">
      <c r="B79" s="250" t="s">
        <v>209</v>
      </c>
      <c r="C79" s="317" t="s">
        <v>1060</v>
      </c>
      <c r="D79" s="397">
        <v>2783.79</v>
      </c>
      <c r="E79" s="398">
        <v>2783.79</v>
      </c>
      <c r="F79" s="320">
        <v>100</v>
      </c>
      <c r="G79" s="319">
        <v>1</v>
      </c>
      <c r="H79" s="417" t="s">
        <v>61</v>
      </c>
      <c r="K79" s="32"/>
      <c r="L79" s="33"/>
    </row>
    <row r="80" spans="2:12" s="31" customFormat="1" ht="16.350000000000001" customHeight="1">
      <c r="B80" s="250" t="s">
        <v>210</v>
      </c>
      <c r="C80" s="324" t="s">
        <v>249</v>
      </c>
      <c r="D80" s="403">
        <v>1646.97</v>
      </c>
      <c r="E80" s="403">
        <v>1646.97</v>
      </c>
      <c r="F80" s="325">
        <v>100</v>
      </c>
      <c r="G80" s="252">
        <v>1</v>
      </c>
      <c r="H80" s="420" t="s">
        <v>61</v>
      </c>
      <c r="K80" s="32"/>
      <c r="L80" s="33"/>
    </row>
    <row r="81" spans="2:12" s="31" customFormat="1" ht="16.350000000000001" customHeight="1">
      <c r="B81" s="250" t="s">
        <v>211</v>
      </c>
      <c r="C81" s="317" t="s">
        <v>1061</v>
      </c>
      <c r="D81" s="397">
        <v>2462.4</v>
      </c>
      <c r="E81" s="398">
        <v>2462.4</v>
      </c>
      <c r="F81" s="320">
        <v>100</v>
      </c>
      <c r="G81" s="319">
        <v>1</v>
      </c>
      <c r="H81" s="417" t="s">
        <v>61</v>
      </c>
      <c r="K81" s="32"/>
      <c r="L81" s="33"/>
    </row>
    <row r="82" spans="2:12" s="31" customFormat="1" ht="16.350000000000001" customHeight="1">
      <c r="B82" s="250" t="s">
        <v>212</v>
      </c>
      <c r="C82" s="324" t="s">
        <v>251</v>
      </c>
      <c r="D82" s="403">
        <v>892.56</v>
      </c>
      <c r="E82" s="403">
        <v>892.56</v>
      </c>
      <c r="F82" s="325">
        <v>100</v>
      </c>
      <c r="G82" s="252">
        <v>1</v>
      </c>
      <c r="H82" s="420" t="s">
        <v>61</v>
      </c>
      <c r="K82" s="32"/>
      <c r="L82" s="33"/>
    </row>
    <row r="83" spans="2:12" s="31" customFormat="1" ht="16.350000000000001" customHeight="1">
      <c r="B83" s="250" t="s">
        <v>213</v>
      </c>
      <c r="C83" s="317" t="s">
        <v>1062</v>
      </c>
      <c r="D83" s="397">
        <v>1793</v>
      </c>
      <c r="E83" s="398">
        <v>1793</v>
      </c>
      <c r="F83" s="320">
        <v>100</v>
      </c>
      <c r="G83" s="319">
        <v>1</v>
      </c>
      <c r="H83" s="417" t="s">
        <v>61</v>
      </c>
      <c r="K83" s="32"/>
      <c r="L83" s="33"/>
    </row>
    <row r="84" spans="2:12" s="31" customFormat="1" ht="16.350000000000001" customHeight="1">
      <c r="B84" s="250" t="s">
        <v>214</v>
      </c>
      <c r="C84" s="324" t="s">
        <v>253</v>
      </c>
      <c r="D84" s="403">
        <v>2042.08</v>
      </c>
      <c r="E84" s="403">
        <v>2042.08</v>
      </c>
      <c r="F84" s="325">
        <v>100</v>
      </c>
      <c r="G84" s="252">
        <v>1</v>
      </c>
      <c r="H84" s="420" t="s">
        <v>61</v>
      </c>
      <c r="K84" s="32"/>
      <c r="L84" s="33"/>
    </row>
    <row r="85" spans="2:12" s="31" customFormat="1" ht="16.350000000000001" customHeight="1">
      <c r="B85" s="250" t="s">
        <v>215</v>
      </c>
      <c r="C85" s="317" t="s">
        <v>1063</v>
      </c>
      <c r="D85" s="397">
        <v>1277.06</v>
      </c>
      <c r="E85" s="398">
        <v>1277.06</v>
      </c>
      <c r="F85" s="320">
        <v>100</v>
      </c>
      <c r="G85" s="319">
        <v>10</v>
      </c>
      <c r="H85" s="417">
        <v>93</v>
      </c>
      <c r="K85" s="32"/>
      <c r="L85" s="33"/>
    </row>
    <row r="86" spans="2:12" s="31" customFormat="1" ht="16.350000000000001" customHeight="1">
      <c r="B86" s="250" t="s">
        <v>216</v>
      </c>
      <c r="C86" s="324" t="s">
        <v>255</v>
      </c>
      <c r="D86" s="403">
        <v>9819.4199999999964</v>
      </c>
      <c r="E86" s="403">
        <v>9675.0999999999967</v>
      </c>
      <c r="F86" s="325">
        <v>98.5</v>
      </c>
      <c r="G86" s="252">
        <v>45</v>
      </c>
      <c r="H86" s="420">
        <v>624</v>
      </c>
      <c r="K86" s="32"/>
      <c r="L86" s="33"/>
    </row>
    <row r="87" spans="2:12" s="31" customFormat="1" ht="16.350000000000001" customHeight="1">
      <c r="B87" s="250" t="s">
        <v>217</v>
      </c>
      <c r="C87" s="317" t="s">
        <v>1064</v>
      </c>
      <c r="D87" s="397">
        <v>24399.119999999999</v>
      </c>
      <c r="E87" s="398">
        <v>24399.119999999999</v>
      </c>
      <c r="F87" s="320">
        <v>100</v>
      </c>
      <c r="G87" s="319">
        <v>1</v>
      </c>
      <c r="H87" s="417" t="s">
        <v>61</v>
      </c>
      <c r="K87" s="32"/>
      <c r="L87" s="33"/>
    </row>
    <row r="88" spans="2:12" s="31" customFormat="1" ht="16.350000000000001" customHeight="1">
      <c r="B88" s="250" t="s">
        <v>218</v>
      </c>
      <c r="C88" s="324" t="s">
        <v>257</v>
      </c>
      <c r="D88" s="403">
        <f>14941.54+5856.5</f>
        <v>20798.04</v>
      </c>
      <c r="E88" s="403">
        <f>14941.54+5856.5</f>
        <v>20798.04</v>
      </c>
      <c r="F88" s="325">
        <v>100</v>
      </c>
      <c r="G88" s="252">
        <v>1</v>
      </c>
      <c r="H88" s="420" t="s">
        <v>61</v>
      </c>
      <c r="K88" s="32"/>
      <c r="L88" s="33"/>
    </row>
    <row r="89" spans="2:12" s="31" customFormat="1" ht="16.350000000000001" customHeight="1">
      <c r="B89" s="250" t="s">
        <v>219</v>
      </c>
      <c r="C89" s="317" t="s">
        <v>1065</v>
      </c>
      <c r="D89" s="397">
        <v>34198.01</v>
      </c>
      <c r="E89" s="398">
        <v>34198.010000000009</v>
      </c>
      <c r="F89" s="320">
        <v>100</v>
      </c>
      <c r="G89" s="319">
        <v>1</v>
      </c>
      <c r="H89" s="417" t="s">
        <v>61</v>
      </c>
      <c r="K89" s="32"/>
      <c r="L89" s="33"/>
    </row>
    <row r="90" spans="2:12" s="31" customFormat="1" ht="16.350000000000001" customHeight="1">
      <c r="B90" s="250" t="s">
        <v>220</v>
      </c>
      <c r="C90" s="324" t="s">
        <v>259</v>
      </c>
      <c r="D90" s="403">
        <v>11714.36</v>
      </c>
      <c r="E90" s="403">
        <v>11714.36</v>
      </c>
      <c r="F90" s="325">
        <v>100</v>
      </c>
      <c r="G90" s="252">
        <v>1</v>
      </c>
      <c r="H90" s="420" t="s">
        <v>61</v>
      </c>
      <c r="K90" s="32"/>
      <c r="L90" s="33"/>
    </row>
    <row r="91" spans="2:12" s="31" customFormat="1" ht="16.350000000000001" customHeight="1">
      <c r="B91" s="250" t="s">
        <v>221</v>
      </c>
      <c r="C91" s="317" t="s">
        <v>1066</v>
      </c>
      <c r="D91" s="397">
        <v>4627.3500000000004</v>
      </c>
      <c r="E91" s="398">
        <v>4271.58</v>
      </c>
      <c r="F91" s="320">
        <v>92.300000000000011</v>
      </c>
      <c r="G91" s="319">
        <v>6</v>
      </c>
      <c r="H91" s="417">
        <v>294</v>
      </c>
      <c r="K91" s="32"/>
      <c r="L91" s="33"/>
    </row>
    <row r="92" spans="2:12" s="31" customFormat="1" ht="16.350000000000001" customHeight="1" thickBot="1">
      <c r="B92" s="327" t="s">
        <v>222</v>
      </c>
      <c r="C92" s="328" t="s">
        <v>261</v>
      </c>
      <c r="D92" s="404">
        <v>4030.37</v>
      </c>
      <c r="E92" s="404">
        <v>3937.22</v>
      </c>
      <c r="F92" s="329">
        <v>97.7</v>
      </c>
      <c r="G92" s="254">
        <v>17</v>
      </c>
      <c r="H92" s="421">
        <v>252</v>
      </c>
      <c r="K92" s="32"/>
      <c r="L92" s="33"/>
    </row>
    <row r="93" spans="2:12" s="31" customFormat="1" ht="16.350000000000001" customHeight="1" thickTop="1">
      <c r="B93" s="256" t="s">
        <v>263</v>
      </c>
      <c r="C93" s="317" t="s">
        <v>1067</v>
      </c>
      <c r="D93" s="397">
        <v>70045.850000000006</v>
      </c>
      <c r="E93" s="398">
        <v>70045.850000000006</v>
      </c>
      <c r="F93" s="320">
        <v>100</v>
      </c>
      <c r="G93" s="319">
        <v>2</v>
      </c>
      <c r="H93" s="417" t="s">
        <v>61</v>
      </c>
      <c r="K93" s="32"/>
      <c r="L93" s="33"/>
    </row>
    <row r="94" spans="2:12" s="31" customFormat="1" ht="16.350000000000001" customHeight="1">
      <c r="B94" s="256" t="s">
        <v>264</v>
      </c>
      <c r="C94" s="324" t="s">
        <v>283</v>
      </c>
      <c r="D94" s="403">
        <v>52794.55</v>
      </c>
      <c r="E94" s="403">
        <v>52794.55</v>
      </c>
      <c r="F94" s="325">
        <v>100</v>
      </c>
      <c r="G94" s="252">
        <v>2</v>
      </c>
      <c r="H94" s="420" t="s">
        <v>61</v>
      </c>
      <c r="K94" s="32"/>
      <c r="L94" s="33"/>
    </row>
    <row r="95" spans="2:12" s="31" customFormat="1" ht="16.350000000000001" customHeight="1">
      <c r="B95" s="256" t="s">
        <v>265</v>
      </c>
      <c r="C95" s="317" t="s">
        <v>1071</v>
      </c>
      <c r="D95" s="397">
        <v>71645.490000000005</v>
      </c>
      <c r="E95" s="398">
        <v>71645.490000000005</v>
      </c>
      <c r="F95" s="320">
        <v>100</v>
      </c>
      <c r="G95" s="319">
        <v>2</v>
      </c>
      <c r="H95" s="417" t="s">
        <v>61</v>
      </c>
      <c r="K95" s="32"/>
      <c r="L95" s="33"/>
    </row>
    <row r="96" spans="2:12" s="31" customFormat="1" ht="16.350000000000001" customHeight="1">
      <c r="B96" s="256" t="s">
        <v>266</v>
      </c>
      <c r="C96" s="324" t="s">
        <v>285</v>
      </c>
      <c r="D96" s="403">
        <v>47995.23</v>
      </c>
      <c r="E96" s="403">
        <v>47995.23</v>
      </c>
      <c r="F96" s="325">
        <v>100</v>
      </c>
      <c r="G96" s="252">
        <v>2</v>
      </c>
      <c r="H96" s="420" t="s">
        <v>61</v>
      </c>
      <c r="K96" s="32"/>
      <c r="L96" s="33"/>
    </row>
    <row r="97" spans="2:12" s="31" customFormat="1" ht="16.350000000000001" customHeight="1">
      <c r="B97" s="256" t="s">
        <v>267</v>
      </c>
      <c r="C97" s="317" t="s">
        <v>1075</v>
      </c>
      <c r="D97" s="397">
        <v>50450</v>
      </c>
      <c r="E97" s="398">
        <v>50450</v>
      </c>
      <c r="F97" s="320">
        <v>100</v>
      </c>
      <c r="G97" s="319">
        <v>1</v>
      </c>
      <c r="H97" s="417" t="s">
        <v>61</v>
      </c>
      <c r="K97" s="32"/>
      <c r="L97" s="33"/>
    </row>
    <row r="98" spans="2:12" s="31" customFormat="1" ht="16.350000000000001" customHeight="1">
      <c r="B98" s="256" t="s">
        <v>268</v>
      </c>
      <c r="C98" s="324" t="s">
        <v>287</v>
      </c>
      <c r="D98" s="403">
        <v>57448.03</v>
      </c>
      <c r="E98" s="403">
        <v>57448.03</v>
      </c>
      <c r="F98" s="325">
        <v>100</v>
      </c>
      <c r="G98" s="252">
        <v>1</v>
      </c>
      <c r="H98" s="420" t="s">
        <v>61</v>
      </c>
      <c r="K98" s="32"/>
      <c r="L98" s="33"/>
    </row>
    <row r="99" spans="2:12" s="31" customFormat="1" ht="16.350000000000001" customHeight="1">
      <c r="B99" s="256" t="s">
        <v>269</v>
      </c>
      <c r="C99" s="317" t="s">
        <v>1078</v>
      </c>
      <c r="D99" s="397">
        <v>34837.65</v>
      </c>
      <c r="E99" s="398">
        <v>34837.65</v>
      </c>
      <c r="F99" s="320">
        <v>100</v>
      </c>
      <c r="G99" s="319">
        <v>6</v>
      </c>
      <c r="H99" s="417">
        <v>221</v>
      </c>
      <c r="K99" s="32"/>
      <c r="L99" s="33"/>
    </row>
    <row r="100" spans="2:12" s="31" customFormat="1" ht="16.350000000000001" customHeight="1">
      <c r="B100" s="256" t="s">
        <v>270</v>
      </c>
      <c r="C100" s="324" t="s">
        <v>289</v>
      </c>
      <c r="D100" s="403">
        <v>29630.48</v>
      </c>
      <c r="E100" s="403">
        <v>29630.48</v>
      </c>
      <c r="F100" s="325">
        <v>100</v>
      </c>
      <c r="G100" s="252">
        <v>1</v>
      </c>
      <c r="H100" s="420" t="s">
        <v>61</v>
      </c>
      <c r="K100" s="32"/>
      <c r="L100" s="33"/>
    </row>
    <row r="101" spans="2:12" s="31" customFormat="1" ht="16.350000000000001" customHeight="1">
      <c r="B101" s="256" t="s">
        <v>271</v>
      </c>
      <c r="C101" s="317" t="s">
        <v>1081</v>
      </c>
      <c r="D101" s="397">
        <v>30328.41</v>
      </c>
      <c r="E101" s="398">
        <v>30328.41</v>
      </c>
      <c r="F101" s="320">
        <v>100</v>
      </c>
      <c r="G101" s="319">
        <v>2</v>
      </c>
      <c r="H101" s="417" t="s">
        <v>61</v>
      </c>
      <c r="K101" s="32"/>
      <c r="L101" s="33"/>
    </row>
    <row r="102" spans="2:12" s="31" customFormat="1" ht="16.350000000000001" customHeight="1">
      <c r="B102" s="256" t="s">
        <v>272</v>
      </c>
      <c r="C102" s="324" t="s">
        <v>291</v>
      </c>
      <c r="D102" s="403">
        <v>24931.11</v>
      </c>
      <c r="E102" s="403">
        <v>24931.11</v>
      </c>
      <c r="F102" s="325">
        <v>100</v>
      </c>
      <c r="G102" s="252">
        <v>1</v>
      </c>
      <c r="H102" s="420" t="s">
        <v>61</v>
      </c>
      <c r="K102" s="32"/>
      <c r="L102" s="33"/>
    </row>
    <row r="103" spans="2:12" s="31" customFormat="1" ht="16.350000000000001" customHeight="1">
      <c r="B103" s="256" t="s">
        <v>273</v>
      </c>
      <c r="C103" s="317" t="s">
        <v>1084</v>
      </c>
      <c r="D103" s="397">
        <v>24888.68</v>
      </c>
      <c r="E103" s="398">
        <v>24888.68</v>
      </c>
      <c r="F103" s="320">
        <v>100</v>
      </c>
      <c r="G103" s="319">
        <v>1</v>
      </c>
      <c r="H103" s="417" t="s">
        <v>61</v>
      </c>
      <c r="K103" s="32"/>
      <c r="L103" s="33"/>
    </row>
    <row r="104" spans="2:12" s="31" customFormat="1" ht="16.350000000000001" customHeight="1">
      <c r="B104" s="256" t="s">
        <v>274</v>
      </c>
      <c r="C104" s="324" t="s">
        <v>293</v>
      </c>
      <c r="D104" s="403">
        <v>13648.7</v>
      </c>
      <c r="E104" s="403">
        <v>13648.7</v>
      </c>
      <c r="F104" s="325">
        <v>100</v>
      </c>
      <c r="G104" s="252">
        <v>1</v>
      </c>
      <c r="H104" s="420" t="s">
        <v>61</v>
      </c>
      <c r="K104" s="32"/>
      <c r="L104" s="33"/>
    </row>
    <row r="105" spans="2:12" s="31" customFormat="1" ht="16.350000000000001" customHeight="1">
      <c r="B105" s="256" t="s">
        <v>275</v>
      </c>
      <c r="C105" s="317" t="s">
        <v>1087</v>
      </c>
      <c r="D105" s="397">
        <v>12003.57</v>
      </c>
      <c r="E105" s="398">
        <v>12003.57</v>
      </c>
      <c r="F105" s="320">
        <v>100</v>
      </c>
      <c r="G105" s="319">
        <v>1</v>
      </c>
      <c r="H105" s="417" t="s">
        <v>61</v>
      </c>
      <c r="K105" s="32"/>
      <c r="L105" s="33"/>
    </row>
    <row r="106" spans="2:12" s="31" customFormat="1" ht="16.350000000000001" customHeight="1">
      <c r="B106" s="256" t="s">
        <v>276</v>
      </c>
      <c r="C106" s="324" t="s">
        <v>1225</v>
      </c>
      <c r="D106" s="403">
        <v>9825.52</v>
      </c>
      <c r="E106" s="403">
        <v>9825.52</v>
      </c>
      <c r="F106" s="325">
        <v>100</v>
      </c>
      <c r="G106" s="252">
        <v>1</v>
      </c>
      <c r="H106" s="420" t="s">
        <v>61</v>
      </c>
      <c r="K106" s="32"/>
      <c r="L106" s="33"/>
    </row>
    <row r="107" spans="2:12" s="31" customFormat="1" ht="16.350000000000001" customHeight="1">
      <c r="B107" s="256" t="s">
        <v>277</v>
      </c>
      <c r="C107" s="317" t="s">
        <v>1090</v>
      </c>
      <c r="D107" s="397">
        <v>42840.91</v>
      </c>
      <c r="E107" s="398">
        <v>42840.91</v>
      </c>
      <c r="F107" s="320">
        <v>100</v>
      </c>
      <c r="G107" s="319">
        <v>1</v>
      </c>
      <c r="H107" s="417" t="s">
        <v>61</v>
      </c>
      <c r="K107" s="32"/>
      <c r="L107" s="33"/>
    </row>
    <row r="108" spans="2:12" s="31" customFormat="1" ht="16.350000000000001" customHeight="1">
      <c r="B108" s="256" t="s">
        <v>278</v>
      </c>
      <c r="C108" s="324" t="s">
        <v>297</v>
      </c>
      <c r="D108" s="403">
        <v>42328</v>
      </c>
      <c r="E108" s="403">
        <v>42328</v>
      </c>
      <c r="F108" s="325">
        <v>100</v>
      </c>
      <c r="G108" s="252">
        <v>1</v>
      </c>
      <c r="H108" s="420" t="s">
        <v>61</v>
      </c>
      <c r="K108" s="32"/>
      <c r="L108" s="33"/>
    </row>
    <row r="109" spans="2:12" s="31" customFormat="1" ht="16.350000000000001" customHeight="1">
      <c r="B109" s="256" t="s">
        <v>1226</v>
      </c>
      <c r="C109" s="317" t="s">
        <v>1095</v>
      </c>
      <c r="D109" s="397">
        <v>23584.720000000001</v>
      </c>
      <c r="E109" s="398">
        <v>23584.720000000001</v>
      </c>
      <c r="F109" s="320">
        <v>100</v>
      </c>
      <c r="G109" s="319">
        <v>1</v>
      </c>
      <c r="H109" s="417" t="s">
        <v>61</v>
      </c>
      <c r="K109" s="32"/>
      <c r="L109" s="33"/>
    </row>
    <row r="110" spans="2:12" s="31" customFormat="1" ht="16.350000000000001" customHeight="1">
      <c r="B110" s="256" t="s">
        <v>280</v>
      </c>
      <c r="C110" s="324" t="s">
        <v>299</v>
      </c>
      <c r="D110" s="403">
        <v>9397.3799999999992</v>
      </c>
      <c r="E110" s="403">
        <v>9397.3799999999992</v>
      </c>
      <c r="F110" s="325">
        <v>100</v>
      </c>
      <c r="G110" s="252">
        <v>1</v>
      </c>
      <c r="H110" s="420" t="s">
        <v>61</v>
      </c>
      <c r="K110" s="32"/>
      <c r="L110" s="33"/>
    </row>
    <row r="111" spans="2:12" s="31" customFormat="1" ht="16.350000000000001" customHeight="1">
      <c r="B111" s="256" t="s">
        <v>1227</v>
      </c>
      <c r="C111" s="317" t="s">
        <v>1099</v>
      </c>
      <c r="D111" s="397">
        <v>4592</v>
      </c>
      <c r="E111" s="398">
        <v>4592</v>
      </c>
      <c r="F111" s="320">
        <v>100</v>
      </c>
      <c r="G111" s="319">
        <v>1</v>
      </c>
      <c r="H111" s="417" t="s">
        <v>61</v>
      </c>
      <c r="K111" s="32"/>
      <c r="L111" s="33"/>
    </row>
    <row r="112" spans="2:12" s="31" customFormat="1" ht="16.350000000000001" customHeight="1" thickBot="1">
      <c r="B112" s="331" t="s">
        <v>1228</v>
      </c>
      <c r="C112" s="328" t="s">
        <v>1102</v>
      </c>
      <c r="D112" s="404">
        <v>19847.63</v>
      </c>
      <c r="E112" s="404">
        <v>19847.63</v>
      </c>
      <c r="F112" s="329">
        <v>100</v>
      </c>
      <c r="G112" s="254">
        <v>1</v>
      </c>
      <c r="H112" s="421" t="s">
        <v>61</v>
      </c>
      <c r="K112" s="32"/>
      <c r="L112" s="33"/>
    </row>
    <row r="113" spans="2:12" s="31" customFormat="1" ht="16.350000000000001" customHeight="1" thickTop="1">
      <c r="B113" s="332" t="s">
        <v>1229</v>
      </c>
      <c r="C113" s="317" t="s">
        <v>1104</v>
      </c>
      <c r="D113" s="397">
        <v>2950.1099999999997</v>
      </c>
      <c r="E113" s="398">
        <v>2874.63</v>
      </c>
      <c r="F113" s="320">
        <v>97.441451335712927</v>
      </c>
      <c r="G113" s="319">
        <v>1</v>
      </c>
      <c r="H113" s="417">
        <v>37.999000000000002</v>
      </c>
      <c r="K113" s="32"/>
      <c r="L113" s="33"/>
    </row>
    <row r="114" spans="2:12" s="31" customFormat="1" ht="16.350000000000001" customHeight="1">
      <c r="B114" s="260" t="s">
        <v>302</v>
      </c>
      <c r="C114" s="258" t="s">
        <v>1230</v>
      </c>
      <c r="D114" s="405">
        <v>1151.3399999999999</v>
      </c>
      <c r="E114" s="405">
        <v>1127.51</v>
      </c>
      <c r="F114" s="333">
        <v>97.930237809856351</v>
      </c>
      <c r="G114" s="257">
        <v>1</v>
      </c>
      <c r="H114" s="422">
        <v>6.9020000000000001</v>
      </c>
      <c r="K114" s="32"/>
      <c r="L114" s="33"/>
    </row>
    <row r="115" spans="2:12" s="31" customFormat="1" ht="16.350000000000001" customHeight="1">
      <c r="B115" s="260" t="s">
        <v>303</v>
      </c>
      <c r="C115" s="317" t="s">
        <v>1106</v>
      </c>
      <c r="D115" s="397">
        <v>958.98</v>
      </c>
      <c r="E115" s="398">
        <v>913.08</v>
      </c>
      <c r="F115" s="320">
        <v>95.213664518550971</v>
      </c>
      <c r="G115" s="319">
        <v>1</v>
      </c>
      <c r="H115" s="417">
        <v>4.3600000000000003</v>
      </c>
      <c r="K115" s="32"/>
      <c r="L115" s="33"/>
    </row>
    <row r="116" spans="2:12" s="31" customFormat="1" ht="16.350000000000001" customHeight="1">
      <c r="B116" s="260" t="s">
        <v>304</v>
      </c>
      <c r="C116" s="258" t="s">
        <v>1231</v>
      </c>
      <c r="D116" s="405">
        <v>638.70000000000005</v>
      </c>
      <c r="E116" s="405">
        <v>638.70000000000005</v>
      </c>
      <c r="F116" s="333">
        <v>100</v>
      </c>
      <c r="G116" s="257">
        <v>1</v>
      </c>
      <c r="H116" s="422">
        <v>5.335</v>
      </c>
      <c r="K116" s="32"/>
      <c r="L116" s="33"/>
    </row>
    <row r="117" spans="2:12" s="31" customFormat="1" ht="16.350000000000001" customHeight="1">
      <c r="B117" s="260" t="s">
        <v>305</v>
      </c>
      <c r="C117" s="317" t="s">
        <v>1109</v>
      </c>
      <c r="D117" s="397">
        <v>934.39</v>
      </c>
      <c r="E117" s="398">
        <v>912.79</v>
      </c>
      <c r="F117" s="320">
        <v>97.68833142477979</v>
      </c>
      <c r="G117" s="319">
        <v>1</v>
      </c>
      <c r="H117" s="417">
        <v>5.96</v>
      </c>
      <c r="K117" s="32"/>
      <c r="L117" s="33"/>
    </row>
    <row r="118" spans="2:12" s="31" customFormat="1" ht="16.350000000000001" customHeight="1">
      <c r="B118" s="260" t="s">
        <v>306</v>
      </c>
      <c r="C118" s="258" t="s">
        <v>454</v>
      </c>
      <c r="D118" s="405">
        <v>855.23</v>
      </c>
      <c r="E118" s="405">
        <v>788.91</v>
      </c>
      <c r="F118" s="333">
        <v>92.245360897068622</v>
      </c>
      <c r="G118" s="257">
        <v>1</v>
      </c>
      <c r="H118" s="422">
        <v>6.0039999999999996</v>
      </c>
      <c r="K118" s="32"/>
      <c r="L118" s="33"/>
    </row>
    <row r="119" spans="2:12" s="31" customFormat="1" ht="16.350000000000001" customHeight="1">
      <c r="B119" s="260" t="s">
        <v>307</v>
      </c>
      <c r="C119" s="317" t="s">
        <v>1112</v>
      </c>
      <c r="D119" s="397">
        <v>3055.21</v>
      </c>
      <c r="E119" s="398">
        <v>3005.62</v>
      </c>
      <c r="F119" s="320">
        <v>98.376870984318586</v>
      </c>
      <c r="G119" s="319">
        <v>1</v>
      </c>
      <c r="H119" s="417">
        <v>15.647</v>
      </c>
      <c r="K119" s="32"/>
      <c r="L119" s="33"/>
    </row>
    <row r="120" spans="2:12" s="31" customFormat="1" ht="16.350000000000001" customHeight="1">
      <c r="B120" s="260" t="s">
        <v>308</v>
      </c>
      <c r="C120" s="258" t="s">
        <v>456</v>
      </c>
      <c r="D120" s="405">
        <v>1793.43</v>
      </c>
      <c r="E120" s="405">
        <v>1793.43</v>
      </c>
      <c r="F120" s="333">
        <v>100</v>
      </c>
      <c r="G120" s="257">
        <v>1</v>
      </c>
      <c r="H120" s="422">
        <v>3.0870000000000002</v>
      </c>
      <c r="K120" s="32"/>
      <c r="L120" s="33"/>
    </row>
    <row r="121" spans="2:12" s="31" customFormat="1" ht="16.350000000000001" customHeight="1">
      <c r="B121" s="260" t="s">
        <v>309</v>
      </c>
      <c r="C121" s="317" t="s">
        <v>1115</v>
      </c>
      <c r="D121" s="397">
        <v>1450.91</v>
      </c>
      <c r="E121" s="398">
        <v>1409.84</v>
      </c>
      <c r="F121" s="320">
        <v>97.169362675837917</v>
      </c>
      <c r="G121" s="319">
        <v>1</v>
      </c>
      <c r="H121" s="417">
        <v>7.1619999999999999</v>
      </c>
      <c r="K121" s="32"/>
      <c r="L121" s="33"/>
    </row>
    <row r="122" spans="2:12" s="31" customFormat="1" ht="16.350000000000001" customHeight="1">
      <c r="B122" s="260" t="s">
        <v>310</v>
      </c>
      <c r="C122" s="258" t="s">
        <v>1238</v>
      </c>
      <c r="D122" s="405">
        <v>1102.2</v>
      </c>
      <c r="E122" s="405">
        <v>1081.76</v>
      </c>
      <c r="F122" s="333">
        <v>98.145527127563042</v>
      </c>
      <c r="G122" s="257">
        <v>1</v>
      </c>
      <c r="H122" s="422">
        <v>9.0702879999999997</v>
      </c>
      <c r="K122" s="32"/>
      <c r="L122" s="33"/>
    </row>
    <row r="123" spans="2:12" s="31" customFormat="1" ht="16.350000000000001" customHeight="1">
      <c r="B123" s="260" t="s">
        <v>311</v>
      </c>
      <c r="C123" s="317" t="s">
        <v>1239</v>
      </c>
      <c r="D123" s="397">
        <v>1277.82</v>
      </c>
      <c r="E123" s="398">
        <v>1251.5899999999999</v>
      </c>
      <c r="F123" s="320">
        <v>97.947285220140543</v>
      </c>
      <c r="G123" s="319">
        <v>1</v>
      </c>
      <c r="H123" s="417">
        <v>6.9329999999999998</v>
      </c>
      <c r="K123" s="32"/>
      <c r="L123" s="33"/>
    </row>
    <row r="124" spans="2:12" s="31" customFormat="1" ht="16.350000000000001" customHeight="1">
      <c r="B124" s="260" t="s">
        <v>312</v>
      </c>
      <c r="C124" s="258" t="s">
        <v>1240</v>
      </c>
      <c r="D124" s="405">
        <v>1541.64</v>
      </c>
      <c r="E124" s="405">
        <v>1434.36</v>
      </c>
      <c r="F124" s="333">
        <v>93.041176928465774</v>
      </c>
      <c r="G124" s="257">
        <v>1</v>
      </c>
      <c r="H124" s="422">
        <v>7.5110000000000001</v>
      </c>
      <c r="K124" s="32"/>
      <c r="L124" s="33"/>
    </row>
    <row r="125" spans="2:12" s="31" customFormat="1" ht="16.350000000000001" customHeight="1">
      <c r="B125" s="260" t="s">
        <v>313</v>
      </c>
      <c r="C125" s="317" t="s">
        <v>1241</v>
      </c>
      <c r="D125" s="397">
        <v>4051.72</v>
      </c>
      <c r="E125" s="398">
        <v>3914.31</v>
      </c>
      <c r="F125" s="320">
        <v>96.608600791762512</v>
      </c>
      <c r="G125" s="319">
        <v>1</v>
      </c>
      <c r="H125" s="417">
        <v>24.586500000000001</v>
      </c>
      <c r="K125" s="32"/>
      <c r="L125" s="33"/>
    </row>
    <row r="126" spans="2:12" s="31" customFormat="1" ht="16.350000000000001" customHeight="1">
      <c r="B126" s="260" t="s">
        <v>314</v>
      </c>
      <c r="C126" s="258" t="s">
        <v>1242</v>
      </c>
      <c r="D126" s="405">
        <v>752.09</v>
      </c>
      <c r="E126" s="405">
        <v>730.85</v>
      </c>
      <c r="F126" s="333">
        <v>97.175869909186403</v>
      </c>
      <c r="G126" s="257">
        <v>1</v>
      </c>
      <c r="H126" s="422">
        <v>2.976</v>
      </c>
      <c r="K126" s="32"/>
      <c r="L126" s="33"/>
    </row>
    <row r="127" spans="2:12" s="31" customFormat="1" ht="16.350000000000001" customHeight="1">
      <c r="B127" s="260" t="s">
        <v>315</v>
      </c>
      <c r="C127" s="317" t="s">
        <v>1243</v>
      </c>
      <c r="D127" s="397">
        <v>1209.56</v>
      </c>
      <c r="E127" s="398">
        <v>1209.56</v>
      </c>
      <c r="F127" s="320">
        <v>100</v>
      </c>
      <c r="G127" s="319">
        <v>1</v>
      </c>
      <c r="H127" s="417">
        <v>9.8790999999999993</v>
      </c>
      <c r="K127" s="32"/>
      <c r="L127" s="33"/>
    </row>
    <row r="128" spans="2:12" s="31" customFormat="1" ht="16.350000000000001" customHeight="1">
      <c r="B128" s="260" t="s">
        <v>316</v>
      </c>
      <c r="C128" s="258" t="s">
        <v>1244</v>
      </c>
      <c r="D128" s="405">
        <v>830.55</v>
      </c>
      <c r="E128" s="405">
        <v>809.99</v>
      </c>
      <c r="F128" s="333">
        <v>97.524531936668481</v>
      </c>
      <c r="G128" s="257">
        <v>1</v>
      </c>
      <c r="H128" s="422">
        <v>4.6219999999999999</v>
      </c>
      <c r="K128" s="32"/>
      <c r="L128" s="33"/>
    </row>
    <row r="129" spans="2:12" s="31" customFormat="1" ht="16.350000000000001" customHeight="1">
      <c r="B129" s="260" t="s">
        <v>317</v>
      </c>
      <c r="C129" s="317" t="s">
        <v>1245</v>
      </c>
      <c r="D129" s="397">
        <v>1191.08</v>
      </c>
      <c r="E129" s="398">
        <v>1148.74</v>
      </c>
      <c r="F129" s="320">
        <v>96.44524297276422</v>
      </c>
      <c r="G129" s="319">
        <v>1</v>
      </c>
      <c r="H129" s="417">
        <v>7.6710000000000003</v>
      </c>
      <c r="K129" s="32"/>
      <c r="L129" s="33"/>
    </row>
    <row r="130" spans="2:12" s="31" customFormat="1" ht="16.350000000000001" customHeight="1">
      <c r="B130" s="260" t="s">
        <v>318</v>
      </c>
      <c r="C130" s="258" t="s">
        <v>1246</v>
      </c>
      <c r="D130" s="405">
        <v>2222.0499999999993</v>
      </c>
      <c r="E130" s="405">
        <v>2222.0500000000002</v>
      </c>
      <c r="F130" s="333">
        <v>100.00000000000004</v>
      </c>
      <c r="G130" s="257">
        <v>1</v>
      </c>
      <c r="H130" s="422">
        <v>14.298287999999999</v>
      </c>
      <c r="K130" s="32"/>
      <c r="L130" s="33"/>
    </row>
    <row r="131" spans="2:12" s="31" customFormat="1" ht="16.350000000000001" customHeight="1">
      <c r="B131" s="260" t="s">
        <v>319</v>
      </c>
      <c r="C131" s="317" t="s">
        <v>1247</v>
      </c>
      <c r="D131" s="397">
        <v>2685.39</v>
      </c>
      <c r="E131" s="398">
        <v>2583.15</v>
      </c>
      <c r="F131" s="320">
        <v>96.192731781975809</v>
      </c>
      <c r="G131" s="319">
        <v>1</v>
      </c>
      <c r="H131" s="417">
        <v>16.769003999999999</v>
      </c>
      <c r="K131" s="32"/>
      <c r="L131" s="33"/>
    </row>
    <row r="132" spans="2:12" s="31" customFormat="1" ht="16.350000000000001" customHeight="1">
      <c r="B132" s="260" t="s">
        <v>320</v>
      </c>
      <c r="C132" s="258" t="s">
        <v>1248</v>
      </c>
      <c r="D132" s="405">
        <v>3118.12</v>
      </c>
      <c r="E132" s="405">
        <v>2968.95</v>
      </c>
      <c r="F132" s="333">
        <v>95.216027606378191</v>
      </c>
      <c r="G132" s="257">
        <v>1</v>
      </c>
      <c r="H132" s="422">
        <v>16.819500000000001</v>
      </c>
      <c r="K132" s="32"/>
      <c r="L132" s="33"/>
    </row>
    <row r="133" spans="2:12" s="31" customFormat="1" ht="16.350000000000001" customHeight="1">
      <c r="B133" s="260" t="s">
        <v>321</v>
      </c>
      <c r="C133" s="317" t="s">
        <v>1249</v>
      </c>
      <c r="D133" s="397">
        <v>4872.17</v>
      </c>
      <c r="E133" s="398">
        <v>4872.17</v>
      </c>
      <c r="F133" s="320">
        <v>100</v>
      </c>
      <c r="G133" s="319">
        <v>1</v>
      </c>
      <c r="H133" s="417">
        <v>15.2</v>
      </c>
      <c r="K133" s="32"/>
      <c r="L133" s="33"/>
    </row>
    <row r="134" spans="2:12" s="31" customFormat="1" ht="16.350000000000001" customHeight="1">
      <c r="B134" s="260" t="s">
        <v>322</v>
      </c>
      <c r="C134" s="258" t="s">
        <v>470</v>
      </c>
      <c r="D134" s="405">
        <v>2219.7399999999971</v>
      </c>
      <c r="E134" s="405">
        <v>2184.12</v>
      </c>
      <c r="F134" s="333">
        <v>98.395307558543024</v>
      </c>
      <c r="G134" s="257">
        <v>1</v>
      </c>
      <c r="H134" s="422">
        <v>21.430800000000001</v>
      </c>
      <c r="K134" s="32"/>
      <c r="L134" s="33"/>
    </row>
    <row r="135" spans="2:12" s="31" customFormat="1" ht="16.350000000000001" customHeight="1">
      <c r="B135" s="260" t="s">
        <v>323</v>
      </c>
      <c r="C135" s="317" t="s">
        <v>1250</v>
      </c>
      <c r="D135" s="397">
        <v>1222.1300000000001</v>
      </c>
      <c r="E135" s="398">
        <v>1189.33</v>
      </c>
      <c r="F135" s="320">
        <v>97.3161611285215</v>
      </c>
      <c r="G135" s="319">
        <v>1</v>
      </c>
      <c r="H135" s="417">
        <v>6.899</v>
      </c>
      <c r="K135" s="32"/>
      <c r="L135" s="33"/>
    </row>
    <row r="136" spans="2:12" s="31" customFormat="1" ht="16.350000000000001" customHeight="1">
      <c r="B136" s="260" t="s">
        <v>324</v>
      </c>
      <c r="C136" s="258" t="s">
        <v>1251</v>
      </c>
      <c r="D136" s="405">
        <v>1062.05</v>
      </c>
      <c r="E136" s="405">
        <v>974.07</v>
      </c>
      <c r="F136" s="333">
        <v>91.716020902970669</v>
      </c>
      <c r="G136" s="257">
        <v>1</v>
      </c>
      <c r="H136" s="422">
        <v>5.2949999999999999</v>
      </c>
      <c r="K136" s="32"/>
      <c r="L136" s="33"/>
    </row>
    <row r="137" spans="2:12" s="31" customFormat="1" ht="16.350000000000001" customHeight="1">
      <c r="B137" s="260" t="s">
        <v>325</v>
      </c>
      <c r="C137" s="317" t="s">
        <v>1252</v>
      </c>
      <c r="D137" s="397">
        <v>1107.3599999999999</v>
      </c>
      <c r="E137" s="398">
        <v>1084.56</v>
      </c>
      <c r="F137" s="320">
        <v>97.941048981361078</v>
      </c>
      <c r="G137" s="319">
        <v>1</v>
      </c>
      <c r="H137" s="417">
        <v>7.2629999999999999</v>
      </c>
      <c r="K137" s="32"/>
      <c r="L137" s="33"/>
    </row>
    <row r="138" spans="2:12" s="31" customFormat="1" ht="16.350000000000001" customHeight="1">
      <c r="B138" s="260" t="s">
        <v>326</v>
      </c>
      <c r="C138" s="258" t="s">
        <v>474</v>
      </c>
      <c r="D138" s="405">
        <v>1905.39</v>
      </c>
      <c r="E138" s="405">
        <v>1905.39</v>
      </c>
      <c r="F138" s="333">
        <v>100</v>
      </c>
      <c r="G138" s="257">
        <v>1</v>
      </c>
      <c r="H138" s="422">
        <v>9.7469999999999999</v>
      </c>
      <c r="K138" s="32"/>
      <c r="L138" s="33"/>
    </row>
    <row r="139" spans="2:12" s="31" customFormat="1" ht="16.350000000000001" customHeight="1">
      <c r="B139" s="260" t="s">
        <v>328</v>
      </c>
      <c r="C139" s="317" t="s">
        <v>1253</v>
      </c>
      <c r="D139" s="397">
        <v>439.56</v>
      </c>
      <c r="E139" s="398">
        <v>439.56</v>
      </c>
      <c r="F139" s="320">
        <v>100</v>
      </c>
      <c r="G139" s="319">
        <v>1</v>
      </c>
      <c r="H139" s="417">
        <v>2.2349999999999999</v>
      </c>
      <c r="K139" s="32"/>
      <c r="L139" s="33"/>
    </row>
    <row r="140" spans="2:12" s="31" customFormat="1" ht="16.350000000000001" customHeight="1">
      <c r="B140" s="260" t="s">
        <v>329</v>
      </c>
      <c r="C140" s="258" t="s">
        <v>1254</v>
      </c>
      <c r="D140" s="405">
        <v>1184.81</v>
      </c>
      <c r="E140" s="405">
        <v>1123</v>
      </c>
      <c r="F140" s="333">
        <v>94.783129784522416</v>
      </c>
      <c r="G140" s="257">
        <v>1</v>
      </c>
      <c r="H140" s="422">
        <v>6.407</v>
      </c>
      <c r="K140" s="32"/>
      <c r="L140" s="33"/>
    </row>
    <row r="141" spans="2:12" s="31" customFormat="1" ht="16.350000000000001" customHeight="1">
      <c r="B141" s="260" t="s">
        <v>330</v>
      </c>
      <c r="C141" s="317" t="s">
        <v>1255</v>
      </c>
      <c r="D141" s="397">
        <v>1277.04</v>
      </c>
      <c r="E141" s="398">
        <v>1231.68</v>
      </c>
      <c r="F141" s="320">
        <v>96.448036083442972</v>
      </c>
      <c r="G141" s="319">
        <v>1</v>
      </c>
      <c r="H141" s="417">
        <v>6.6529999999999996</v>
      </c>
      <c r="K141" s="32"/>
      <c r="L141" s="33"/>
    </row>
    <row r="142" spans="2:12" s="31" customFormat="1" ht="16.350000000000001" customHeight="1">
      <c r="B142" s="260" t="s">
        <v>331</v>
      </c>
      <c r="C142" s="258" t="s">
        <v>1256</v>
      </c>
      <c r="D142" s="405">
        <v>793.87</v>
      </c>
      <c r="E142" s="405">
        <v>793.87</v>
      </c>
      <c r="F142" s="333">
        <v>100</v>
      </c>
      <c r="G142" s="257">
        <v>1</v>
      </c>
      <c r="H142" s="422">
        <v>5.4470000000000001</v>
      </c>
      <c r="K142" s="32"/>
      <c r="L142" s="33"/>
    </row>
    <row r="143" spans="2:12" s="31" customFormat="1" ht="16.350000000000001" customHeight="1">
      <c r="B143" s="260" t="s">
        <v>332</v>
      </c>
      <c r="C143" s="317" t="s">
        <v>1257</v>
      </c>
      <c r="D143" s="397">
        <v>2087.6999999999998</v>
      </c>
      <c r="E143" s="398">
        <v>2043.01</v>
      </c>
      <c r="F143" s="320">
        <v>97.859366767255835</v>
      </c>
      <c r="G143" s="319">
        <v>1</v>
      </c>
      <c r="H143" s="417">
        <v>16.742000000000001</v>
      </c>
      <c r="K143" s="32"/>
      <c r="L143" s="33"/>
    </row>
    <row r="144" spans="2:12" s="31" customFormat="1" ht="16.350000000000001" customHeight="1">
      <c r="B144" s="260" t="s">
        <v>333</v>
      </c>
      <c r="C144" s="258" t="s">
        <v>1258</v>
      </c>
      <c r="D144" s="405">
        <v>1444.4</v>
      </c>
      <c r="E144" s="405">
        <v>1396.04</v>
      </c>
      <c r="F144" s="333">
        <v>96.651896981445574</v>
      </c>
      <c r="G144" s="257">
        <v>1</v>
      </c>
      <c r="H144" s="422">
        <v>6.6319999999999997</v>
      </c>
      <c r="K144" s="32"/>
      <c r="L144" s="33"/>
    </row>
    <row r="145" spans="2:12" s="31" customFormat="1" ht="16.350000000000001" customHeight="1">
      <c r="B145" s="260" t="s">
        <v>334</v>
      </c>
      <c r="C145" s="317" t="s">
        <v>1259</v>
      </c>
      <c r="D145" s="397">
        <v>1302.42</v>
      </c>
      <c r="E145" s="398">
        <v>1169.52</v>
      </c>
      <c r="F145" s="320">
        <v>89.795918367346928</v>
      </c>
      <c r="G145" s="319">
        <v>1</v>
      </c>
      <c r="H145" s="417">
        <v>8.6869999999999994</v>
      </c>
      <c r="K145" s="32"/>
      <c r="L145" s="33"/>
    </row>
    <row r="146" spans="2:12" s="31" customFormat="1" ht="16.350000000000001" customHeight="1">
      <c r="B146" s="260" t="s">
        <v>335</v>
      </c>
      <c r="C146" s="258" t="s">
        <v>1260</v>
      </c>
      <c r="D146" s="405">
        <v>1008.39</v>
      </c>
      <c r="E146" s="405">
        <v>986.39</v>
      </c>
      <c r="F146" s="333">
        <v>97.81830442586697</v>
      </c>
      <c r="G146" s="257">
        <v>1</v>
      </c>
      <c r="H146" s="422">
        <v>4.5359999999999996</v>
      </c>
      <c r="K146" s="32"/>
      <c r="L146" s="33"/>
    </row>
    <row r="147" spans="2:12" s="31" customFormat="1" ht="16.350000000000001" customHeight="1">
      <c r="B147" s="260" t="s">
        <v>336</v>
      </c>
      <c r="C147" s="317" t="s">
        <v>1261</v>
      </c>
      <c r="D147" s="397">
        <v>655.27</v>
      </c>
      <c r="E147" s="398">
        <v>620.12</v>
      </c>
      <c r="F147" s="320">
        <v>94.635798983625079</v>
      </c>
      <c r="G147" s="319">
        <v>1</v>
      </c>
      <c r="H147" s="417">
        <v>2.9950000000000001</v>
      </c>
      <c r="K147" s="32"/>
      <c r="L147" s="33"/>
    </row>
    <row r="148" spans="2:12" s="31" customFormat="1" ht="16.350000000000001" customHeight="1">
      <c r="B148" s="260" t="s">
        <v>337</v>
      </c>
      <c r="C148" s="258" t="s">
        <v>1262</v>
      </c>
      <c r="D148" s="405">
        <v>453.77</v>
      </c>
      <c r="E148" s="405">
        <v>435.49</v>
      </c>
      <c r="F148" s="333">
        <v>95.971527425788409</v>
      </c>
      <c r="G148" s="257">
        <v>1</v>
      </c>
      <c r="H148" s="422">
        <v>3.04</v>
      </c>
      <c r="K148" s="32"/>
      <c r="L148" s="33"/>
    </row>
    <row r="149" spans="2:12" s="31" customFormat="1" ht="16.350000000000001" customHeight="1">
      <c r="B149" s="260" t="s">
        <v>338</v>
      </c>
      <c r="C149" s="317" t="s">
        <v>1263</v>
      </c>
      <c r="D149" s="397">
        <v>2955.74</v>
      </c>
      <c r="E149" s="398">
        <v>2841.49</v>
      </c>
      <c r="F149" s="320">
        <v>96.13463971797249</v>
      </c>
      <c r="G149" s="319">
        <v>1</v>
      </c>
      <c r="H149" s="417">
        <v>15.884</v>
      </c>
      <c r="K149" s="32"/>
      <c r="L149" s="33"/>
    </row>
    <row r="150" spans="2:12" s="31" customFormat="1" ht="16.350000000000001" customHeight="1">
      <c r="B150" s="260" t="s">
        <v>339</v>
      </c>
      <c r="C150" s="258" t="s">
        <v>1264</v>
      </c>
      <c r="D150" s="405">
        <v>1464.14</v>
      </c>
      <c r="E150" s="405">
        <v>1430.78</v>
      </c>
      <c r="F150" s="333">
        <v>97.721529361946253</v>
      </c>
      <c r="G150" s="257">
        <v>1</v>
      </c>
      <c r="H150" s="422">
        <v>11.944000000000001</v>
      </c>
      <c r="K150" s="32"/>
      <c r="L150" s="33"/>
    </row>
    <row r="151" spans="2:12" s="31" customFormat="1" ht="16.350000000000001" customHeight="1">
      <c r="B151" s="260" t="s">
        <v>340</v>
      </c>
      <c r="C151" s="317" t="s">
        <v>1136</v>
      </c>
      <c r="D151" s="397">
        <v>1109.8699999999999</v>
      </c>
      <c r="E151" s="398">
        <v>1061.99</v>
      </c>
      <c r="F151" s="320">
        <v>95.685981241046264</v>
      </c>
      <c r="G151" s="319">
        <v>1</v>
      </c>
      <c r="H151" s="417">
        <v>10.819000000000001</v>
      </c>
      <c r="K151" s="32"/>
      <c r="L151" s="33"/>
    </row>
    <row r="152" spans="2:12" s="31" customFormat="1" ht="16.350000000000001" customHeight="1">
      <c r="B152" s="260" t="s">
        <v>341</v>
      </c>
      <c r="C152" s="258" t="s">
        <v>1265</v>
      </c>
      <c r="D152" s="405">
        <v>2393.4499999999998</v>
      </c>
      <c r="E152" s="405">
        <v>2247.3000000000002</v>
      </c>
      <c r="F152" s="333">
        <v>93.893751697340676</v>
      </c>
      <c r="G152" s="257">
        <v>1</v>
      </c>
      <c r="H152" s="422">
        <v>36.420872000000003</v>
      </c>
      <c r="K152" s="32"/>
      <c r="L152" s="33"/>
    </row>
    <row r="153" spans="2:12" s="31" customFormat="1" ht="16.350000000000001" customHeight="1">
      <c r="B153" s="260" t="s">
        <v>342</v>
      </c>
      <c r="C153" s="317" t="s">
        <v>1266</v>
      </c>
      <c r="D153" s="397">
        <v>4524</v>
      </c>
      <c r="E153" s="398">
        <v>4356.3599999999997</v>
      </c>
      <c r="F153" s="320">
        <v>96.294429708222808</v>
      </c>
      <c r="G153" s="319">
        <v>1</v>
      </c>
      <c r="H153" s="417">
        <v>20.388999999999999</v>
      </c>
      <c r="K153" s="32"/>
      <c r="L153" s="33"/>
    </row>
    <row r="154" spans="2:12" s="31" customFormat="1" ht="16.350000000000001" customHeight="1">
      <c r="B154" s="260" t="s">
        <v>343</v>
      </c>
      <c r="C154" s="258" t="s">
        <v>1267</v>
      </c>
      <c r="D154" s="405">
        <v>3600.61</v>
      </c>
      <c r="E154" s="405">
        <v>3421.91</v>
      </c>
      <c r="F154" s="333">
        <v>95.036952072010024</v>
      </c>
      <c r="G154" s="257">
        <v>1</v>
      </c>
      <c r="H154" s="422">
        <v>41.36788</v>
      </c>
      <c r="K154" s="32"/>
      <c r="L154" s="33"/>
    </row>
    <row r="155" spans="2:12" s="31" customFormat="1" ht="16.350000000000001" customHeight="1">
      <c r="B155" s="260" t="s">
        <v>344</v>
      </c>
      <c r="C155" s="317" t="s">
        <v>1268</v>
      </c>
      <c r="D155" s="397">
        <v>5926.17</v>
      </c>
      <c r="E155" s="398">
        <v>5741.8</v>
      </c>
      <c r="F155" s="320">
        <v>96.888884389074221</v>
      </c>
      <c r="G155" s="319">
        <v>1</v>
      </c>
      <c r="H155" s="417">
        <v>39.7455</v>
      </c>
      <c r="K155" s="32"/>
      <c r="L155" s="33"/>
    </row>
    <row r="156" spans="2:12" s="31" customFormat="1" ht="16.350000000000001" customHeight="1">
      <c r="B156" s="260" t="s">
        <v>345</v>
      </c>
      <c r="C156" s="258" t="s">
        <v>1269</v>
      </c>
      <c r="D156" s="405">
        <v>2026.44</v>
      </c>
      <c r="E156" s="405">
        <v>1994.76</v>
      </c>
      <c r="F156" s="333">
        <v>98.436667258838156</v>
      </c>
      <c r="G156" s="257">
        <v>1</v>
      </c>
      <c r="H156" s="422">
        <v>10.266</v>
      </c>
      <c r="K156" s="32"/>
      <c r="L156" s="33"/>
    </row>
    <row r="157" spans="2:12" s="31" customFormat="1" ht="16.350000000000001" customHeight="1">
      <c r="B157" s="260" t="s">
        <v>346</v>
      </c>
      <c r="C157" s="317" t="s">
        <v>1270</v>
      </c>
      <c r="D157" s="397">
        <v>662.58</v>
      </c>
      <c r="E157" s="398">
        <v>662.58</v>
      </c>
      <c r="F157" s="320">
        <v>100</v>
      </c>
      <c r="G157" s="319">
        <v>1</v>
      </c>
      <c r="H157" s="417">
        <v>4.1719999999999997</v>
      </c>
      <c r="K157" s="32"/>
      <c r="L157" s="33"/>
    </row>
    <row r="158" spans="2:12" s="31" customFormat="1" ht="16.350000000000001" customHeight="1">
      <c r="B158" s="260" t="s">
        <v>347</v>
      </c>
      <c r="C158" s="258" t="s">
        <v>1271</v>
      </c>
      <c r="D158" s="405">
        <v>1069.82</v>
      </c>
      <c r="E158" s="405">
        <v>1069.82</v>
      </c>
      <c r="F158" s="333">
        <v>100</v>
      </c>
      <c r="G158" s="257">
        <v>1</v>
      </c>
      <c r="H158" s="422">
        <v>4.7605000000000004</v>
      </c>
      <c r="K158" s="32"/>
      <c r="L158" s="33"/>
    </row>
    <row r="159" spans="2:12" s="31" customFormat="1" ht="16.350000000000001" customHeight="1">
      <c r="B159" s="260" t="s">
        <v>348</v>
      </c>
      <c r="C159" s="317" t="s">
        <v>1272</v>
      </c>
      <c r="D159" s="397">
        <v>1759.11</v>
      </c>
      <c r="E159" s="398">
        <v>1698.69</v>
      </c>
      <c r="F159" s="320">
        <v>96.565308593550157</v>
      </c>
      <c r="G159" s="319">
        <v>1</v>
      </c>
      <c r="H159" s="417">
        <v>8.9529999999999994</v>
      </c>
      <c r="K159" s="32"/>
      <c r="L159" s="33"/>
    </row>
    <row r="160" spans="2:12" s="31" customFormat="1" ht="16.350000000000001" customHeight="1">
      <c r="B160" s="260" t="s">
        <v>350</v>
      </c>
      <c r="C160" s="258" t="s">
        <v>498</v>
      </c>
      <c r="D160" s="405">
        <v>1459.86</v>
      </c>
      <c r="E160" s="405">
        <v>1436.27</v>
      </c>
      <c r="F160" s="333">
        <v>98.384091625224343</v>
      </c>
      <c r="G160" s="257">
        <v>1</v>
      </c>
      <c r="H160" s="422">
        <v>6.8609999999999998</v>
      </c>
      <c r="K160" s="32"/>
      <c r="L160" s="33"/>
    </row>
    <row r="161" spans="2:12" s="31" customFormat="1" ht="16.350000000000001" customHeight="1">
      <c r="B161" s="260" t="s">
        <v>351</v>
      </c>
      <c r="C161" s="317" t="s">
        <v>1273</v>
      </c>
      <c r="D161" s="397">
        <v>1162.55</v>
      </c>
      <c r="E161" s="398">
        <v>1114.55</v>
      </c>
      <c r="F161" s="320">
        <v>95.871145327082701</v>
      </c>
      <c r="G161" s="319">
        <v>1</v>
      </c>
      <c r="H161" s="417">
        <v>5.625</v>
      </c>
      <c r="K161" s="32"/>
      <c r="L161" s="33"/>
    </row>
    <row r="162" spans="2:12" s="31" customFormat="1" ht="16.350000000000001" customHeight="1">
      <c r="B162" s="260" t="s">
        <v>352</v>
      </c>
      <c r="C162" s="258" t="s">
        <v>1274</v>
      </c>
      <c r="D162" s="405">
        <v>578.17999999999995</v>
      </c>
      <c r="E162" s="405">
        <v>578.17999999999995</v>
      </c>
      <c r="F162" s="333">
        <v>100</v>
      </c>
      <c r="G162" s="257">
        <v>1</v>
      </c>
      <c r="H162" s="422">
        <v>2.855</v>
      </c>
      <c r="K162" s="32"/>
      <c r="L162" s="33"/>
    </row>
    <row r="163" spans="2:12" s="31" customFormat="1" ht="16.350000000000001" customHeight="1">
      <c r="B163" s="260" t="s">
        <v>353</v>
      </c>
      <c r="C163" s="317" t="s">
        <v>1275</v>
      </c>
      <c r="D163" s="397">
        <v>507.11</v>
      </c>
      <c r="E163" s="398">
        <v>488.65</v>
      </c>
      <c r="F163" s="320">
        <v>96.359764153733892</v>
      </c>
      <c r="G163" s="319">
        <v>1</v>
      </c>
      <c r="H163" s="417">
        <v>1.8720000000000001</v>
      </c>
      <c r="K163" s="32"/>
      <c r="L163" s="33"/>
    </row>
    <row r="164" spans="2:12" s="31" customFormat="1" ht="16.350000000000001" customHeight="1">
      <c r="B164" s="260" t="s">
        <v>354</v>
      </c>
      <c r="C164" s="258" t="s">
        <v>502</v>
      </c>
      <c r="D164" s="405">
        <v>1053.3900000000001</v>
      </c>
      <c r="E164" s="405">
        <v>1027.45</v>
      </c>
      <c r="F164" s="333">
        <v>97.537474249803012</v>
      </c>
      <c r="G164" s="257">
        <v>1</v>
      </c>
      <c r="H164" s="422">
        <v>3.827</v>
      </c>
      <c r="K164" s="32"/>
      <c r="L164" s="33"/>
    </row>
    <row r="165" spans="2:12" s="31" customFormat="1" ht="16.350000000000001" customHeight="1">
      <c r="B165" s="260" t="s">
        <v>355</v>
      </c>
      <c r="C165" s="317" t="s">
        <v>1276</v>
      </c>
      <c r="D165" s="397">
        <v>1755.52</v>
      </c>
      <c r="E165" s="398">
        <v>1703.96</v>
      </c>
      <c r="F165" s="320">
        <v>97.062978490703614</v>
      </c>
      <c r="G165" s="319">
        <v>1</v>
      </c>
      <c r="H165" s="417">
        <v>5.617</v>
      </c>
      <c r="K165" s="32"/>
      <c r="L165" s="33"/>
    </row>
    <row r="166" spans="2:12" s="31" customFormat="1" ht="16.350000000000001" customHeight="1">
      <c r="B166" s="260" t="s">
        <v>356</v>
      </c>
      <c r="C166" s="258" t="s">
        <v>504</v>
      </c>
      <c r="D166" s="405">
        <v>2853.82</v>
      </c>
      <c r="E166" s="405">
        <v>2813.47</v>
      </c>
      <c r="F166" s="333">
        <v>98.58610564086031</v>
      </c>
      <c r="G166" s="257">
        <v>1</v>
      </c>
      <c r="H166" s="422">
        <v>23.282</v>
      </c>
      <c r="K166" s="32"/>
      <c r="L166" s="33"/>
    </row>
    <row r="167" spans="2:12" s="31" customFormat="1" ht="16.350000000000001" customHeight="1">
      <c r="B167" s="260" t="s">
        <v>357</v>
      </c>
      <c r="C167" s="317" t="s">
        <v>1151</v>
      </c>
      <c r="D167" s="397">
        <v>1018.72</v>
      </c>
      <c r="E167" s="398">
        <v>1001.34</v>
      </c>
      <c r="F167" s="320">
        <v>98.293937490183765</v>
      </c>
      <c r="G167" s="319">
        <v>1</v>
      </c>
      <c r="H167" s="417">
        <v>3.9434999999999998</v>
      </c>
      <c r="K167" s="32"/>
      <c r="L167" s="33"/>
    </row>
    <row r="168" spans="2:12" s="31" customFormat="1" ht="16.350000000000001" customHeight="1">
      <c r="B168" s="260" t="s">
        <v>358</v>
      </c>
      <c r="C168" s="258" t="s">
        <v>506</v>
      </c>
      <c r="D168" s="405">
        <v>1774.0100000000002</v>
      </c>
      <c r="E168" s="405">
        <v>1722.72</v>
      </c>
      <c r="F168" s="333">
        <v>97.108809984160175</v>
      </c>
      <c r="G168" s="257">
        <v>1</v>
      </c>
      <c r="H168" s="422">
        <v>10.2623</v>
      </c>
      <c r="K168" s="32"/>
      <c r="L168" s="33"/>
    </row>
    <row r="169" spans="2:12" s="31" customFormat="1" ht="16.350000000000001" customHeight="1">
      <c r="B169" s="260" t="s">
        <v>360</v>
      </c>
      <c r="C169" s="317" t="s">
        <v>1277</v>
      </c>
      <c r="D169" s="397">
        <v>874.15</v>
      </c>
      <c r="E169" s="398">
        <v>848.75</v>
      </c>
      <c r="F169" s="320">
        <v>97.094320196762567</v>
      </c>
      <c r="G169" s="319">
        <v>1</v>
      </c>
      <c r="H169" s="417">
        <v>5.1589999999999998</v>
      </c>
      <c r="K169" s="32"/>
      <c r="L169" s="33"/>
    </row>
    <row r="170" spans="2:12" s="31" customFormat="1" ht="16.350000000000001" customHeight="1">
      <c r="B170" s="260" t="s">
        <v>361</v>
      </c>
      <c r="C170" s="258" t="s">
        <v>1278</v>
      </c>
      <c r="D170" s="405">
        <v>1049.73</v>
      </c>
      <c r="E170" s="405">
        <v>1024.6199999999999</v>
      </c>
      <c r="F170" s="333">
        <v>97.607956331628117</v>
      </c>
      <c r="G170" s="257">
        <v>1</v>
      </c>
      <c r="H170" s="422">
        <v>3.823</v>
      </c>
      <c r="K170" s="32"/>
      <c r="L170" s="33"/>
    </row>
    <row r="171" spans="2:12" s="31" customFormat="1" ht="16.350000000000001" customHeight="1">
      <c r="B171" s="260" t="s">
        <v>362</v>
      </c>
      <c r="C171" s="317" t="s">
        <v>1279</v>
      </c>
      <c r="D171" s="397">
        <v>835.05</v>
      </c>
      <c r="E171" s="398">
        <v>784.92</v>
      </c>
      <c r="F171" s="320">
        <v>93.996766660679</v>
      </c>
      <c r="G171" s="319">
        <v>1</v>
      </c>
      <c r="H171" s="417">
        <v>3.3525</v>
      </c>
      <c r="K171" s="32"/>
      <c r="L171" s="33"/>
    </row>
    <row r="172" spans="2:12" s="31" customFormat="1" ht="16.350000000000001" customHeight="1">
      <c r="B172" s="260" t="s">
        <v>363</v>
      </c>
      <c r="C172" s="258" t="s">
        <v>1280</v>
      </c>
      <c r="D172" s="405">
        <v>576.20000000000005</v>
      </c>
      <c r="E172" s="405">
        <v>576.20000000000005</v>
      </c>
      <c r="F172" s="333">
        <v>100</v>
      </c>
      <c r="G172" s="257">
        <v>1</v>
      </c>
      <c r="H172" s="422">
        <v>1.764</v>
      </c>
      <c r="K172" s="32"/>
      <c r="L172" s="33"/>
    </row>
    <row r="173" spans="2:12" s="31" customFormat="1" ht="16.350000000000001" customHeight="1">
      <c r="B173" s="260" t="s">
        <v>365</v>
      </c>
      <c r="C173" s="317" t="s">
        <v>1281</v>
      </c>
      <c r="D173" s="397">
        <v>1027.44</v>
      </c>
      <c r="E173" s="398">
        <v>1001.28</v>
      </c>
      <c r="F173" s="320">
        <v>97.453865919177758</v>
      </c>
      <c r="G173" s="319">
        <v>1</v>
      </c>
      <c r="H173" s="417">
        <v>5.17</v>
      </c>
      <c r="K173" s="32"/>
      <c r="L173" s="33"/>
    </row>
    <row r="174" spans="2:12" s="31" customFormat="1" ht="16.350000000000001" customHeight="1">
      <c r="B174" s="260" t="s">
        <v>366</v>
      </c>
      <c r="C174" s="258" t="s">
        <v>514</v>
      </c>
      <c r="D174" s="405">
        <v>1773.05</v>
      </c>
      <c r="E174" s="405">
        <v>1648.93</v>
      </c>
      <c r="F174" s="333">
        <v>92.999633400073321</v>
      </c>
      <c r="G174" s="257">
        <v>1</v>
      </c>
      <c r="H174" s="422">
        <v>9.0459999999999994</v>
      </c>
      <c r="K174" s="32"/>
      <c r="L174" s="33"/>
    </row>
    <row r="175" spans="2:12" s="31" customFormat="1" ht="16.350000000000001" customHeight="1">
      <c r="B175" s="260" t="s">
        <v>367</v>
      </c>
      <c r="C175" s="317" t="s">
        <v>1282</v>
      </c>
      <c r="D175" s="397">
        <v>961.25</v>
      </c>
      <c r="E175" s="398">
        <v>941.54</v>
      </c>
      <c r="F175" s="320">
        <v>97.949544863459039</v>
      </c>
      <c r="G175" s="319">
        <v>1</v>
      </c>
      <c r="H175" s="417">
        <v>7.6920000000000002</v>
      </c>
      <c r="K175" s="32"/>
      <c r="L175" s="33"/>
    </row>
    <row r="176" spans="2:12" s="31" customFormat="1" ht="16.350000000000001" customHeight="1">
      <c r="B176" s="260" t="s">
        <v>368</v>
      </c>
      <c r="C176" s="258" t="s">
        <v>516</v>
      </c>
      <c r="D176" s="405">
        <v>2106.16</v>
      </c>
      <c r="E176" s="405">
        <v>2000.2</v>
      </c>
      <c r="F176" s="333">
        <v>94.969043187602082</v>
      </c>
      <c r="G176" s="257">
        <v>1</v>
      </c>
      <c r="H176" s="422">
        <v>10.566000000000001</v>
      </c>
      <c r="K176" s="32"/>
      <c r="L176" s="33"/>
    </row>
    <row r="177" spans="2:12" s="31" customFormat="1" ht="16.350000000000001" customHeight="1">
      <c r="B177" s="260" t="s">
        <v>369</v>
      </c>
      <c r="C177" s="317" t="s">
        <v>1283</v>
      </c>
      <c r="D177" s="397">
        <v>1794.85</v>
      </c>
      <c r="E177" s="398">
        <v>1778.84</v>
      </c>
      <c r="F177" s="320">
        <v>99.108003454327658</v>
      </c>
      <c r="G177" s="319">
        <v>1</v>
      </c>
      <c r="H177" s="417">
        <v>7.4894999999999996</v>
      </c>
      <c r="K177" s="32"/>
      <c r="L177" s="33"/>
    </row>
    <row r="178" spans="2:12" s="31" customFormat="1" ht="16.350000000000001" customHeight="1">
      <c r="B178" s="260" t="s">
        <v>370</v>
      </c>
      <c r="C178" s="258" t="s">
        <v>1284</v>
      </c>
      <c r="D178" s="405">
        <v>1536.59</v>
      </c>
      <c r="E178" s="405">
        <v>1470.03</v>
      </c>
      <c r="F178" s="333">
        <v>95.668330524082549</v>
      </c>
      <c r="G178" s="257">
        <v>1</v>
      </c>
      <c r="H178" s="422">
        <v>7.5540000000000003</v>
      </c>
      <c r="K178" s="32"/>
      <c r="L178" s="33"/>
    </row>
    <row r="179" spans="2:12" s="31" customFormat="1" ht="16.350000000000001" customHeight="1">
      <c r="B179" s="260" t="s">
        <v>371</v>
      </c>
      <c r="C179" s="317" t="s">
        <v>1285</v>
      </c>
      <c r="D179" s="397">
        <v>1190.7</v>
      </c>
      <c r="E179" s="398">
        <v>1146.5999999999999</v>
      </c>
      <c r="F179" s="320">
        <v>96.296296296296276</v>
      </c>
      <c r="G179" s="319">
        <v>1</v>
      </c>
      <c r="H179" s="417">
        <v>6.7930000000000001</v>
      </c>
      <c r="K179" s="32"/>
      <c r="L179" s="33"/>
    </row>
    <row r="180" spans="2:12" s="31" customFormat="1" ht="16.350000000000001" customHeight="1">
      <c r="B180" s="260" t="s">
        <v>372</v>
      </c>
      <c r="C180" s="258" t="s">
        <v>520</v>
      </c>
      <c r="D180" s="405">
        <v>1100.17</v>
      </c>
      <c r="E180" s="405">
        <v>1047.31</v>
      </c>
      <c r="F180" s="333">
        <v>95.195288000945297</v>
      </c>
      <c r="G180" s="257">
        <v>1</v>
      </c>
      <c r="H180" s="422">
        <v>4.99</v>
      </c>
      <c r="K180" s="32"/>
      <c r="L180" s="33"/>
    </row>
    <row r="181" spans="2:12" s="31" customFormat="1" ht="16.350000000000001" customHeight="1">
      <c r="B181" s="260" t="s">
        <v>373</v>
      </c>
      <c r="C181" s="317" t="s">
        <v>1286</v>
      </c>
      <c r="D181" s="397">
        <v>2282.62</v>
      </c>
      <c r="E181" s="398">
        <v>2155.37</v>
      </c>
      <c r="F181" s="320">
        <v>94.425265703446044</v>
      </c>
      <c r="G181" s="319">
        <v>1</v>
      </c>
      <c r="H181" s="417">
        <v>11.452</v>
      </c>
      <c r="K181" s="32"/>
      <c r="L181" s="33"/>
    </row>
    <row r="182" spans="2:12" s="31" customFormat="1" ht="16.350000000000001" customHeight="1">
      <c r="B182" s="260" t="s">
        <v>375</v>
      </c>
      <c r="C182" s="258" t="s">
        <v>1287</v>
      </c>
      <c r="D182" s="405">
        <v>818.75</v>
      </c>
      <c r="E182" s="405">
        <v>818.75</v>
      </c>
      <c r="F182" s="333">
        <v>100</v>
      </c>
      <c r="G182" s="257">
        <v>1</v>
      </c>
      <c r="H182" s="422">
        <v>3.4660000000000002</v>
      </c>
      <c r="K182" s="32"/>
      <c r="L182" s="33"/>
    </row>
    <row r="183" spans="2:12" s="31" customFormat="1" ht="16.350000000000001" customHeight="1">
      <c r="B183" s="260" t="s">
        <v>376</v>
      </c>
      <c r="C183" s="317" t="s">
        <v>1288</v>
      </c>
      <c r="D183" s="397">
        <v>1746.25</v>
      </c>
      <c r="E183" s="398">
        <v>1730.19</v>
      </c>
      <c r="F183" s="320">
        <v>99.08031496062992</v>
      </c>
      <c r="G183" s="319">
        <v>1</v>
      </c>
      <c r="H183" s="417">
        <v>5.3045</v>
      </c>
      <c r="K183" s="32"/>
      <c r="L183" s="33"/>
    </row>
    <row r="184" spans="2:12" s="31" customFormat="1" ht="16.350000000000001" customHeight="1">
      <c r="B184" s="260" t="s">
        <v>377</v>
      </c>
      <c r="C184" s="258" t="s">
        <v>1289</v>
      </c>
      <c r="D184" s="405">
        <v>543.09</v>
      </c>
      <c r="E184" s="405">
        <v>521.77</v>
      </c>
      <c r="F184" s="333">
        <v>96.074315490986749</v>
      </c>
      <c r="G184" s="257">
        <v>1</v>
      </c>
      <c r="H184" s="422">
        <v>2.6040000000000001</v>
      </c>
      <c r="K184" s="32"/>
      <c r="L184" s="33"/>
    </row>
    <row r="185" spans="2:12" s="31" customFormat="1" ht="16.350000000000001" customHeight="1">
      <c r="B185" s="260" t="s">
        <v>378</v>
      </c>
      <c r="C185" s="317" t="s">
        <v>1290</v>
      </c>
      <c r="D185" s="397">
        <v>2225.33</v>
      </c>
      <c r="E185" s="398">
        <v>2154.13</v>
      </c>
      <c r="F185" s="320">
        <v>96.800474536360909</v>
      </c>
      <c r="G185" s="319">
        <v>1</v>
      </c>
      <c r="H185" s="417">
        <v>11.257</v>
      </c>
      <c r="K185" s="32"/>
      <c r="L185" s="33"/>
    </row>
    <row r="186" spans="2:12" s="31" customFormat="1" ht="16.350000000000001" customHeight="1">
      <c r="B186" s="260" t="s">
        <v>379</v>
      </c>
      <c r="C186" s="258" t="s">
        <v>1291</v>
      </c>
      <c r="D186" s="405">
        <v>944.99</v>
      </c>
      <c r="E186" s="405">
        <v>944.99</v>
      </c>
      <c r="F186" s="333">
        <v>100</v>
      </c>
      <c r="G186" s="257">
        <v>1</v>
      </c>
      <c r="H186" s="422">
        <v>4.6180000000000003</v>
      </c>
      <c r="K186" s="32"/>
      <c r="L186" s="33"/>
    </row>
    <row r="187" spans="2:12" s="31" customFormat="1" ht="16.350000000000001" customHeight="1">
      <c r="B187" s="260" t="s">
        <v>380</v>
      </c>
      <c r="C187" s="317" t="s">
        <v>1292</v>
      </c>
      <c r="D187" s="397">
        <v>991.94</v>
      </c>
      <c r="E187" s="398">
        <v>939.16</v>
      </c>
      <c r="F187" s="320">
        <v>94.679113656067898</v>
      </c>
      <c r="G187" s="319">
        <v>1</v>
      </c>
      <c r="H187" s="417">
        <v>4.7039999999999997</v>
      </c>
      <c r="K187" s="32"/>
      <c r="L187" s="33"/>
    </row>
    <row r="188" spans="2:12" s="31" customFormat="1" ht="16.350000000000001" customHeight="1">
      <c r="B188" s="260" t="s">
        <v>381</v>
      </c>
      <c r="C188" s="258" t="s">
        <v>1293</v>
      </c>
      <c r="D188" s="405">
        <v>4376.95</v>
      </c>
      <c r="E188" s="405">
        <v>4245.4799999999996</v>
      </c>
      <c r="F188" s="333">
        <v>96.996310216018003</v>
      </c>
      <c r="G188" s="257">
        <v>1</v>
      </c>
      <c r="H188" s="422">
        <v>21.193000000000001</v>
      </c>
      <c r="K188" s="32"/>
      <c r="L188" s="33"/>
    </row>
    <row r="189" spans="2:12" s="31" customFormat="1" ht="16.350000000000001" customHeight="1">
      <c r="B189" s="260" t="s">
        <v>382</v>
      </c>
      <c r="C189" s="317" t="s">
        <v>1294</v>
      </c>
      <c r="D189" s="397">
        <v>3207.92</v>
      </c>
      <c r="E189" s="398">
        <v>3047.39</v>
      </c>
      <c r="F189" s="320">
        <v>94.995822838474766</v>
      </c>
      <c r="G189" s="319">
        <v>1</v>
      </c>
      <c r="H189" s="417">
        <v>18.557469999999999</v>
      </c>
      <c r="K189" s="32"/>
      <c r="L189" s="33"/>
    </row>
    <row r="190" spans="2:12" s="31" customFormat="1" ht="16.350000000000001" customHeight="1">
      <c r="B190" s="260" t="s">
        <v>383</v>
      </c>
      <c r="C190" s="258" t="s">
        <v>1295</v>
      </c>
      <c r="D190" s="405">
        <v>1117.3399999999999</v>
      </c>
      <c r="E190" s="405">
        <v>1095.08</v>
      </c>
      <c r="F190" s="333">
        <v>98.007768450068909</v>
      </c>
      <c r="G190" s="257">
        <v>1</v>
      </c>
      <c r="H190" s="422">
        <v>7.2789999999999999</v>
      </c>
      <c r="K190" s="32"/>
      <c r="L190" s="33"/>
    </row>
    <row r="191" spans="2:12" s="31" customFormat="1" ht="16.350000000000001" customHeight="1">
      <c r="B191" s="260" t="s">
        <v>384</v>
      </c>
      <c r="C191" s="317" t="s">
        <v>1296</v>
      </c>
      <c r="D191" s="397">
        <v>813.52</v>
      </c>
      <c r="E191" s="398">
        <v>753.01</v>
      </c>
      <c r="F191" s="320">
        <v>92.56195299439473</v>
      </c>
      <c r="G191" s="319">
        <v>1</v>
      </c>
      <c r="H191" s="417">
        <v>4.6749999999999998</v>
      </c>
      <c r="K191" s="32"/>
      <c r="L191" s="33"/>
    </row>
    <row r="192" spans="2:12" s="31" customFormat="1" ht="16.350000000000001" customHeight="1">
      <c r="B192" s="260" t="s">
        <v>385</v>
      </c>
      <c r="C192" s="258" t="s">
        <v>1297</v>
      </c>
      <c r="D192" s="405">
        <v>1108.9100000000001</v>
      </c>
      <c r="E192" s="405">
        <v>1068.6099999999999</v>
      </c>
      <c r="F192" s="333">
        <v>96.365800651089799</v>
      </c>
      <c r="G192" s="257">
        <v>1</v>
      </c>
      <c r="H192" s="422">
        <v>2.1120000000000001</v>
      </c>
      <c r="K192" s="32"/>
      <c r="L192" s="33"/>
    </row>
    <row r="193" spans="2:12" s="31" customFormat="1" ht="16.350000000000001" customHeight="1">
      <c r="B193" s="260" t="s">
        <v>386</v>
      </c>
      <c r="C193" s="317" t="s">
        <v>1298</v>
      </c>
      <c r="D193" s="397">
        <v>1886.5</v>
      </c>
      <c r="E193" s="398">
        <v>1837.2</v>
      </c>
      <c r="F193" s="320">
        <v>97.386694937715347</v>
      </c>
      <c r="G193" s="319">
        <v>1</v>
      </c>
      <c r="H193" s="417">
        <v>9.3089999999999993</v>
      </c>
      <c r="K193" s="32"/>
      <c r="L193" s="33"/>
    </row>
    <row r="194" spans="2:12" s="31" customFormat="1" ht="16.350000000000001" customHeight="1">
      <c r="B194" s="260" t="s">
        <v>387</v>
      </c>
      <c r="C194" s="258" t="s">
        <v>1299</v>
      </c>
      <c r="D194" s="405">
        <v>991.62</v>
      </c>
      <c r="E194" s="405">
        <v>991.62</v>
      </c>
      <c r="F194" s="333">
        <v>100</v>
      </c>
      <c r="G194" s="257">
        <v>1</v>
      </c>
      <c r="H194" s="422">
        <v>7.742</v>
      </c>
      <c r="K194" s="32"/>
      <c r="L194" s="33"/>
    </row>
    <row r="195" spans="2:12" s="31" customFormat="1" ht="16.350000000000001" customHeight="1">
      <c r="B195" s="260" t="s">
        <v>388</v>
      </c>
      <c r="C195" s="317" t="s">
        <v>1300</v>
      </c>
      <c r="D195" s="397">
        <v>1095.9100000000001</v>
      </c>
      <c r="E195" s="398">
        <v>1075.25</v>
      </c>
      <c r="F195" s="320">
        <v>98.114808697794516</v>
      </c>
      <c r="G195" s="319">
        <v>1</v>
      </c>
      <c r="H195" s="417">
        <v>6.0250000000000004</v>
      </c>
      <c r="K195" s="32"/>
      <c r="L195" s="33"/>
    </row>
    <row r="196" spans="2:12" s="31" customFormat="1" ht="16.350000000000001" customHeight="1">
      <c r="B196" s="260" t="s">
        <v>389</v>
      </c>
      <c r="C196" s="258" t="s">
        <v>1301</v>
      </c>
      <c r="D196" s="405">
        <v>905.81</v>
      </c>
      <c r="E196" s="405">
        <v>865.6</v>
      </c>
      <c r="F196" s="333">
        <v>95.560879213080014</v>
      </c>
      <c r="G196" s="257">
        <v>1</v>
      </c>
      <c r="H196" s="422">
        <v>4.1820000000000004</v>
      </c>
      <c r="K196" s="32"/>
      <c r="L196" s="33"/>
    </row>
    <row r="197" spans="2:12" s="31" customFormat="1" ht="16.350000000000001" customHeight="1">
      <c r="B197" s="260" t="s">
        <v>390</v>
      </c>
      <c r="C197" s="317" t="s">
        <v>1302</v>
      </c>
      <c r="D197" s="397">
        <v>1437.84</v>
      </c>
      <c r="E197" s="398">
        <v>1416.7</v>
      </c>
      <c r="F197" s="320">
        <v>98.529739053023988</v>
      </c>
      <c r="G197" s="319">
        <v>1</v>
      </c>
      <c r="H197" s="417">
        <v>7.71</v>
      </c>
      <c r="K197" s="32"/>
      <c r="L197" s="33"/>
    </row>
    <row r="198" spans="2:12" s="31" customFormat="1" ht="16.350000000000001" customHeight="1">
      <c r="B198" s="260" t="s">
        <v>391</v>
      </c>
      <c r="C198" s="258" t="s">
        <v>1303</v>
      </c>
      <c r="D198" s="405">
        <v>1884.62</v>
      </c>
      <c r="E198" s="405">
        <v>1884.62</v>
      </c>
      <c r="F198" s="333">
        <v>100</v>
      </c>
      <c r="G198" s="257">
        <v>1</v>
      </c>
      <c r="H198" s="422">
        <v>6.8354999999999997</v>
      </c>
      <c r="K198" s="32"/>
      <c r="L198" s="33"/>
    </row>
    <row r="199" spans="2:12" s="31" customFormat="1" ht="16.350000000000001" customHeight="1">
      <c r="B199" s="260" t="s">
        <v>393</v>
      </c>
      <c r="C199" s="317" t="s">
        <v>1304</v>
      </c>
      <c r="D199" s="397">
        <v>1742.6399999999996</v>
      </c>
      <c r="E199" s="398">
        <v>1720.47</v>
      </c>
      <c r="F199" s="320">
        <v>98.727792315108132</v>
      </c>
      <c r="G199" s="319">
        <v>1</v>
      </c>
      <c r="H199" s="417">
        <v>6.2662000000000004</v>
      </c>
      <c r="K199" s="32"/>
      <c r="L199" s="33"/>
    </row>
    <row r="200" spans="2:12" s="31" customFormat="1" ht="16.350000000000001" customHeight="1">
      <c r="B200" s="260" t="s">
        <v>394</v>
      </c>
      <c r="C200" s="258" t="s">
        <v>1305</v>
      </c>
      <c r="D200" s="405">
        <v>876.7</v>
      </c>
      <c r="E200" s="405">
        <v>838.6</v>
      </c>
      <c r="F200" s="333">
        <v>95.654157636591762</v>
      </c>
      <c r="G200" s="257">
        <v>1</v>
      </c>
      <c r="H200" s="422">
        <v>2.8719999999999999</v>
      </c>
      <c r="K200" s="32"/>
      <c r="L200" s="33"/>
    </row>
    <row r="201" spans="2:12" s="31" customFormat="1" ht="16.350000000000001" customHeight="1">
      <c r="B201" s="260" t="s">
        <v>395</v>
      </c>
      <c r="C201" s="317" t="s">
        <v>1306</v>
      </c>
      <c r="D201" s="397">
        <v>4141.5600000000004</v>
      </c>
      <c r="E201" s="398">
        <v>3950.12</v>
      </c>
      <c r="F201" s="320">
        <v>95.377587189368242</v>
      </c>
      <c r="G201" s="319">
        <v>1</v>
      </c>
      <c r="H201" s="417">
        <v>35.710999999999999</v>
      </c>
      <c r="K201" s="32"/>
      <c r="L201" s="33"/>
    </row>
    <row r="202" spans="2:12" s="31" customFormat="1" ht="16.350000000000001" customHeight="1">
      <c r="B202" s="260" t="s">
        <v>396</v>
      </c>
      <c r="C202" s="258" t="s">
        <v>544</v>
      </c>
      <c r="D202" s="405">
        <v>5999.8</v>
      </c>
      <c r="E202" s="405">
        <v>5559.7</v>
      </c>
      <c r="F202" s="333">
        <v>92.664755491849732</v>
      </c>
      <c r="G202" s="257">
        <v>1</v>
      </c>
      <c r="H202" s="422">
        <v>14.25</v>
      </c>
      <c r="K202" s="32"/>
      <c r="L202" s="33"/>
    </row>
    <row r="203" spans="2:12" s="31" customFormat="1" ht="16.350000000000001" customHeight="1">
      <c r="B203" s="260" t="s">
        <v>397</v>
      </c>
      <c r="C203" s="317" t="s">
        <v>1307</v>
      </c>
      <c r="D203" s="397">
        <v>2961.0600000000004</v>
      </c>
      <c r="E203" s="398">
        <v>2908.86</v>
      </c>
      <c r="F203" s="320">
        <v>98.237117788899909</v>
      </c>
      <c r="G203" s="319">
        <v>1</v>
      </c>
      <c r="H203" s="417">
        <v>17.489287999999998</v>
      </c>
      <c r="K203" s="32"/>
      <c r="L203" s="33"/>
    </row>
    <row r="204" spans="2:12" s="31" customFormat="1" ht="16.350000000000001" customHeight="1">
      <c r="B204" s="260" t="s">
        <v>398</v>
      </c>
      <c r="C204" s="258" t="s">
        <v>546</v>
      </c>
      <c r="D204" s="405">
        <v>1604.72</v>
      </c>
      <c r="E204" s="405">
        <v>1517.04</v>
      </c>
      <c r="F204" s="333">
        <v>94.536118450570811</v>
      </c>
      <c r="G204" s="257">
        <v>1</v>
      </c>
      <c r="H204" s="422">
        <v>6.899</v>
      </c>
      <c r="K204" s="32"/>
      <c r="L204" s="33"/>
    </row>
    <row r="205" spans="2:12" s="31" customFormat="1" ht="16.350000000000001" customHeight="1">
      <c r="B205" s="260" t="s">
        <v>399</v>
      </c>
      <c r="C205" s="317" t="s">
        <v>1308</v>
      </c>
      <c r="D205" s="397">
        <v>2610.0500000000006</v>
      </c>
      <c r="E205" s="398">
        <v>2565.09</v>
      </c>
      <c r="F205" s="320">
        <v>98.277427635485893</v>
      </c>
      <c r="G205" s="319">
        <v>1</v>
      </c>
      <c r="H205" s="417">
        <v>36.4054</v>
      </c>
      <c r="K205" s="32"/>
      <c r="L205" s="33"/>
    </row>
    <row r="206" spans="2:12" s="31" customFormat="1" ht="16.350000000000001" customHeight="1">
      <c r="B206" s="260" t="s">
        <v>400</v>
      </c>
      <c r="C206" s="258" t="s">
        <v>1309</v>
      </c>
      <c r="D206" s="405">
        <v>3692.44</v>
      </c>
      <c r="E206" s="405">
        <v>3692.44</v>
      </c>
      <c r="F206" s="333">
        <v>100</v>
      </c>
      <c r="G206" s="257">
        <v>1</v>
      </c>
      <c r="H206" s="422">
        <v>29.254619999999999</v>
      </c>
      <c r="K206" s="32"/>
      <c r="L206" s="33"/>
    </row>
    <row r="207" spans="2:12" s="31" customFormat="1" ht="16.350000000000001" customHeight="1">
      <c r="B207" s="260" t="s">
        <v>401</v>
      </c>
      <c r="C207" s="317" t="s">
        <v>1310</v>
      </c>
      <c r="D207" s="397">
        <v>1706.46</v>
      </c>
      <c r="E207" s="398">
        <v>1633.75</v>
      </c>
      <c r="F207" s="320">
        <v>95.739132473072914</v>
      </c>
      <c r="G207" s="319">
        <v>1</v>
      </c>
      <c r="H207" s="417">
        <v>7.3365</v>
      </c>
      <c r="K207" s="32"/>
      <c r="L207" s="33"/>
    </row>
    <row r="208" spans="2:12" s="31" customFormat="1" ht="16.350000000000001" customHeight="1">
      <c r="B208" s="260" t="s">
        <v>402</v>
      </c>
      <c r="C208" s="258" t="s">
        <v>550</v>
      </c>
      <c r="D208" s="405">
        <v>1708.19</v>
      </c>
      <c r="E208" s="405">
        <v>1708.19</v>
      </c>
      <c r="F208" s="333">
        <v>100</v>
      </c>
      <c r="G208" s="257">
        <v>1</v>
      </c>
      <c r="H208" s="422">
        <v>11.443528000000001</v>
      </c>
      <c r="K208" s="32"/>
      <c r="L208" s="33"/>
    </row>
    <row r="209" spans="2:12" s="31" customFormat="1" ht="16.350000000000001" customHeight="1">
      <c r="B209" s="260" t="s">
        <v>403</v>
      </c>
      <c r="C209" s="317" t="s">
        <v>1311</v>
      </c>
      <c r="D209" s="397">
        <v>952.06</v>
      </c>
      <c r="E209" s="398">
        <v>913.29</v>
      </c>
      <c r="F209" s="320">
        <v>95.927777661071772</v>
      </c>
      <c r="G209" s="319">
        <v>1</v>
      </c>
      <c r="H209" s="417">
        <v>3.9620000000000002</v>
      </c>
      <c r="K209" s="32"/>
      <c r="L209" s="33"/>
    </row>
    <row r="210" spans="2:12" s="31" customFormat="1" ht="16.350000000000001" customHeight="1">
      <c r="B210" s="260" t="s">
        <v>405</v>
      </c>
      <c r="C210" s="258" t="s">
        <v>1312</v>
      </c>
      <c r="D210" s="405">
        <v>1264.8399999999999</v>
      </c>
      <c r="E210" s="405">
        <v>1243.47</v>
      </c>
      <c r="F210" s="333">
        <v>98.310458239777375</v>
      </c>
      <c r="G210" s="257">
        <v>1</v>
      </c>
      <c r="H210" s="422">
        <v>7.7450000000000001</v>
      </c>
      <c r="K210" s="32"/>
      <c r="L210" s="33"/>
    </row>
    <row r="211" spans="2:12" s="31" customFormat="1" ht="16.350000000000001" customHeight="1">
      <c r="B211" s="260" t="s">
        <v>406</v>
      </c>
      <c r="C211" s="317" t="s">
        <v>1313</v>
      </c>
      <c r="D211" s="397">
        <v>1151.3599999999999</v>
      </c>
      <c r="E211" s="398">
        <v>1129.24</v>
      </c>
      <c r="F211" s="320">
        <v>98.078793774319067</v>
      </c>
      <c r="G211" s="319">
        <v>1</v>
      </c>
      <c r="H211" s="417">
        <v>5.4065000000000003</v>
      </c>
      <c r="K211" s="32"/>
      <c r="L211" s="33"/>
    </row>
    <row r="212" spans="2:12" s="31" customFormat="1" ht="16.350000000000001" customHeight="1">
      <c r="B212" s="260" t="s">
        <v>407</v>
      </c>
      <c r="C212" s="258" t="s">
        <v>1314</v>
      </c>
      <c r="D212" s="405">
        <v>1244</v>
      </c>
      <c r="E212" s="405">
        <v>1244</v>
      </c>
      <c r="F212" s="333">
        <v>100</v>
      </c>
      <c r="G212" s="257">
        <v>1</v>
      </c>
      <c r="H212" s="422">
        <v>3.6539999999999999</v>
      </c>
      <c r="K212" s="32"/>
      <c r="L212" s="33"/>
    </row>
    <row r="213" spans="2:12" s="31" customFormat="1" ht="16.350000000000001" customHeight="1">
      <c r="B213" s="260" t="s">
        <v>408</v>
      </c>
      <c r="C213" s="317" t="s">
        <v>1315</v>
      </c>
      <c r="D213" s="397">
        <v>778.19</v>
      </c>
      <c r="E213" s="398">
        <v>736.19</v>
      </c>
      <c r="F213" s="320">
        <v>94.602860483943502</v>
      </c>
      <c r="G213" s="319">
        <v>1</v>
      </c>
      <c r="H213" s="417">
        <v>4.0019999999999998</v>
      </c>
      <c r="K213" s="32"/>
      <c r="L213" s="33"/>
    </row>
    <row r="214" spans="2:12" s="31" customFormat="1" ht="16.350000000000001" customHeight="1">
      <c r="B214" s="260" t="s">
        <v>409</v>
      </c>
      <c r="C214" s="258" t="s">
        <v>1316</v>
      </c>
      <c r="D214" s="405">
        <v>927.33</v>
      </c>
      <c r="E214" s="405">
        <v>927.33</v>
      </c>
      <c r="F214" s="333">
        <v>100</v>
      </c>
      <c r="G214" s="257">
        <v>1</v>
      </c>
      <c r="H214" s="422">
        <v>5.4870000000000001</v>
      </c>
      <c r="K214" s="32"/>
      <c r="L214" s="33"/>
    </row>
    <row r="215" spans="2:12" s="31" customFormat="1" ht="16.350000000000001" customHeight="1">
      <c r="B215" s="260" t="s">
        <v>410</v>
      </c>
      <c r="C215" s="317" t="s">
        <v>1317</v>
      </c>
      <c r="D215" s="397">
        <v>1766.47</v>
      </c>
      <c r="E215" s="398">
        <v>1720.65</v>
      </c>
      <c r="F215" s="320">
        <v>97.40612634236642</v>
      </c>
      <c r="G215" s="319">
        <v>1</v>
      </c>
      <c r="H215" s="417">
        <v>7.3594999999999997</v>
      </c>
      <c r="K215" s="32"/>
      <c r="L215" s="33"/>
    </row>
    <row r="216" spans="2:12" s="31" customFormat="1" ht="16.350000000000001" customHeight="1">
      <c r="B216" s="260" t="s">
        <v>411</v>
      </c>
      <c r="C216" s="258" t="s">
        <v>1318</v>
      </c>
      <c r="D216" s="405">
        <v>1237.8</v>
      </c>
      <c r="E216" s="405">
        <v>1196.54</v>
      </c>
      <c r="F216" s="333">
        <v>96.666666666666671</v>
      </c>
      <c r="G216" s="257">
        <v>1</v>
      </c>
      <c r="H216" s="422">
        <v>6.8140000000000001</v>
      </c>
      <c r="K216" s="32"/>
      <c r="L216" s="33"/>
    </row>
    <row r="217" spans="2:12" s="31" customFormat="1" ht="16.350000000000001" customHeight="1">
      <c r="B217" s="260" t="s">
        <v>412</v>
      </c>
      <c r="C217" s="317" t="s">
        <v>1319</v>
      </c>
      <c r="D217" s="397">
        <v>2477.11</v>
      </c>
      <c r="E217" s="398">
        <v>2436.25</v>
      </c>
      <c r="F217" s="320">
        <v>98.350497151922994</v>
      </c>
      <c r="G217" s="319">
        <v>1</v>
      </c>
      <c r="H217" s="417">
        <v>26.787880000000001</v>
      </c>
      <c r="K217" s="32"/>
      <c r="L217" s="33"/>
    </row>
    <row r="218" spans="2:12" s="31" customFormat="1" ht="16.350000000000001" customHeight="1">
      <c r="B218" s="260" t="s">
        <v>413</v>
      </c>
      <c r="C218" s="258" t="s">
        <v>1320</v>
      </c>
      <c r="D218" s="405">
        <v>992.75</v>
      </c>
      <c r="E218" s="405">
        <v>992.75</v>
      </c>
      <c r="F218" s="333">
        <v>100</v>
      </c>
      <c r="G218" s="257">
        <v>1</v>
      </c>
      <c r="H218" s="422">
        <v>6.0279999999999996</v>
      </c>
      <c r="K218" s="32"/>
      <c r="L218" s="33"/>
    </row>
    <row r="219" spans="2:12" s="31" customFormat="1" ht="16.350000000000001" customHeight="1">
      <c r="B219" s="260" t="s">
        <v>414</v>
      </c>
      <c r="C219" s="317" t="s">
        <v>1321</v>
      </c>
      <c r="D219" s="397">
        <v>1192.07</v>
      </c>
      <c r="E219" s="398">
        <v>1109.9000000000001</v>
      </c>
      <c r="F219" s="320">
        <v>93.106948417458725</v>
      </c>
      <c r="G219" s="319">
        <v>1</v>
      </c>
      <c r="H219" s="417">
        <v>5.5620000000000003</v>
      </c>
      <c r="K219" s="32"/>
      <c r="L219" s="33"/>
    </row>
    <row r="220" spans="2:12" s="31" customFormat="1" ht="16.350000000000001" customHeight="1">
      <c r="B220" s="260" t="s">
        <v>920</v>
      </c>
      <c r="C220" s="258" t="s">
        <v>1322</v>
      </c>
      <c r="D220" s="405">
        <v>1106.3800000000001</v>
      </c>
      <c r="E220" s="405">
        <v>1022.65</v>
      </c>
      <c r="F220" s="333">
        <v>92.432075778665549</v>
      </c>
      <c r="G220" s="257">
        <v>1</v>
      </c>
      <c r="H220" s="422">
        <v>5.117</v>
      </c>
      <c r="K220" s="32"/>
      <c r="L220" s="33"/>
    </row>
    <row r="221" spans="2:12" s="31" customFormat="1" ht="16.350000000000001" customHeight="1">
      <c r="B221" s="260" t="s">
        <v>415</v>
      </c>
      <c r="C221" s="317" t="s">
        <v>1323</v>
      </c>
      <c r="D221" s="397">
        <v>1861.56</v>
      </c>
      <c r="E221" s="398">
        <v>1861.56</v>
      </c>
      <c r="F221" s="320">
        <v>100</v>
      </c>
      <c r="G221" s="319">
        <v>1</v>
      </c>
      <c r="H221" s="417">
        <v>9.1959999999999997</v>
      </c>
      <c r="K221" s="32"/>
      <c r="L221" s="33"/>
    </row>
    <row r="222" spans="2:12" s="31" customFormat="1" ht="16.350000000000001" customHeight="1">
      <c r="B222" s="260" t="s">
        <v>416</v>
      </c>
      <c r="C222" s="258" t="s">
        <v>564</v>
      </c>
      <c r="D222" s="405">
        <v>1967.54</v>
      </c>
      <c r="E222" s="405">
        <v>1967.54</v>
      </c>
      <c r="F222" s="333">
        <v>100</v>
      </c>
      <c r="G222" s="257">
        <v>1</v>
      </c>
      <c r="H222" s="422">
        <v>8.1880000000000006</v>
      </c>
      <c r="K222" s="32"/>
      <c r="L222" s="33"/>
    </row>
    <row r="223" spans="2:12" s="31" customFormat="1" ht="16.350000000000001" customHeight="1">
      <c r="B223" s="260" t="s">
        <v>417</v>
      </c>
      <c r="C223" s="317" t="s">
        <v>1324</v>
      </c>
      <c r="D223" s="397">
        <v>2990.68</v>
      </c>
      <c r="E223" s="398">
        <v>2908.82</v>
      </c>
      <c r="F223" s="320">
        <v>97.262829858092488</v>
      </c>
      <c r="G223" s="319">
        <v>1</v>
      </c>
      <c r="H223" s="417">
        <v>5.35</v>
      </c>
      <c r="K223" s="32"/>
      <c r="L223" s="33"/>
    </row>
    <row r="224" spans="2:12" s="31" customFormat="1" ht="16.350000000000001" customHeight="1">
      <c r="B224" s="260" t="s">
        <v>419</v>
      </c>
      <c r="C224" s="258" t="s">
        <v>1325</v>
      </c>
      <c r="D224" s="405">
        <v>1155.5999999999999</v>
      </c>
      <c r="E224" s="405">
        <v>1155.5999999999999</v>
      </c>
      <c r="F224" s="333">
        <v>100</v>
      </c>
      <c r="G224" s="257">
        <v>1</v>
      </c>
      <c r="H224" s="422">
        <v>2.0156999999999998</v>
      </c>
      <c r="K224" s="32"/>
      <c r="L224" s="33"/>
    </row>
    <row r="225" spans="2:12" s="31" customFormat="1" ht="16.350000000000001" customHeight="1">
      <c r="B225" s="260" t="s">
        <v>420</v>
      </c>
      <c r="C225" s="317" t="s">
        <v>1326</v>
      </c>
      <c r="D225" s="397">
        <v>1850.2</v>
      </c>
      <c r="E225" s="398">
        <v>1850.2</v>
      </c>
      <c r="F225" s="320">
        <v>100</v>
      </c>
      <c r="G225" s="319">
        <v>1</v>
      </c>
      <c r="H225" s="417">
        <v>3.5329999999999999</v>
      </c>
      <c r="K225" s="32"/>
      <c r="L225" s="33"/>
    </row>
    <row r="226" spans="2:12" s="31" customFormat="1" ht="16.350000000000001" customHeight="1">
      <c r="B226" s="260" t="s">
        <v>421</v>
      </c>
      <c r="C226" s="258" t="s">
        <v>1327</v>
      </c>
      <c r="D226" s="405">
        <v>1148.72</v>
      </c>
      <c r="E226" s="405">
        <v>1148.72</v>
      </c>
      <c r="F226" s="333">
        <v>100</v>
      </c>
      <c r="G226" s="257">
        <v>1</v>
      </c>
      <c r="H226" s="422">
        <v>2.294</v>
      </c>
      <c r="K226" s="32"/>
      <c r="L226" s="33"/>
    </row>
    <row r="227" spans="2:12" s="31" customFormat="1" ht="16.350000000000001" customHeight="1">
      <c r="B227" s="260" t="s">
        <v>422</v>
      </c>
      <c r="C227" s="317" t="s">
        <v>1328</v>
      </c>
      <c r="D227" s="397">
        <v>1851.39</v>
      </c>
      <c r="E227" s="398">
        <v>1851.39</v>
      </c>
      <c r="F227" s="320">
        <v>100</v>
      </c>
      <c r="G227" s="319">
        <v>1</v>
      </c>
      <c r="H227" s="417">
        <v>3.6429999999999998</v>
      </c>
      <c r="K227" s="32"/>
      <c r="L227" s="33"/>
    </row>
    <row r="228" spans="2:12" s="31" customFormat="1" ht="16.350000000000001" customHeight="1">
      <c r="B228" s="260" t="s">
        <v>423</v>
      </c>
      <c r="C228" s="258" t="s">
        <v>1329</v>
      </c>
      <c r="D228" s="405">
        <v>2114.5300000000002</v>
      </c>
      <c r="E228" s="405">
        <v>2068.9299999999998</v>
      </c>
      <c r="F228" s="333">
        <v>97.843492407296168</v>
      </c>
      <c r="G228" s="257">
        <v>1</v>
      </c>
      <c r="H228" s="422">
        <v>3.2330000000000001</v>
      </c>
      <c r="K228" s="32"/>
      <c r="L228" s="33"/>
    </row>
    <row r="229" spans="2:12" s="31" customFormat="1" ht="16.350000000000001" customHeight="1">
      <c r="B229" s="260" t="s">
        <v>424</v>
      </c>
      <c r="C229" s="317" t="s">
        <v>1330</v>
      </c>
      <c r="D229" s="397">
        <v>1494.36</v>
      </c>
      <c r="E229" s="398">
        <v>1446.48</v>
      </c>
      <c r="F229" s="320">
        <v>96.795952782462066</v>
      </c>
      <c r="G229" s="319">
        <v>1</v>
      </c>
      <c r="H229" s="417">
        <v>2.5750000000000002</v>
      </c>
      <c r="K229" s="32"/>
      <c r="L229" s="33"/>
    </row>
    <row r="230" spans="2:12" s="31" customFormat="1" ht="16.350000000000001" customHeight="1">
      <c r="B230" s="260" t="s">
        <v>425</v>
      </c>
      <c r="C230" s="258" t="s">
        <v>1331</v>
      </c>
      <c r="D230" s="405">
        <v>1007.3</v>
      </c>
      <c r="E230" s="405">
        <v>1007.3</v>
      </c>
      <c r="F230" s="333">
        <v>100</v>
      </c>
      <c r="G230" s="257">
        <v>1</v>
      </c>
      <c r="H230" s="422">
        <v>1.8075000000000001</v>
      </c>
      <c r="K230" s="32"/>
      <c r="L230" s="33"/>
    </row>
    <row r="231" spans="2:12" s="31" customFormat="1" ht="16.350000000000001" customHeight="1">
      <c r="B231" s="260" t="s">
        <v>426</v>
      </c>
      <c r="C231" s="317" t="s">
        <v>1332</v>
      </c>
      <c r="D231" s="397">
        <v>911.07</v>
      </c>
      <c r="E231" s="398">
        <v>877.53</v>
      </c>
      <c r="F231" s="320">
        <v>96.318614376502339</v>
      </c>
      <c r="G231" s="319">
        <v>1</v>
      </c>
      <c r="H231" s="417">
        <v>1.4810000000000001</v>
      </c>
      <c r="K231" s="32"/>
      <c r="L231" s="33"/>
    </row>
    <row r="232" spans="2:12" s="31" customFormat="1" ht="16.350000000000001" customHeight="1">
      <c r="B232" s="260" t="s">
        <v>427</v>
      </c>
      <c r="C232" s="258" t="s">
        <v>1333</v>
      </c>
      <c r="D232" s="405">
        <v>1773.9</v>
      </c>
      <c r="E232" s="405">
        <v>1576.8</v>
      </c>
      <c r="F232" s="333">
        <v>88.888888888888886</v>
      </c>
      <c r="G232" s="257">
        <v>1</v>
      </c>
      <c r="H232" s="422">
        <v>2.6869999999999998</v>
      </c>
      <c r="K232" s="32"/>
      <c r="L232" s="33"/>
    </row>
    <row r="233" spans="2:12" s="31" customFormat="1" ht="16.350000000000001" customHeight="1">
      <c r="B233" s="260" t="s">
        <v>428</v>
      </c>
      <c r="C233" s="317" t="s">
        <v>1334</v>
      </c>
      <c r="D233" s="397">
        <v>2439.9</v>
      </c>
      <c r="E233" s="398">
        <v>2211.67</v>
      </c>
      <c r="F233" s="320">
        <v>90.645928111807862</v>
      </c>
      <c r="G233" s="319">
        <v>1</v>
      </c>
      <c r="H233" s="417">
        <v>3.6305000000000001</v>
      </c>
      <c r="K233" s="32"/>
      <c r="L233" s="33"/>
    </row>
    <row r="234" spans="2:12" s="31" customFormat="1" ht="16.350000000000001" customHeight="1">
      <c r="B234" s="260" t="s">
        <v>429</v>
      </c>
      <c r="C234" s="258" t="s">
        <v>1335</v>
      </c>
      <c r="D234" s="405">
        <v>15552.59</v>
      </c>
      <c r="E234" s="405">
        <v>14509.54</v>
      </c>
      <c r="F234" s="333">
        <v>93.29340000604401</v>
      </c>
      <c r="G234" s="257">
        <v>1</v>
      </c>
      <c r="H234" s="422">
        <v>22.991</v>
      </c>
      <c r="K234" s="32"/>
      <c r="L234" s="33"/>
    </row>
    <row r="235" spans="2:12" s="31" customFormat="1" ht="16.350000000000001" customHeight="1">
      <c r="B235" s="260" t="s">
        <v>430</v>
      </c>
      <c r="C235" s="317" t="s">
        <v>1336</v>
      </c>
      <c r="D235" s="397">
        <v>5094.29</v>
      </c>
      <c r="E235" s="398">
        <v>4957.1899999999996</v>
      </c>
      <c r="F235" s="320">
        <v>97.308751563024472</v>
      </c>
      <c r="G235" s="319">
        <v>1</v>
      </c>
      <c r="H235" s="417">
        <v>14.097</v>
      </c>
      <c r="K235" s="32"/>
      <c r="L235" s="33"/>
    </row>
    <row r="236" spans="2:12" s="31" customFormat="1" ht="16.350000000000001" customHeight="1">
      <c r="B236" s="260" t="s">
        <v>431</v>
      </c>
      <c r="C236" s="258" t="s">
        <v>1337</v>
      </c>
      <c r="D236" s="405">
        <v>3411.24</v>
      </c>
      <c r="E236" s="405">
        <v>3411.24</v>
      </c>
      <c r="F236" s="333">
        <v>100</v>
      </c>
      <c r="G236" s="257">
        <v>1</v>
      </c>
      <c r="H236" s="422">
        <v>12.928000000000001</v>
      </c>
      <c r="K236" s="32"/>
      <c r="L236" s="33"/>
    </row>
    <row r="237" spans="2:12" s="31" customFormat="1" ht="16.350000000000001" customHeight="1">
      <c r="B237" s="260" t="s">
        <v>432</v>
      </c>
      <c r="C237" s="317" t="s">
        <v>1338</v>
      </c>
      <c r="D237" s="397">
        <v>1380.21</v>
      </c>
      <c r="E237" s="398">
        <v>1380.21</v>
      </c>
      <c r="F237" s="320">
        <v>100</v>
      </c>
      <c r="G237" s="319">
        <v>1</v>
      </c>
      <c r="H237" s="417">
        <v>5.67</v>
      </c>
      <c r="K237" s="32"/>
      <c r="L237" s="33"/>
    </row>
    <row r="238" spans="2:12" s="31" customFormat="1" ht="16.350000000000001" customHeight="1">
      <c r="B238" s="260" t="s">
        <v>433</v>
      </c>
      <c r="C238" s="258" t="s">
        <v>1339</v>
      </c>
      <c r="D238" s="405">
        <v>4251.91</v>
      </c>
      <c r="E238" s="405">
        <v>3830.73</v>
      </c>
      <c r="F238" s="333">
        <v>90.094334075744783</v>
      </c>
      <c r="G238" s="257">
        <v>1</v>
      </c>
      <c r="H238" s="422">
        <v>12.7224</v>
      </c>
      <c r="K238" s="32"/>
      <c r="L238" s="33"/>
    </row>
    <row r="239" spans="2:12" s="31" customFormat="1" ht="16.350000000000001" customHeight="1">
      <c r="B239" s="260" t="s">
        <v>434</v>
      </c>
      <c r="C239" s="317" t="s">
        <v>1340</v>
      </c>
      <c r="D239" s="397">
        <v>1571.04</v>
      </c>
      <c r="E239" s="398">
        <v>1480.68</v>
      </c>
      <c r="F239" s="320">
        <v>94.24839596700275</v>
      </c>
      <c r="G239" s="319">
        <v>1</v>
      </c>
      <c r="H239" s="417">
        <v>7.0010000000000003</v>
      </c>
      <c r="K239" s="32"/>
      <c r="L239" s="33"/>
    </row>
    <row r="240" spans="2:12" s="31" customFormat="1" ht="16.350000000000001" customHeight="1">
      <c r="B240" s="260" t="s">
        <v>435</v>
      </c>
      <c r="C240" s="258" t="s">
        <v>1341</v>
      </c>
      <c r="D240" s="405">
        <v>1391.02</v>
      </c>
      <c r="E240" s="405">
        <v>1367.05</v>
      </c>
      <c r="F240" s="333">
        <v>98.276804071832174</v>
      </c>
      <c r="G240" s="257">
        <v>1</v>
      </c>
      <c r="H240" s="422">
        <v>6.61</v>
      </c>
      <c r="K240" s="32"/>
      <c r="L240" s="33"/>
    </row>
    <row r="241" spans="2:12" s="31" customFormat="1" ht="16.350000000000001" customHeight="1">
      <c r="B241" s="260" t="s">
        <v>436</v>
      </c>
      <c r="C241" s="317" t="s">
        <v>1342</v>
      </c>
      <c r="D241" s="397">
        <v>2502.11</v>
      </c>
      <c r="E241" s="398">
        <v>2454.14</v>
      </c>
      <c r="F241" s="320">
        <v>98.082818101522307</v>
      </c>
      <c r="G241" s="319">
        <v>1</v>
      </c>
      <c r="H241" s="417">
        <v>6.0739999999999998</v>
      </c>
      <c r="K241" s="32"/>
      <c r="L241" s="33"/>
    </row>
    <row r="242" spans="2:12" s="31" customFormat="1" ht="16.350000000000001" customHeight="1">
      <c r="B242" s="260" t="s">
        <v>437</v>
      </c>
      <c r="C242" s="258" t="s">
        <v>1343</v>
      </c>
      <c r="D242" s="405">
        <v>3541.4300000000003</v>
      </c>
      <c r="E242" s="405">
        <v>3270.77</v>
      </c>
      <c r="F242" s="333">
        <v>92.357324583572165</v>
      </c>
      <c r="G242" s="257">
        <v>1</v>
      </c>
      <c r="H242" s="422">
        <v>11.270200000000001</v>
      </c>
      <c r="K242" s="32"/>
      <c r="L242" s="33"/>
    </row>
    <row r="243" spans="2:12" s="31" customFormat="1" ht="16.350000000000001" customHeight="1">
      <c r="B243" s="260" t="s">
        <v>438</v>
      </c>
      <c r="C243" s="317" t="s">
        <v>1344</v>
      </c>
      <c r="D243" s="397">
        <v>7543.0999999999995</v>
      </c>
      <c r="E243" s="398">
        <v>6989.35</v>
      </c>
      <c r="F243" s="320">
        <v>92.658853786904601</v>
      </c>
      <c r="G243" s="319">
        <v>1</v>
      </c>
      <c r="H243" s="417">
        <v>19.829799999999999</v>
      </c>
      <c r="K243" s="32"/>
      <c r="L243" s="33"/>
    </row>
    <row r="244" spans="2:12" s="31" customFormat="1" ht="16.350000000000001" customHeight="1">
      <c r="B244" s="260" t="s">
        <v>439</v>
      </c>
      <c r="C244" s="258" t="s">
        <v>1345</v>
      </c>
      <c r="D244" s="405">
        <v>1189.1199999999999</v>
      </c>
      <c r="E244" s="405">
        <v>1091.2</v>
      </c>
      <c r="F244" s="333">
        <v>91.765339074273427</v>
      </c>
      <c r="G244" s="257">
        <v>1</v>
      </c>
      <c r="H244" s="422">
        <v>3.0880000000000001</v>
      </c>
      <c r="K244" s="32"/>
      <c r="L244" s="33"/>
    </row>
    <row r="245" spans="2:12" s="31" customFormat="1" ht="16.350000000000001" customHeight="1">
      <c r="B245" s="260" t="s">
        <v>440</v>
      </c>
      <c r="C245" s="317" t="s">
        <v>1346</v>
      </c>
      <c r="D245" s="397">
        <v>1392</v>
      </c>
      <c r="E245" s="398">
        <v>1392</v>
      </c>
      <c r="F245" s="320">
        <v>100</v>
      </c>
      <c r="G245" s="319">
        <v>1</v>
      </c>
      <c r="H245" s="417">
        <v>4.7990000000000004</v>
      </c>
      <c r="K245" s="32"/>
      <c r="L245" s="33"/>
    </row>
    <row r="246" spans="2:12" s="31" customFormat="1" ht="16.350000000000001" customHeight="1">
      <c r="B246" s="260" t="s">
        <v>441</v>
      </c>
      <c r="C246" s="258" t="s">
        <v>1347</v>
      </c>
      <c r="D246" s="405">
        <v>2151.67</v>
      </c>
      <c r="E246" s="405">
        <v>2074.91</v>
      </c>
      <c r="F246" s="333">
        <v>96.432538446880784</v>
      </c>
      <c r="G246" s="257">
        <v>1</v>
      </c>
      <c r="H246" s="422">
        <v>6.593</v>
      </c>
      <c r="K246" s="32"/>
      <c r="L246" s="33"/>
    </row>
    <row r="247" spans="2:12" s="31" customFormat="1" ht="16.350000000000001" customHeight="1">
      <c r="B247" s="260" t="s">
        <v>442</v>
      </c>
      <c r="C247" s="317" t="s">
        <v>1348</v>
      </c>
      <c r="D247" s="397">
        <v>2373.1000000000004</v>
      </c>
      <c r="E247" s="398">
        <v>2163.98</v>
      </c>
      <c r="F247" s="320">
        <v>91.187897686570295</v>
      </c>
      <c r="G247" s="319">
        <v>1</v>
      </c>
      <c r="H247" s="417">
        <v>2.6032000000000002</v>
      </c>
      <c r="K247" s="32"/>
      <c r="L247" s="33"/>
    </row>
    <row r="248" spans="2:12" s="31" customFormat="1" ht="16.350000000000001" customHeight="1">
      <c r="B248" s="260" t="s">
        <v>443</v>
      </c>
      <c r="C248" s="258" t="s">
        <v>1349</v>
      </c>
      <c r="D248" s="405">
        <v>3909.9</v>
      </c>
      <c r="E248" s="405">
        <v>3868.78</v>
      </c>
      <c r="F248" s="333">
        <v>98.94831069848334</v>
      </c>
      <c r="G248" s="257">
        <v>1</v>
      </c>
      <c r="H248" s="422">
        <v>8.0779999999999994</v>
      </c>
      <c r="K248" s="32"/>
      <c r="L248" s="33"/>
    </row>
    <row r="249" spans="2:12" s="31" customFormat="1" ht="16.350000000000001" customHeight="1">
      <c r="B249" s="260" t="s">
        <v>444</v>
      </c>
      <c r="C249" s="317" t="s">
        <v>1350</v>
      </c>
      <c r="D249" s="397">
        <v>2176.23</v>
      </c>
      <c r="E249" s="398">
        <v>2143.2199999999998</v>
      </c>
      <c r="F249" s="320">
        <v>98.48315665164067</v>
      </c>
      <c r="G249" s="319">
        <v>1</v>
      </c>
      <c r="H249" s="417">
        <v>6.6000000000000003E-2</v>
      </c>
      <c r="K249" s="32"/>
      <c r="L249" s="33"/>
    </row>
    <row r="250" spans="2:12" s="31" customFormat="1" ht="16.350000000000001" customHeight="1">
      <c r="B250" s="260" t="s">
        <v>445</v>
      </c>
      <c r="C250" s="258" t="s">
        <v>1351</v>
      </c>
      <c r="D250" s="405">
        <v>897.84</v>
      </c>
      <c r="E250" s="405">
        <v>897.84</v>
      </c>
      <c r="F250" s="333">
        <v>100</v>
      </c>
      <c r="G250" s="257">
        <v>1</v>
      </c>
      <c r="H250" s="422">
        <v>0.501</v>
      </c>
      <c r="K250" s="32"/>
      <c r="L250" s="33"/>
    </row>
    <row r="251" spans="2:12" s="31" customFormat="1" ht="16.350000000000001" customHeight="1">
      <c r="B251" s="260" t="s">
        <v>446</v>
      </c>
      <c r="C251" s="317" t="s">
        <v>1352</v>
      </c>
      <c r="D251" s="397">
        <v>1222.3399999999999</v>
      </c>
      <c r="E251" s="398">
        <v>1165.54</v>
      </c>
      <c r="F251" s="320">
        <v>95.353175057676268</v>
      </c>
      <c r="G251" s="319">
        <v>1</v>
      </c>
      <c r="H251" s="417">
        <v>1.03</v>
      </c>
      <c r="K251" s="32"/>
      <c r="L251" s="33"/>
    </row>
    <row r="252" spans="2:12" s="31" customFormat="1" ht="16.350000000000001" customHeight="1">
      <c r="B252" s="260" t="s">
        <v>447</v>
      </c>
      <c r="C252" s="258" t="s">
        <v>1353</v>
      </c>
      <c r="D252" s="405">
        <v>1854.13</v>
      </c>
      <c r="E252" s="405">
        <v>1733.62</v>
      </c>
      <c r="F252" s="333">
        <v>93.500455739349448</v>
      </c>
      <c r="G252" s="257">
        <v>1</v>
      </c>
      <c r="H252" s="422">
        <v>0</v>
      </c>
      <c r="K252" s="32"/>
      <c r="L252" s="33"/>
    </row>
    <row r="253" spans="2:12" s="31" customFormat="1" ht="16.350000000000001" customHeight="1">
      <c r="B253" s="260" t="s">
        <v>448</v>
      </c>
      <c r="C253" s="317" t="s">
        <v>1354</v>
      </c>
      <c r="D253" s="397">
        <v>1740.7</v>
      </c>
      <c r="E253" s="398">
        <v>1716.27</v>
      </c>
      <c r="F253" s="320">
        <v>98.596541621186873</v>
      </c>
      <c r="G253" s="319">
        <v>1</v>
      </c>
      <c r="H253" s="417">
        <v>3.4809999999999999</v>
      </c>
      <c r="K253" s="32"/>
      <c r="L253" s="33"/>
    </row>
    <row r="254" spans="2:12" s="31" customFormat="1" ht="16.350000000000001" customHeight="1" thickBot="1">
      <c r="B254" s="261" t="s">
        <v>933</v>
      </c>
      <c r="C254" s="467" t="s">
        <v>1212</v>
      </c>
      <c r="D254" s="468">
        <v>2287.0700000000002</v>
      </c>
      <c r="E254" s="469">
        <v>1816.79</v>
      </c>
      <c r="F254" s="470">
        <v>79.437446164743534</v>
      </c>
      <c r="G254" s="471">
        <v>1</v>
      </c>
      <c r="H254" s="472">
        <v>6.29</v>
      </c>
      <c r="K254" s="32"/>
      <c r="L254" s="33"/>
    </row>
    <row r="255" spans="2:12" s="31" customFormat="1" ht="16.350000000000001" customHeight="1" thickTop="1">
      <c r="B255" s="262" t="s">
        <v>1232</v>
      </c>
      <c r="C255" s="474" t="s">
        <v>1366</v>
      </c>
      <c r="D255" s="475">
        <v>14431.35</v>
      </c>
      <c r="E255" s="476">
        <v>14431.35</v>
      </c>
      <c r="F255" s="477">
        <v>100</v>
      </c>
      <c r="G255" s="478">
        <v>1</v>
      </c>
      <c r="H255" s="479" t="s">
        <v>61</v>
      </c>
      <c r="K255" s="32"/>
      <c r="L255" s="33"/>
    </row>
    <row r="256" spans="2:12">
      <c r="B256" s="380"/>
      <c r="C256" s="473"/>
      <c r="D256" s="381"/>
      <c r="E256" s="381"/>
      <c r="F256" s="381"/>
      <c r="G256" s="381"/>
      <c r="H256" s="381"/>
    </row>
    <row r="257" spans="2:8" s="31" customFormat="1" ht="16.350000000000001" customHeight="1">
      <c r="B257" s="382" t="s">
        <v>797</v>
      </c>
      <c r="C257" s="383" t="s">
        <v>611</v>
      </c>
      <c r="D257" s="384">
        <f>SUM(D258:D262)</f>
        <v>1654570.95</v>
      </c>
      <c r="E257" s="409">
        <f>SUM(E258:E262)</f>
        <v>1639746.3</v>
      </c>
      <c r="F257" s="410">
        <v>99.1</v>
      </c>
      <c r="G257" s="411">
        <v>1276</v>
      </c>
      <c r="H257" s="411">
        <v>33495</v>
      </c>
    </row>
    <row r="258" spans="2:8" s="31" customFormat="1" ht="16.350000000000001" customHeight="1">
      <c r="B258" s="385"/>
      <c r="C258" s="386" t="s">
        <v>612</v>
      </c>
      <c r="D258" s="387">
        <v>396543.65</v>
      </c>
      <c r="E258" s="387">
        <v>393416.35</v>
      </c>
      <c r="F258" s="406">
        <v>99.210999999999999</v>
      </c>
      <c r="G258" s="407">
        <v>831</v>
      </c>
      <c r="H258" s="408" t="s">
        <v>1235</v>
      </c>
    </row>
    <row r="259" spans="2:8" s="31" customFormat="1" ht="16.350000000000001" customHeight="1">
      <c r="B259" s="344"/>
      <c r="C259" s="345" t="s">
        <v>613</v>
      </c>
      <c r="D259" s="390">
        <v>298731.33999999997</v>
      </c>
      <c r="E259" s="390">
        <v>296924.23</v>
      </c>
      <c r="F259" s="347">
        <v>99.395071839466198</v>
      </c>
      <c r="G259" s="346">
        <v>272</v>
      </c>
      <c r="H259" s="349" t="s">
        <v>1236</v>
      </c>
    </row>
    <row r="260" spans="2:8" s="31" customFormat="1" ht="16.350000000000001" customHeight="1">
      <c r="B260" s="351"/>
      <c r="C260" s="274" t="s">
        <v>825</v>
      </c>
      <c r="D260" s="391">
        <v>673063.91</v>
      </c>
      <c r="E260" s="391">
        <v>673063.91</v>
      </c>
      <c r="F260" s="353">
        <v>100</v>
      </c>
      <c r="G260" s="352">
        <v>30</v>
      </c>
      <c r="H260" s="355" t="s">
        <v>1235</v>
      </c>
    </row>
    <row r="261" spans="2:8" s="31" customFormat="1" ht="16.350000000000001" customHeight="1">
      <c r="B261" s="357"/>
      <c r="C261" s="358" t="s">
        <v>614</v>
      </c>
      <c r="D261" s="392">
        <v>271800.69999999995</v>
      </c>
      <c r="E261" s="392">
        <v>261910.46000000005</v>
      </c>
      <c r="F261" s="360">
        <v>96.361216141091703</v>
      </c>
      <c r="G261" s="359">
        <v>142</v>
      </c>
      <c r="H261" s="362" t="s">
        <v>1235</v>
      </c>
    </row>
    <row r="262" spans="2:8" s="31" customFormat="1" ht="16.350000000000001" customHeight="1">
      <c r="B262" s="364"/>
      <c r="C262" s="365" t="s">
        <v>1215</v>
      </c>
      <c r="D262" s="393">
        <v>14431.35</v>
      </c>
      <c r="E262" s="393">
        <v>14431.35</v>
      </c>
      <c r="F262" s="367">
        <v>100</v>
      </c>
      <c r="G262" s="366">
        <v>1</v>
      </c>
      <c r="H262" s="369" t="s">
        <v>1237</v>
      </c>
    </row>
    <row r="263" spans="2:8">
      <c r="B263" s="313" t="s">
        <v>65</v>
      </c>
      <c r="D263" s="241"/>
      <c r="E263" s="241"/>
      <c r="F263" s="241"/>
      <c r="G263" s="241"/>
      <c r="H263" s="241"/>
    </row>
  </sheetData>
  <sheetProtection password="DD24" sheet="1" objects="1" scenarios="1"/>
  <phoneticPr fontId="28"/>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N298"/>
  <sheetViews>
    <sheetView showGridLines="0" zoomScaleNormal="100" workbookViewId="0">
      <pane xSplit="3" ySplit="4" topLeftCell="D5" activePane="bottomRight" state="frozen"/>
      <selection activeCell="C2" sqref="C2:D2"/>
      <selection pane="topRight" activeCell="C2" sqref="C2:D2"/>
      <selection pane="bottomLeft" activeCell="C2" sqref="C2:D2"/>
      <selection pane="bottomRight" activeCell="G12" sqref="G12"/>
    </sheetView>
  </sheetViews>
  <sheetFormatPr defaultColWidth="9" defaultRowHeight="16.350000000000001" customHeight="1"/>
  <cols>
    <col min="1" max="1" width="3.125" style="31" customWidth="1"/>
    <col min="2" max="2" width="10.875" style="40" customWidth="1"/>
    <col min="3" max="3" width="33.875" style="35" customWidth="1"/>
    <col min="4" max="5" width="15.125" style="32" customWidth="1"/>
    <col min="6" max="6" width="15.125" style="36" customWidth="1"/>
    <col min="7" max="7" width="15.125" style="31" customWidth="1"/>
    <col min="8" max="9" width="15.125" style="37" customWidth="1"/>
    <col min="10" max="10" width="31.125" style="31" customWidth="1"/>
    <col min="11" max="11" width="9" style="31" customWidth="1"/>
    <col min="12" max="12" width="13.625" style="31" customWidth="1"/>
    <col min="13" max="13" width="11.5" style="31" bestFit="1" customWidth="1"/>
    <col min="14" max="14" width="10.125" style="31" bestFit="1" customWidth="1"/>
    <col min="15" max="16384" width="9" style="31"/>
  </cols>
  <sheetData>
    <row r="1" spans="2:14" ht="14.45" customHeight="1">
      <c r="B1" s="34"/>
      <c r="D1" s="577"/>
      <c r="E1" s="577"/>
      <c r="F1" s="578"/>
      <c r="G1" s="579"/>
      <c r="H1" s="580"/>
      <c r="I1" s="580"/>
      <c r="J1" s="579"/>
    </row>
    <row r="2" spans="2:14" s="21" customFormat="1" ht="20.45" customHeight="1">
      <c r="B2" s="1434" t="s">
        <v>67</v>
      </c>
      <c r="C2" s="1437" t="s">
        <v>24</v>
      </c>
      <c r="D2" s="964"/>
      <c r="E2" s="1440" t="s">
        <v>23</v>
      </c>
      <c r="F2" s="1441"/>
      <c r="G2" s="1442" t="s">
        <v>22</v>
      </c>
      <c r="H2" s="1442"/>
      <c r="I2" s="1442"/>
      <c r="J2" s="1443" t="s">
        <v>25</v>
      </c>
    </row>
    <row r="3" spans="2:14" s="21" customFormat="1" ht="27" customHeight="1">
      <c r="B3" s="1435"/>
      <c r="C3" s="1438"/>
      <c r="D3" s="965" t="s">
        <v>879</v>
      </c>
      <c r="E3" s="966" t="s">
        <v>21</v>
      </c>
      <c r="F3" s="967" t="s">
        <v>1035</v>
      </c>
      <c r="G3" s="968" t="s">
        <v>21</v>
      </c>
      <c r="H3" s="969" t="s">
        <v>20</v>
      </c>
      <c r="I3" s="969" t="s">
        <v>1036</v>
      </c>
      <c r="J3" s="1444"/>
    </row>
    <row r="4" spans="2:14" s="21" customFormat="1" ht="16.350000000000001" customHeight="1">
      <c r="B4" s="1436"/>
      <c r="C4" s="1439"/>
      <c r="D4" s="970" t="s">
        <v>823</v>
      </c>
      <c r="E4" s="970" t="s">
        <v>823</v>
      </c>
      <c r="F4" s="971" t="s">
        <v>1037</v>
      </c>
      <c r="G4" s="972" t="s">
        <v>823</v>
      </c>
      <c r="H4" s="973" t="s">
        <v>18</v>
      </c>
      <c r="I4" s="973" t="s">
        <v>1037</v>
      </c>
      <c r="J4" s="1445"/>
    </row>
    <row r="5" spans="2:14" ht="16.350000000000001" customHeight="1">
      <c r="B5" s="769" t="s">
        <v>74</v>
      </c>
      <c r="C5" s="855" t="s">
        <v>126</v>
      </c>
      <c r="D5" s="856">
        <v>49200</v>
      </c>
      <c r="E5" s="856">
        <v>50200</v>
      </c>
      <c r="F5" s="857">
        <v>3.6999999999999997</v>
      </c>
      <c r="G5" s="856">
        <v>48800</v>
      </c>
      <c r="H5" s="858">
        <v>3.9</v>
      </c>
      <c r="I5" s="857">
        <v>3.9</v>
      </c>
      <c r="J5" s="855" t="s">
        <v>27</v>
      </c>
      <c r="M5" s="32"/>
      <c r="N5" s="33"/>
    </row>
    <row r="6" spans="2:14" ht="16.350000000000001" customHeight="1">
      <c r="B6" s="769" t="s">
        <v>68</v>
      </c>
      <c r="C6" s="340" t="s">
        <v>127</v>
      </c>
      <c r="D6" s="337">
        <v>21800</v>
      </c>
      <c r="E6" s="338">
        <v>21400</v>
      </c>
      <c r="F6" s="339">
        <v>4.1000000000000005</v>
      </c>
      <c r="G6" s="338">
        <v>22000</v>
      </c>
      <c r="H6" s="339">
        <v>3.9</v>
      </c>
      <c r="I6" s="339">
        <v>4.2</v>
      </c>
      <c r="J6" s="340" t="s">
        <v>26</v>
      </c>
      <c r="M6" s="32"/>
      <c r="N6" s="33"/>
    </row>
    <row r="7" spans="2:14" ht="16.350000000000001" customHeight="1">
      <c r="B7" s="769" t="s">
        <v>75</v>
      </c>
      <c r="C7" s="340" t="s">
        <v>128</v>
      </c>
      <c r="D7" s="337">
        <v>27200</v>
      </c>
      <c r="E7" s="338">
        <v>27600</v>
      </c>
      <c r="F7" s="339">
        <v>4</v>
      </c>
      <c r="G7" s="338">
        <v>26800</v>
      </c>
      <c r="H7" s="339">
        <v>3.6999999999999997</v>
      </c>
      <c r="I7" s="339">
        <v>4.2</v>
      </c>
      <c r="J7" s="340" t="s">
        <v>28</v>
      </c>
      <c r="M7" s="32"/>
      <c r="N7" s="33"/>
    </row>
    <row r="8" spans="2:14" ht="16.350000000000001" customHeight="1">
      <c r="B8" s="769" t="s">
        <v>70</v>
      </c>
      <c r="C8" s="340" t="s">
        <v>1510</v>
      </c>
      <c r="D8" s="337">
        <v>11400</v>
      </c>
      <c r="E8" s="338">
        <v>11500</v>
      </c>
      <c r="F8" s="339">
        <v>3.8</v>
      </c>
      <c r="G8" s="338">
        <v>11200</v>
      </c>
      <c r="H8" s="339">
        <v>3.5999999999999996</v>
      </c>
      <c r="I8" s="339">
        <v>4</v>
      </c>
      <c r="J8" s="340" t="s">
        <v>28</v>
      </c>
      <c r="M8" s="32"/>
      <c r="N8" s="33"/>
    </row>
    <row r="9" spans="2:14" ht="16.350000000000001" customHeight="1">
      <c r="B9" s="769" t="s">
        <v>77</v>
      </c>
      <c r="C9" s="340" t="s">
        <v>1427</v>
      </c>
      <c r="D9" s="337">
        <v>10600</v>
      </c>
      <c r="E9" s="338">
        <v>10800</v>
      </c>
      <c r="F9" s="339">
        <v>3.6999999999999997</v>
      </c>
      <c r="G9" s="338">
        <v>10500</v>
      </c>
      <c r="H9" s="339">
        <v>3.5000000000000004</v>
      </c>
      <c r="I9" s="339">
        <v>3.9</v>
      </c>
      <c r="J9" s="340" t="s">
        <v>26</v>
      </c>
      <c r="M9" s="32"/>
      <c r="N9" s="33"/>
    </row>
    <row r="10" spans="2:14" ht="16.350000000000001" customHeight="1">
      <c r="B10" s="769" t="s">
        <v>78</v>
      </c>
      <c r="C10" s="340" t="s">
        <v>1038</v>
      </c>
      <c r="D10" s="337">
        <v>11300</v>
      </c>
      <c r="E10" s="338">
        <v>11400</v>
      </c>
      <c r="F10" s="339">
        <v>4</v>
      </c>
      <c r="G10" s="338">
        <v>11100</v>
      </c>
      <c r="H10" s="339">
        <v>3.8</v>
      </c>
      <c r="I10" s="339">
        <v>4.2</v>
      </c>
      <c r="J10" s="340" t="s">
        <v>28</v>
      </c>
      <c r="M10" s="32"/>
      <c r="N10" s="33"/>
    </row>
    <row r="11" spans="2:14" ht="16.350000000000001" customHeight="1">
      <c r="B11" s="769" t="s">
        <v>79</v>
      </c>
      <c r="C11" s="340" t="s">
        <v>1511</v>
      </c>
      <c r="D11" s="337">
        <v>7250</v>
      </c>
      <c r="E11" s="338">
        <v>7380</v>
      </c>
      <c r="F11" s="339">
        <v>4.2</v>
      </c>
      <c r="G11" s="338">
        <v>7200</v>
      </c>
      <c r="H11" s="339">
        <v>4</v>
      </c>
      <c r="I11" s="339">
        <v>4.3999999999999995</v>
      </c>
      <c r="J11" s="340" t="s">
        <v>26</v>
      </c>
      <c r="M11" s="32"/>
      <c r="N11" s="33"/>
    </row>
    <row r="12" spans="2:14" ht="16.350000000000001" customHeight="1">
      <c r="B12" s="769" t="s">
        <v>80</v>
      </c>
      <c r="C12" s="340" t="s">
        <v>135</v>
      </c>
      <c r="D12" s="337">
        <v>8120</v>
      </c>
      <c r="E12" s="338">
        <v>8440</v>
      </c>
      <c r="F12" s="339">
        <v>4.3</v>
      </c>
      <c r="G12" s="338">
        <v>8120</v>
      </c>
      <c r="H12" s="339">
        <v>4</v>
      </c>
      <c r="I12" s="339">
        <v>4.5999999999999996</v>
      </c>
      <c r="J12" s="340" t="s">
        <v>1846</v>
      </c>
      <c r="M12" s="32"/>
      <c r="N12" s="33"/>
    </row>
    <row r="13" spans="2:14" ht="16.350000000000001" customHeight="1">
      <c r="B13" s="769" t="s">
        <v>81</v>
      </c>
      <c r="C13" s="340" t="s">
        <v>136</v>
      </c>
      <c r="D13" s="337">
        <v>5760</v>
      </c>
      <c r="E13" s="338">
        <v>5830</v>
      </c>
      <c r="F13" s="339">
        <v>3.6999999999999997</v>
      </c>
      <c r="G13" s="338">
        <v>5730</v>
      </c>
      <c r="H13" s="339">
        <v>3.5000000000000004</v>
      </c>
      <c r="I13" s="339">
        <v>3.9</v>
      </c>
      <c r="J13" s="340" t="s">
        <v>26</v>
      </c>
      <c r="M13" s="32"/>
      <c r="N13" s="33"/>
    </row>
    <row r="14" spans="2:14" ht="16.350000000000001" customHeight="1">
      <c r="B14" s="769" t="s">
        <v>83</v>
      </c>
      <c r="C14" s="340" t="s">
        <v>138</v>
      </c>
      <c r="D14" s="337">
        <v>4190</v>
      </c>
      <c r="E14" s="338">
        <v>4250</v>
      </c>
      <c r="F14" s="339">
        <v>3.9</v>
      </c>
      <c r="G14" s="338">
        <v>4120</v>
      </c>
      <c r="H14" s="339">
        <v>3.6999999999999997</v>
      </c>
      <c r="I14" s="339">
        <v>4.1000000000000005</v>
      </c>
      <c r="J14" s="340" t="s">
        <v>28</v>
      </c>
      <c r="M14" s="32"/>
      <c r="N14" s="33"/>
    </row>
    <row r="15" spans="2:14" ht="16.350000000000001" customHeight="1">
      <c r="B15" s="769" t="s">
        <v>85</v>
      </c>
      <c r="C15" s="340" t="s">
        <v>1512</v>
      </c>
      <c r="D15" s="337">
        <v>5050</v>
      </c>
      <c r="E15" s="338">
        <v>5100</v>
      </c>
      <c r="F15" s="339">
        <v>3.9</v>
      </c>
      <c r="G15" s="338">
        <v>5030</v>
      </c>
      <c r="H15" s="339">
        <v>4</v>
      </c>
      <c r="I15" s="339">
        <v>4.1000000000000005</v>
      </c>
      <c r="J15" s="340" t="s">
        <v>27</v>
      </c>
      <c r="M15" s="32"/>
      <c r="N15" s="33"/>
    </row>
    <row r="16" spans="2:14" ht="16.350000000000001" customHeight="1">
      <c r="B16" s="769" t="s">
        <v>86</v>
      </c>
      <c r="C16" s="340" t="s">
        <v>889</v>
      </c>
      <c r="D16" s="337">
        <v>4640</v>
      </c>
      <c r="E16" s="338">
        <v>4720</v>
      </c>
      <c r="F16" s="339">
        <v>3.8</v>
      </c>
      <c r="G16" s="338">
        <v>4560</v>
      </c>
      <c r="H16" s="339">
        <v>3.5999999999999996</v>
      </c>
      <c r="I16" s="339">
        <v>4</v>
      </c>
      <c r="J16" s="340" t="s">
        <v>28</v>
      </c>
      <c r="M16" s="32"/>
      <c r="N16" s="33"/>
    </row>
    <row r="17" spans="2:14" ht="16.350000000000001" customHeight="1">
      <c r="B17" s="769" t="s">
        <v>87</v>
      </c>
      <c r="C17" s="340" t="s">
        <v>142</v>
      </c>
      <c r="D17" s="337">
        <v>5540</v>
      </c>
      <c r="E17" s="338">
        <v>5630</v>
      </c>
      <c r="F17" s="339">
        <v>3.8</v>
      </c>
      <c r="G17" s="338">
        <v>5440</v>
      </c>
      <c r="H17" s="339">
        <v>3.5999999999999996</v>
      </c>
      <c r="I17" s="339">
        <v>4</v>
      </c>
      <c r="J17" s="340" t="s">
        <v>28</v>
      </c>
      <c r="M17" s="32"/>
      <c r="N17" s="33"/>
    </row>
    <row r="18" spans="2:14" ht="16.350000000000001" customHeight="1">
      <c r="B18" s="769" t="s">
        <v>88</v>
      </c>
      <c r="C18" s="340" t="s">
        <v>1513</v>
      </c>
      <c r="D18" s="337">
        <v>4920</v>
      </c>
      <c r="E18" s="338">
        <v>5090</v>
      </c>
      <c r="F18" s="339">
        <v>4.5</v>
      </c>
      <c r="G18" s="338">
        <v>4850</v>
      </c>
      <c r="H18" s="339">
        <v>4.2</v>
      </c>
      <c r="I18" s="339">
        <v>4.7</v>
      </c>
      <c r="J18" s="340" t="s">
        <v>26</v>
      </c>
      <c r="M18" s="32"/>
      <c r="N18" s="33"/>
    </row>
    <row r="19" spans="2:14" ht="16.350000000000001" customHeight="1">
      <c r="B19" s="769" t="s">
        <v>89</v>
      </c>
      <c r="C19" s="340" t="s">
        <v>942</v>
      </c>
      <c r="D19" s="337">
        <v>3510</v>
      </c>
      <c r="E19" s="338">
        <v>3560</v>
      </c>
      <c r="F19" s="339">
        <v>4.3</v>
      </c>
      <c r="G19" s="338">
        <v>3460</v>
      </c>
      <c r="H19" s="339">
        <v>4.1000000000000005</v>
      </c>
      <c r="I19" s="339">
        <v>4.5</v>
      </c>
      <c r="J19" s="340" t="s">
        <v>28</v>
      </c>
      <c r="M19" s="32"/>
      <c r="N19" s="33"/>
    </row>
    <row r="20" spans="2:14" ht="16.350000000000001" customHeight="1">
      <c r="B20" s="769" t="s">
        <v>90</v>
      </c>
      <c r="C20" s="340" t="s">
        <v>145</v>
      </c>
      <c r="D20" s="337">
        <v>4830</v>
      </c>
      <c r="E20" s="338">
        <v>4910</v>
      </c>
      <c r="F20" s="339">
        <v>3.9</v>
      </c>
      <c r="G20" s="338">
        <v>4740</v>
      </c>
      <c r="H20" s="339">
        <v>3.6999999999999997</v>
      </c>
      <c r="I20" s="339">
        <v>4.1000000000000005</v>
      </c>
      <c r="J20" s="340" t="s">
        <v>28</v>
      </c>
      <c r="M20" s="32"/>
      <c r="N20" s="33"/>
    </row>
    <row r="21" spans="2:14" ht="16.350000000000001" customHeight="1">
      <c r="B21" s="769" t="s">
        <v>91</v>
      </c>
      <c r="C21" s="340" t="s">
        <v>146</v>
      </c>
      <c r="D21" s="337">
        <v>2660</v>
      </c>
      <c r="E21" s="338">
        <v>2640</v>
      </c>
      <c r="F21" s="339">
        <v>3.9</v>
      </c>
      <c r="G21" s="338">
        <v>2670</v>
      </c>
      <c r="H21" s="339">
        <v>3.9</v>
      </c>
      <c r="I21" s="339">
        <v>4.1000000000000005</v>
      </c>
      <c r="J21" s="340" t="s">
        <v>27</v>
      </c>
      <c r="M21" s="32"/>
      <c r="N21" s="33"/>
    </row>
    <row r="22" spans="2:14" ht="16.350000000000001" customHeight="1">
      <c r="B22" s="769" t="s">
        <v>92</v>
      </c>
      <c r="C22" s="340" t="s">
        <v>1514</v>
      </c>
      <c r="D22" s="337">
        <v>4120</v>
      </c>
      <c r="E22" s="338">
        <v>4180</v>
      </c>
      <c r="F22" s="339">
        <v>4.1000000000000005</v>
      </c>
      <c r="G22" s="338">
        <v>4050</v>
      </c>
      <c r="H22" s="339">
        <v>3.9</v>
      </c>
      <c r="I22" s="339">
        <v>4.3</v>
      </c>
      <c r="J22" s="340" t="s">
        <v>28</v>
      </c>
      <c r="M22" s="32"/>
      <c r="N22" s="33"/>
    </row>
    <row r="23" spans="2:14" ht="16.350000000000001" customHeight="1">
      <c r="B23" s="769" t="s">
        <v>93</v>
      </c>
      <c r="C23" s="340" t="s">
        <v>1432</v>
      </c>
      <c r="D23" s="337">
        <v>2900</v>
      </c>
      <c r="E23" s="338">
        <v>2930</v>
      </c>
      <c r="F23" s="339">
        <v>4.3</v>
      </c>
      <c r="G23" s="338">
        <v>2860</v>
      </c>
      <c r="H23" s="339">
        <v>4.1000000000000005</v>
      </c>
      <c r="I23" s="339">
        <v>4.5</v>
      </c>
      <c r="J23" s="340" t="s">
        <v>28</v>
      </c>
      <c r="M23" s="32"/>
      <c r="N23" s="33"/>
    </row>
    <row r="24" spans="2:14" ht="16.350000000000001" customHeight="1">
      <c r="B24" s="769" t="s">
        <v>94</v>
      </c>
      <c r="C24" s="340" t="s">
        <v>149</v>
      </c>
      <c r="D24" s="337">
        <v>3240</v>
      </c>
      <c r="E24" s="338">
        <v>3300</v>
      </c>
      <c r="F24" s="339">
        <v>3.9</v>
      </c>
      <c r="G24" s="338">
        <v>3180</v>
      </c>
      <c r="H24" s="339">
        <v>3.6999999999999997</v>
      </c>
      <c r="I24" s="339">
        <v>4.1000000000000005</v>
      </c>
      <c r="J24" s="340" t="s">
        <v>28</v>
      </c>
      <c r="M24" s="32"/>
      <c r="N24" s="33"/>
    </row>
    <row r="25" spans="2:14" ht="16.350000000000001" customHeight="1">
      <c r="B25" s="769" t="s">
        <v>96</v>
      </c>
      <c r="C25" s="340" t="s">
        <v>151</v>
      </c>
      <c r="D25" s="337">
        <v>2570</v>
      </c>
      <c r="E25" s="338">
        <v>2610</v>
      </c>
      <c r="F25" s="339">
        <v>4.1000000000000005</v>
      </c>
      <c r="G25" s="338">
        <v>2530</v>
      </c>
      <c r="H25" s="339">
        <v>3.9</v>
      </c>
      <c r="I25" s="339">
        <v>4.3</v>
      </c>
      <c r="J25" s="340" t="s">
        <v>28</v>
      </c>
      <c r="M25" s="32"/>
      <c r="N25" s="33"/>
    </row>
    <row r="26" spans="2:14" ht="16.350000000000001" customHeight="1">
      <c r="B26" s="769" t="s">
        <v>98</v>
      </c>
      <c r="C26" s="340" t="s">
        <v>153</v>
      </c>
      <c r="D26" s="337">
        <v>1890</v>
      </c>
      <c r="E26" s="338">
        <v>1910</v>
      </c>
      <c r="F26" s="339">
        <v>4.2</v>
      </c>
      <c r="G26" s="338">
        <v>1860</v>
      </c>
      <c r="H26" s="339">
        <v>4</v>
      </c>
      <c r="I26" s="339">
        <v>4.3999999999999995</v>
      </c>
      <c r="J26" s="340" t="s">
        <v>28</v>
      </c>
      <c r="M26" s="32"/>
      <c r="N26" s="33"/>
    </row>
    <row r="27" spans="2:14" ht="16.350000000000001" customHeight="1">
      <c r="B27" s="769" t="s">
        <v>99</v>
      </c>
      <c r="C27" s="340" t="s">
        <v>947</v>
      </c>
      <c r="D27" s="337">
        <v>6640</v>
      </c>
      <c r="E27" s="338">
        <v>6740</v>
      </c>
      <c r="F27" s="339">
        <v>4</v>
      </c>
      <c r="G27" s="338">
        <v>6540</v>
      </c>
      <c r="H27" s="339">
        <v>3.8</v>
      </c>
      <c r="I27" s="339">
        <v>4.2</v>
      </c>
      <c r="J27" s="340" t="s">
        <v>28</v>
      </c>
      <c r="M27" s="32"/>
      <c r="N27" s="33"/>
    </row>
    <row r="28" spans="2:14" ht="16.350000000000001" customHeight="1">
      <c r="B28" s="769" t="s">
        <v>101</v>
      </c>
      <c r="C28" s="340" t="s">
        <v>156</v>
      </c>
      <c r="D28" s="337">
        <v>5150</v>
      </c>
      <c r="E28" s="338">
        <v>5270</v>
      </c>
      <c r="F28" s="339">
        <v>4.5</v>
      </c>
      <c r="G28" s="338">
        <v>5100</v>
      </c>
      <c r="H28" s="339">
        <v>4.5999999999999996</v>
      </c>
      <c r="I28" s="339">
        <v>5</v>
      </c>
      <c r="J28" s="340" t="s">
        <v>26</v>
      </c>
      <c r="M28" s="32"/>
      <c r="N28" s="33"/>
    </row>
    <row r="29" spans="2:14" ht="16.350000000000001" customHeight="1">
      <c r="B29" s="769" t="s">
        <v>104</v>
      </c>
      <c r="C29" s="340" t="s">
        <v>1041</v>
      </c>
      <c r="D29" s="337">
        <v>3420</v>
      </c>
      <c r="E29" s="338">
        <v>3470</v>
      </c>
      <c r="F29" s="339">
        <v>4.7</v>
      </c>
      <c r="G29" s="338">
        <v>3420</v>
      </c>
      <c r="H29" s="339">
        <v>4.3999999999999995</v>
      </c>
      <c r="I29" s="339">
        <v>5</v>
      </c>
      <c r="J29" s="340" t="s">
        <v>1846</v>
      </c>
      <c r="M29" s="32"/>
      <c r="N29" s="33"/>
    </row>
    <row r="30" spans="2:14" ht="16.350000000000001" customHeight="1">
      <c r="B30" s="769" t="s">
        <v>105</v>
      </c>
      <c r="C30" s="340" t="s">
        <v>1515</v>
      </c>
      <c r="D30" s="337">
        <v>1950</v>
      </c>
      <c r="E30" s="338">
        <v>1980</v>
      </c>
      <c r="F30" s="339">
        <v>4.7</v>
      </c>
      <c r="G30" s="338">
        <v>1920</v>
      </c>
      <c r="H30" s="339">
        <v>4.5</v>
      </c>
      <c r="I30" s="339">
        <v>4.9000000000000004</v>
      </c>
      <c r="J30" s="340" t="s">
        <v>28</v>
      </c>
      <c r="M30" s="32"/>
      <c r="N30" s="33"/>
    </row>
    <row r="31" spans="2:14" ht="16.350000000000001" customHeight="1">
      <c r="B31" s="769" t="s">
        <v>106</v>
      </c>
      <c r="C31" s="340" t="s">
        <v>161</v>
      </c>
      <c r="D31" s="337">
        <v>4270</v>
      </c>
      <c r="E31" s="338">
        <v>4210</v>
      </c>
      <c r="F31" s="339">
        <v>4.5999999999999996</v>
      </c>
      <c r="G31" s="338">
        <v>4290</v>
      </c>
      <c r="H31" s="339">
        <v>4.8</v>
      </c>
      <c r="I31" s="339">
        <v>4.8</v>
      </c>
      <c r="J31" s="340" t="s">
        <v>27</v>
      </c>
      <c r="M31" s="32"/>
      <c r="N31" s="33"/>
    </row>
    <row r="32" spans="2:14" ht="16.350000000000001" customHeight="1">
      <c r="B32" s="769" t="s">
        <v>107</v>
      </c>
      <c r="C32" s="340" t="s">
        <v>1434</v>
      </c>
      <c r="D32" s="337">
        <v>9270</v>
      </c>
      <c r="E32" s="338">
        <v>9330</v>
      </c>
      <c r="F32" s="339">
        <v>4.7</v>
      </c>
      <c r="G32" s="338">
        <v>9200</v>
      </c>
      <c r="H32" s="339">
        <v>4.5</v>
      </c>
      <c r="I32" s="339">
        <v>4.9000000000000004</v>
      </c>
      <c r="J32" s="340" t="s">
        <v>182</v>
      </c>
      <c r="M32" s="32"/>
      <c r="N32" s="33"/>
    </row>
    <row r="33" spans="2:14" ht="16.350000000000001" customHeight="1">
      <c r="B33" s="769" t="s">
        <v>108</v>
      </c>
      <c r="C33" s="340" t="s">
        <v>1516</v>
      </c>
      <c r="D33" s="337">
        <v>6640</v>
      </c>
      <c r="E33" s="338">
        <v>6740</v>
      </c>
      <c r="F33" s="339">
        <v>4.3</v>
      </c>
      <c r="G33" s="338">
        <v>6530</v>
      </c>
      <c r="H33" s="339">
        <v>4.1000000000000005</v>
      </c>
      <c r="I33" s="339">
        <v>4.5</v>
      </c>
      <c r="J33" s="340" t="s">
        <v>28</v>
      </c>
      <c r="M33" s="32"/>
      <c r="N33" s="33"/>
    </row>
    <row r="34" spans="2:14" ht="16.350000000000001" customHeight="1">
      <c r="B34" s="769" t="s">
        <v>109</v>
      </c>
      <c r="C34" s="340" t="s">
        <v>2433</v>
      </c>
      <c r="D34" s="337">
        <v>3000</v>
      </c>
      <c r="E34" s="338">
        <v>2850</v>
      </c>
      <c r="F34" s="339">
        <v>4.8</v>
      </c>
      <c r="G34" s="338">
        <v>3060</v>
      </c>
      <c r="H34" s="339">
        <v>4.5999999999999996</v>
      </c>
      <c r="I34" s="339">
        <v>5</v>
      </c>
      <c r="J34" s="340" t="s">
        <v>27</v>
      </c>
      <c r="M34" s="32"/>
      <c r="N34" s="33"/>
    </row>
    <row r="35" spans="2:14" ht="16.350000000000001" customHeight="1">
      <c r="B35" s="769" t="s">
        <v>890</v>
      </c>
      <c r="C35" s="340" t="s">
        <v>891</v>
      </c>
      <c r="D35" s="337">
        <v>6910</v>
      </c>
      <c r="E35" s="338">
        <v>7040</v>
      </c>
      <c r="F35" s="339">
        <v>3.5999999999999996</v>
      </c>
      <c r="G35" s="338">
        <v>6770</v>
      </c>
      <c r="H35" s="339">
        <v>3.4000000000000004</v>
      </c>
      <c r="I35" s="339">
        <v>3.8</v>
      </c>
      <c r="J35" s="340" t="s">
        <v>28</v>
      </c>
      <c r="M35" s="32"/>
      <c r="N35" s="33"/>
    </row>
    <row r="36" spans="2:14" ht="16.350000000000001" customHeight="1">
      <c r="B36" s="769" t="s">
        <v>893</v>
      </c>
      <c r="C36" s="340" t="s">
        <v>894</v>
      </c>
      <c r="D36" s="337">
        <v>4430</v>
      </c>
      <c r="E36" s="338">
        <v>4520</v>
      </c>
      <c r="F36" s="339">
        <v>3.5000000000000004</v>
      </c>
      <c r="G36" s="338">
        <v>4330</v>
      </c>
      <c r="H36" s="339">
        <v>3.3000000000000003</v>
      </c>
      <c r="I36" s="339">
        <v>3.6999999999999997</v>
      </c>
      <c r="J36" s="340" t="s">
        <v>28</v>
      </c>
      <c r="M36" s="32"/>
      <c r="N36" s="33"/>
    </row>
    <row r="37" spans="2:14" ht="16.350000000000001" customHeight="1">
      <c r="B37" s="769" t="s">
        <v>895</v>
      </c>
      <c r="C37" s="340" t="s">
        <v>896</v>
      </c>
      <c r="D37" s="337">
        <v>4320</v>
      </c>
      <c r="E37" s="338">
        <v>4390</v>
      </c>
      <c r="F37" s="339">
        <v>3.6999999999999997</v>
      </c>
      <c r="G37" s="338">
        <v>4250</v>
      </c>
      <c r="H37" s="339">
        <v>3.5000000000000004</v>
      </c>
      <c r="I37" s="339">
        <v>3.9</v>
      </c>
      <c r="J37" s="340" t="s">
        <v>28</v>
      </c>
      <c r="M37" s="32"/>
      <c r="N37" s="33"/>
    </row>
    <row r="38" spans="2:14" ht="16.350000000000001" customHeight="1">
      <c r="B38" s="769" t="s">
        <v>1369</v>
      </c>
      <c r="C38" s="340" t="s">
        <v>1379</v>
      </c>
      <c r="D38" s="337">
        <v>45100</v>
      </c>
      <c r="E38" s="338">
        <v>43400</v>
      </c>
      <c r="F38" s="339">
        <v>3.8</v>
      </c>
      <c r="G38" s="338">
        <v>45800</v>
      </c>
      <c r="H38" s="339">
        <v>4</v>
      </c>
      <c r="I38" s="339">
        <v>4</v>
      </c>
      <c r="J38" s="340" t="s">
        <v>26</v>
      </c>
      <c r="M38" s="32"/>
      <c r="N38" s="33"/>
    </row>
    <row r="39" spans="2:14" ht="16.350000000000001" customHeight="1">
      <c r="B39" s="769" t="s">
        <v>1370</v>
      </c>
      <c r="C39" s="340" t="s">
        <v>1380</v>
      </c>
      <c r="D39" s="337">
        <v>18500</v>
      </c>
      <c r="E39" s="338">
        <v>18400</v>
      </c>
      <c r="F39" s="339">
        <v>3.9</v>
      </c>
      <c r="G39" s="338">
        <v>18600</v>
      </c>
      <c r="H39" s="339">
        <v>3.6999999999999997</v>
      </c>
      <c r="I39" s="339">
        <v>4.1000000000000005</v>
      </c>
      <c r="J39" s="340" t="s">
        <v>26</v>
      </c>
      <c r="M39" s="32"/>
      <c r="N39" s="33"/>
    </row>
    <row r="40" spans="2:14" ht="16.350000000000001" customHeight="1">
      <c r="B40" s="769" t="s">
        <v>1371</v>
      </c>
      <c r="C40" s="340" t="s">
        <v>1831</v>
      </c>
      <c r="D40" s="337">
        <v>11800</v>
      </c>
      <c r="E40" s="338">
        <v>12000</v>
      </c>
      <c r="F40" s="339">
        <v>3.4000000000000004</v>
      </c>
      <c r="G40" s="338">
        <v>11500</v>
      </c>
      <c r="H40" s="339">
        <v>3.2</v>
      </c>
      <c r="I40" s="339">
        <v>3.5999999999999996</v>
      </c>
      <c r="J40" s="340" t="s">
        <v>28</v>
      </c>
      <c r="M40" s="32"/>
      <c r="N40" s="33"/>
    </row>
    <row r="41" spans="2:14" ht="16.350000000000001" customHeight="1">
      <c r="B41" s="769" t="s">
        <v>1372</v>
      </c>
      <c r="C41" s="340" t="s">
        <v>1832</v>
      </c>
      <c r="D41" s="337">
        <v>8700</v>
      </c>
      <c r="E41" s="338">
        <v>8820</v>
      </c>
      <c r="F41" s="339">
        <v>3.9</v>
      </c>
      <c r="G41" s="338">
        <v>8650</v>
      </c>
      <c r="H41" s="339">
        <v>4</v>
      </c>
      <c r="I41" s="339">
        <v>4.1000000000000005</v>
      </c>
      <c r="J41" s="340" t="s">
        <v>27</v>
      </c>
      <c r="M41" s="32"/>
      <c r="N41" s="33"/>
    </row>
    <row r="42" spans="2:14" ht="16.350000000000001" customHeight="1">
      <c r="B42" s="769" t="s">
        <v>1373</v>
      </c>
      <c r="C42" s="340" t="s">
        <v>1383</v>
      </c>
      <c r="D42" s="337">
        <v>8170</v>
      </c>
      <c r="E42" s="338">
        <v>7990</v>
      </c>
      <c r="F42" s="339">
        <v>3.9</v>
      </c>
      <c r="G42" s="338">
        <v>8250</v>
      </c>
      <c r="H42" s="339">
        <v>3.6999999999999997</v>
      </c>
      <c r="I42" s="339">
        <v>4.1000000000000005</v>
      </c>
      <c r="J42" s="340" t="s">
        <v>26</v>
      </c>
      <c r="M42" s="32"/>
      <c r="N42" s="33"/>
    </row>
    <row r="43" spans="2:14" ht="16.350000000000001" customHeight="1">
      <c r="B43" s="769" t="s">
        <v>1374</v>
      </c>
      <c r="C43" s="340" t="s">
        <v>1833</v>
      </c>
      <c r="D43" s="337">
        <v>6200</v>
      </c>
      <c r="E43" s="338">
        <v>6290</v>
      </c>
      <c r="F43" s="339">
        <v>4.2</v>
      </c>
      <c r="G43" s="338">
        <v>6110</v>
      </c>
      <c r="H43" s="339">
        <v>4</v>
      </c>
      <c r="I43" s="339">
        <v>4.3999999999999995</v>
      </c>
      <c r="J43" s="340" t="s">
        <v>28</v>
      </c>
      <c r="M43" s="32"/>
      <c r="N43" s="33"/>
    </row>
    <row r="44" spans="2:14" ht="16.350000000000001" customHeight="1">
      <c r="B44" s="769" t="s">
        <v>1375</v>
      </c>
      <c r="C44" s="340" t="s">
        <v>1834</v>
      </c>
      <c r="D44" s="337">
        <v>5990</v>
      </c>
      <c r="E44" s="338">
        <v>5970</v>
      </c>
      <c r="F44" s="339">
        <v>4.1000000000000005</v>
      </c>
      <c r="G44" s="338">
        <v>6000</v>
      </c>
      <c r="H44" s="339">
        <v>4.2</v>
      </c>
      <c r="I44" s="339">
        <v>4.3</v>
      </c>
      <c r="J44" s="340" t="s">
        <v>27</v>
      </c>
      <c r="M44" s="32"/>
      <c r="N44" s="33"/>
    </row>
    <row r="45" spans="2:14" ht="16.350000000000001" customHeight="1">
      <c r="B45" s="769" t="s">
        <v>1376</v>
      </c>
      <c r="C45" s="340" t="s">
        <v>1835</v>
      </c>
      <c r="D45" s="337">
        <v>3760</v>
      </c>
      <c r="E45" s="338">
        <v>3820</v>
      </c>
      <c r="F45" s="339">
        <v>3.9</v>
      </c>
      <c r="G45" s="338">
        <v>3700</v>
      </c>
      <c r="H45" s="339">
        <v>3.6999999999999997</v>
      </c>
      <c r="I45" s="339">
        <v>4.1000000000000005</v>
      </c>
      <c r="J45" s="340" t="s">
        <v>28</v>
      </c>
      <c r="M45" s="32"/>
      <c r="N45" s="33"/>
    </row>
    <row r="46" spans="2:14" ht="16.350000000000001" customHeight="1">
      <c r="B46" s="769" t="s">
        <v>1377</v>
      </c>
      <c r="C46" s="340" t="s">
        <v>1836</v>
      </c>
      <c r="D46" s="337">
        <v>1960</v>
      </c>
      <c r="E46" s="338">
        <v>2060</v>
      </c>
      <c r="F46" s="339">
        <v>3.6999999999999997</v>
      </c>
      <c r="G46" s="338">
        <v>1920</v>
      </c>
      <c r="H46" s="339">
        <v>3.8</v>
      </c>
      <c r="I46" s="339">
        <v>3.9</v>
      </c>
      <c r="J46" s="340" t="s">
        <v>27</v>
      </c>
      <c r="M46" s="32"/>
      <c r="N46" s="33"/>
    </row>
    <row r="47" spans="2:14" ht="16.350000000000001" customHeight="1">
      <c r="B47" s="769" t="s">
        <v>1378</v>
      </c>
      <c r="C47" s="340" t="s">
        <v>1388</v>
      </c>
      <c r="D47" s="337">
        <v>1940</v>
      </c>
      <c r="E47" s="338">
        <v>1970</v>
      </c>
      <c r="F47" s="339">
        <v>4.5999999999999996</v>
      </c>
      <c r="G47" s="338">
        <v>1930</v>
      </c>
      <c r="H47" s="339">
        <v>4.8</v>
      </c>
      <c r="I47" s="339">
        <v>4.8</v>
      </c>
      <c r="J47" s="340" t="s">
        <v>27</v>
      </c>
      <c r="M47" s="32"/>
      <c r="N47" s="33"/>
    </row>
    <row r="48" spans="2:14" ht="16.350000000000001" customHeight="1">
      <c r="B48" s="769" t="s">
        <v>2440</v>
      </c>
      <c r="C48" s="340" t="s">
        <v>2441</v>
      </c>
      <c r="D48" s="337">
        <v>4680</v>
      </c>
      <c r="E48" s="338">
        <v>4700</v>
      </c>
      <c r="F48" s="339">
        <v>3.8</v>
      </c>
      <c r="G48" s="338">
        <v>4650</v>
      </c>
      <c r="H48" s="339">
        <v>3.5000000000000004</v>
      </c>
      <c r="I48" s="339">
        <v>4</v>
      </c>
      <c r="J48" s="340" t="s">
        <v>28</v>
      </c>
      <c r="M48" s="32"/>
      <c r="N48" s="33"/>
    </row>
    <row r="49" spans="2:14" ht="16.350000000000001" customHeight="1">
      <c r="B49" s="769" t="s">
        <v>2444</v>
      </c>
      <c r="C49" s="340" t="s">
        <v>2445</v>
      </c>
      <c r="D49" s="337">
        <v>3560</v>
      </c>
      <c r="E49" s="338">
        <v>3610</v>
      </c>
      <c r="F49" s="339">
        <v>3.5999999999999996</v>
      </c>
      <c r="G49" s="338">
        <v>3510</v>
      </c>
      <c r="H49" s="339">
        <v>3.4000000000000004</v>
      </c>
      <c r="I49" s="339">
        <v>3.8</v>
      </c>
      <c r="J49" s="340" t="s">
        <v>28</v>
      </c>
      <c r="M49" s="32"/>
      <c r="N49" s="33"/>
    </row>
    <row r="50" spans="2:14" ht="16.350000000000001" customHeight="1">
      <c r="B50" s="769" t="s">
        <v>111</v>
      </c>
      <c r="C50" s="340" t="s">
        <v>166</v>
      </c>
      <c r="D50" s="337">
        <v>7230</v>
      </c>
      <c r="E50" s="338">
        <v>7310</v>
      </c>
      <c r="F50" s="339">
        <v>4.8</v>
      </c>
      <c r="G50" s="338">
        <v>7140</v>
      </c>
      <c r="H50" s="339">
        <v>4.5999999999999996</v>
      </c>
      <c r="I50" s="339">
        <v>5</v>
      </c>
      <c r="J50" s="340" t="s">
        <v>28</v>
      </c>
      <c r="M50" s="32"/>
      <c r="N50" s="33"/>
    </row>
    <row r="51" spans="2:14" ht="16.350000000000001" customHeight="1">
      <c r="B51" s="769" t="s">
        <v>112</v>
      </c>
      <c r="C51" s="340" t="s">
        <v>1042</v>
      </c>
      <c r="D51" s="337">
        <v>4740</v>
      </c>
      <c r="E51" s="338">
        <v>4790</v>
      </c>
      <c r="F51" s="339">
        <v>4.9000000000000004</v>
      </c>
      <c r="G51" s="338">
        <v>4690</v>
      </c>
      <c r="H51" s="339">
        <v>4.7</v>
      </c>
      <c r="I51" s="339">
        <v>5.0999999999999996</v>
      </c>
      <c r="J51" s="340" t="s">
        <v>28</v>
      </c>
      <c r="M51" s="32"/>
      <c r="N51" s="33"/>
    </row>
    <row r="52" spans="2:14" ht="16.350000000000001" customHeight="1">
      <c r="B52" s="769" t="s">
        <v>114</v>
      </c>
      <c r="C52" s="340" t="s">
        <v>1518</v>
      </c>
      <c r="D52" s="337">
        <v>2480</v>
      </c>
      <c r="E52" s="338">
        <v>2520</v>
      </c>
      <c r="F52" s="339">
        <v>5.4</v>
      </c>
      <c r="G52" s="338">
        <v>2440</v>
      </c>
      <c r="H52" s="339">
        <v>5.2</v>
      </c>
      <c r="I52" s="339">
        <v>5.6000000000000005</v>
      </c>
      <c r="J52" s="340" t="s">
        <v>2941</v>
      </c>
      <c r="M52" s="32"/>
      <c r="N52" s="33"/>
    </row>
    <row r="53" spans="2:14" ht="16.350000000000001" customHeight="1">
      <c r="B53" s="769" t="s">
        <v>115</v>
      </c>
      <c r="C53" s="340" t="s">
        <v>2942</v>
      </c>
      <c r="D53" s="337">
        <v>2330</v>
      </c>
      <c r="E53" s="338">
        <v>2190</v>
      </c>
      <c r="F53" s="339">
        <v>5.5</v>
      </c>
      <c r="G53" s="338">
        <v>2390</v>
      </c>
      <c r="H53" s="339">
        <v>5.5</v>
      </c>
      <c r="I53" s="339">
        <v>5.7</v>
      </c>
      <c r="J53" s="340" t="s">
        <v>27</v>
      </c>
      <c r="M53" s="32"/>
      <c r="N53" s="33"/>
    </row>
    <row r="54" spans="2:14" ht="16.350000000000001" customHeight="1">
      <c r="B54" s="769" t="s">
        <v>116</v>
      </c>
      <c r="C54" s="340" t="s">
        <v>1448</v>
      </c>
      <c r="D54" s="337">
        <v>2310</v>
      </c>
      <c r="E54" s="338">
        <v>2330</v>
      </c>
      <c r="F54" s="339">
        <v>4.5</v>
      </c>
      <c r="G54" s="338">
        <v>2280</v>
      </c>
      <c r="H54" s="339">
        <v>4.3</v>
      </c>
      <c r="I54" s="339">
        <v>4.7</v>
      </c>
      <c r="J54" s="340" t="s">
        <v>28</v>
      </c>
      <c r="M54" s="32"/>
      <c r="N54" s="33"/>
    </row>
    <row r="55" spans="2:14" ht="16.350000000000001" customHeight="1">
      <c r="B55" s="769" t="s">
        <v>117</v>
      </c>
      <c r="C55" s="340" t="s">
        <v>1519</v>
      </c>
      <c r="D55" s="337">
        <v>2200</v>
      </c>
      <c r="E55" s="338">
        <v>2220</v>
      </c>
      <c r="F55" s="339">
        <v>4.9000000000000004</v>
      </c>
      <c r="G55" s="338">
        <v>2170</v>
      </c>
      <c r="H55" s="339">
        <v>4.7</v>
      </c>
      <c r="I55" s="339">
        <v>5.0999999999999996</v>
      </c>
      <c r="J55" s="340" t="s">
        <v>182</v>
      </c>
      <c r="M55" s="32"/>
      <c r="N55" s="33"/>
    </row>
    <row r="56" spans="2:14" ht="16.350000000000001" customHeight="1">
      <c r="B56" s="769" t="s">
        <v>118</v>
      </c>
      <c r="C56" s="340" t="s">
        <v>173</v>
      </c>
      <c r="D56" s="337">
        <v>19100</v>
      </c>
      <c r="E56" s="338">
        <v>18900</v>
      </c>
      <c r="F56" s="339">
        <v>4.9000000000000004</v>
      </c>
      <c r="G56" s="338">
        <v>19200</v>
      </c>
      <c r="H56" s="339">
        <v>4.5</v>
      </c>
      <c r="I56" s="339">
        <v>4.9000000000000004</v>
      </c>
      <c r="J56" s="340" t="s">
        <v>28</v>
      </c>
      <c r="M56" s="32"/>
      <c r="N56" s="33"/>
    </row>
    <row r="57" spans="2:14" ht="16.350000000000001" customHeight="1">
      <c r="B57" s="769" t="s">
        <v>119</v>
      </c>
      <c r="C57" s="340" t="s">
        <v>174</v>
      </c>
      <c r="D57" s="337">
        <v>12100</v>
      </c>
      <c r="E57" s="338">
        <v>12100</v>
      </c>
      <c r="F57" s="339">
        <v>4.5</v>
      </c>
      <c r="G57" s="338">
        <v>12100</v>
      </c>
      <c r="H57" s="339">
        <v>4.3</v>
      </c>
      <c r="I57" s="339">
        <v>4.7</v>
      </c>
      <c r="J57" s="340" t="s">
        <v>182</v>
      </c>
      <c r="M57" s="32"/>
      <c r="N57" s="33"/>
    </row>
    <row r="58" spans="2:14" ht="16.350000000000001" customHeight="1">
      <c r="B58" s="769" t="s">
        <v>120</v>
      </c>
      <c r="C58" s="340" t="s">
        <v>175</v>
      </c>
      <c r="D58" s="337">
        <v>6210</v>
      </c>
      <c r="E58" s="338">
        <v>6430</v>
      </c>
      <c r="F58" s="339">
        <v>4.5999999999999996</v>
      </c>
      <c r="G58" s="338">
        <v>6110</v>
      </c>
      <c r="H58" s="339">
        <v>4.8</v>
      </c>
      <c r="I58" s="339">
        <v>4.8</v>
      </c>
      <c r="J58" s="340" t="s">
        <v>27</v>
      </c>
      <c r="M58" s="32"/>
      <c r="N58" s="33"/>
    </row>
    <row r="59" spans="2:14" ht="16.350000000000001" customHeight="1">
      <c r="B59" s="769" t="s">
        <v>121</v>
      </c>
      <c r="C59" s="340" t="s">
        <v>176</v>
      </c>
      <c r="D59" s="337">
        <v>3640</v>
      </c>
      <c r="E59" s="338">
        <v>3650</v>
      </c>
      <c r="F59" s="339">
        <v>4.3</v>
      </c>
      <c r="G59" s="338">
        <v>3630</v>
      </c>
      <c r="H59" s="339">
        <v>4.1000000000000005</v>
      </c>
      <c r="I59" s="339">
        <v>4.5</v>
      </c>
      <c r="J59" s="340" t="s">
        <v>26</v>
      </c>
      <c r="M59" s="32"/>
      <c r="N59" s="33"/>
    </row>
    <row r="60" spans="2:14" ht="16.350000000000001" customHeight="1">
      <c r="B60" s="769" t="s">
        <v>122</v>
      </c>
      <c r="C60" s="340" t="s">
        <v>177</v>
      </c>
      <c r="D60" s="337">
        <v>4170</v>
      </c>
      <c r="E60" s="338">
        <v>4170</v>
      </c>
      <c r="F60" s="339">
        <v>4.5</v>
      </c>
      <c r="G60" s="338">
        <v>4170</v>
      </c>
      <c r="H60" s="339">
        <v>4.7</v>
      </c>
      <c r="I60" s="339">
        <v>4.7</v>
      </c>
      <c r="J60" s="340" t="s">
        <v>27</v>
      </c>
      <c r="M60" s="32"/>
      <c r="N60" s="33"/>
    </row>
    <row r="61" spans="2:14" ht="16.350000000000001" customHeight="1">
      <c r="B61" s="769" t="s">
        <v>123</v>
      </c>
      <c r="C61" s="340" t="s">
        <v>178</v>
      </c>
      <c r="D61" s="337">
        <v>2620</v>
      </c>
      <c r="E61" s="338">
        <v>2590</v>
      </c>
      <c r="F61" s="339">
        <v>5.7</v>
      </c>
      <c r="G61" s="338">
        <v>2630</v>
      </c>
      <c r="H61" s="339">
        <v>5.8999999999999995</v>
      </c>
      <c r="I61" s="339">
        <v>5.8999999999999995</v>
      </c>
      <c r="J61" s="340" t="s">
        <v>27</v>
      </c>
      <c r="M61" s="32"/>
      <c r="N61" s="33"/>
    </row>
    <row r="62" spans="2:14" ht="16.350000000000001" customHeight="1">
      <c r="B62" s="769" t="s">
        <v>124</v>
      </c>
      <c r="C62" s="340" t="s">
        <v>1450</v>
      </c>
      <c r="D62" s="337">
        <v>4830</v>
      </c>
      <c r="E62" s="338">
        <v>4880</v>
      </c>
      <c r="F62" s="339">
        <v>4.8</v>
      </c>
      <c r="G62" s="338">
        <v>4780</v>
      </c>
      <c r="H62" s="339">
        <v>4.5999999999999996</v>
      </c>
      <c r="I62" s="339">
        <v>5</v>
      </c>
      <c r="J62" s="340" t="s">
        <v>28</v>
      </c>
      <c r="M62" s="32"/>
      <c r="N62" s="33"/>
    </row>
    <row r="63" spans="2:14" ht="16.350000000000001" customHeight="1" thickBot="1">
      <c r="B63" s="778" t="s">
        <v>125</v>
      </c>
      <c r="C63" s="489" t="s">
        <v>2943</v>
      </c>
      <c r="D63" s="486">
        <v>2380</v>
      </c>
      <c r="E63" s="487">
        <v>2400</v>
      </c>
      <c r="F63" s="488">
        <v>4.9000000000000004</v>
      </c>
      <c r="G63" s="487">
        <v>2350</v>
      </c>
      <c r="H63" s="488">
        <v>4.7</v>
      </c>
      <c r="I63" s="488">
        <v>5.0999999999999996</v>
      </c>
      <c r="J63" s="489" t="s">
        <v>28</v>
      </c>
      <c r="M63" s="32"/>
      <c r="N63" s="33"/>
    </row>
    <row r="64" spans="2:14" ht="16.350000000000001" customHeight="1" thickTop="1">
      <c r="B64" s="779" t="s">
        <v>185</v>
      </c>
      <c r="C64" s="340" t="s">
        <v>29</v>
      </c>
      <c r="D64" s="665">
        <v>16500</v>
      </c>
      <c r="E64" s="338">
        <v>16700</v>
      </c>
      <c r="F64" s="339">
        <v>4.9000000000000004</v>
      </c>
      <c r="G64" s="338">
        <v>16400</v>
      </c>
      <c r="H64" s="339">
        <v>4.9000000000000004</v>
      </c>
      <c r="I64" s="339">
        <v>5.0999999999999996</v>
      </c>
      <c r="J64" s="340" t="s">
        <v>27</v>
      </c>
      <c r="M64" s="32"/>
      <c r="N64" s="33"/>
    </row>
    <row r="65" spans="2:14" ht="16.350000000000001" customHeight="1">
      <c r="B65" s="779" t="s">
        <v>186</v>
      </c>
      <c r="C65" s="251" t="s">
        <v>616</v>
      </c>
      <c r="D65" s="665">
        <v>11100</v>
      </c>
      <c r="E65" s="665">
        <v>11200</v>
      </c>
      <c r="F65" s="664">
        <v>4</v>
      </c>
      <c r="G65" s="665">
        <v>10900</v>
      </c>
      <c r="H65" s="413">
        <v>3.8</v>
      </c>
      <c r="I65" s="664">
        <v>4.2</v>
      </c>
      <c r="J65" s="251" t="s">
        <v>182</v>
      </c>
      <c r="M65" s="32"/>
      <c r="N65" s="33"/>
    </row>
    <row r="66" spans="2:14" ht="16.350000000000001" customHeight="1">
      <c r="B66" s="779" t="s">
        <v>187</v>
      </c>
      <c r="C66" s="340" t="s">
        <v>31</v>
      </c>
      <c r="D66" s="665">
        <v>7980</v>
      </c>
      <c r="E66" s="338">
        <v>8060</v>
      </c>
      <c r="F66" s="339">
        <v>4.2</v>
      </c>
      <c r="G66" s="338">
        <v>7950</v>
      </c>
      <c r="H66" s="339">
        <v>4.2</v>
      </c>
      <c r="I66" s="339">
        <v>4.3999999999999995</v>
      </c>
      <c r="J66" s="340" t="s">
        <v>27</v>
      </c>
      <c r="M66" s="32"/>
      <c r="N66" s="33"/>
    </row>
    <row r="67" spans="2:14" ht="16.350000000000001" customHeight="1">
      <c r="B67" s="779" t="s">
        <v>188</v>
      </c>
      <c r="C67" s="251" t="s">
        <v>30</v>
      </c>
      <c r="D67" s="665">
        <v>4920</v>
      </c>
      <c r="E67" s="665">
        <v>4860</v>
      </c>
      <c r="F67" s="664">
        <v>3.8</v>
      </c>
      <c r="G67" s="665">
        <v>4940</v>
      </c>
      <c r="H67" s="413">
        <v>3.5999999999999996</v>
      </c>
      <c r="I67" s="664">
        <v>4</v>
      </c>
      <c r="J67" s="251" t="s">
        <v>26</v>
      </c>
      <c r="M67" s="32"/>
      <c r="N67" s="33"/>
    </row>
    <row r="68" spans="2:14" ht="16.350000000000001" customHeight="1">
      <c r="B68" s="779" t="s">
        <v>189</v>
      </c>
      <c r="C68" s="340" t="s">
        <v>32</v>
      </c>
      <c r="D68" s="665">
        <v>4460</v>
      </c>
      <c r="E68" s="338">
        <v>4400</v>
      </c>
      <c r="F68" s="339">
        <v>4.2</v>
      </c>
      <c r="G68" s="338">
        <v>4480</v>
      </c>
      <c r="H68" s="339">
        <v>4</v>
      </c>
      <c r="I68" s="339">
        <v>4.3999999999999995</v>
      </c>
      <c r="J68" s="340" t="s">
        <v>26</v>
      </c>
      <c r="M68" s="32"/>
      <c r="N68" s="33"/>
    </row>
    <row r="69" spans="2:14" ht="16.350000000000001" customHeight="1">
      <c r="B69" s="779" t="s">
        <v>190</v>
      </c>
      <c r="C69" s="251" t="s">
        <v>33</v>
      </c>
      <c r="D69" s="665">
        <v>4260</v>
      </c>
      <c r="E69" s="665">
        <v>4300</v>
      </c>
      <c r="F69" s="664">
        <v>4.7</v>
      </c>
      <c r="G69" s="665">
        <v>4220</v>
      </c>
      <c r="H69" s="413">
        <v>4.1000000000000005</v>
      </c>
      <c r="I69" s="664">
        <v>4.5</v>
      </c>
      <c r="J69" s="251" t="s">
        <v>28</v>
      </c>
      <c r="M69" s="32"/>
      <c r="N69" s="33"/>
    </row>
    <row r="70" spans="2:14" ht="16.350000000000001" customHeight="1">
      <c r="B70" s="779" t="s">
        <v>191</v>
      </c>
      <c r="C70" s="340" t="s">
        <v>34</v>
      </c>
      <c r="D70" s="665">
        <v>3810</v>
      </c>
      <c r="E70" s="338">
        <v>3870</v>
      </c>
      <c r="F70" s="339">
        <v>4.9000000000000004</v>
      </c>
      <c r="G70" s="338">
        <v>3750</v>
      </c>
      <c r="H70" s="339">
        <v>4.7</v>
      </c>
      <c r="I70" s="339">
        <v>5.2</v>
      </c>
      <c r="J70" s="340" t="s">
        <v>28</v>
      </c>
      <c r="M70" s="32"/>
      <c r="N70" s="33"/>
    </row>
    <row r="71" spans="2:14" ht="16.350000000000001" customHeight="1">
      <c r="B71" s="779" t="s">
        <v>192</v>
      </c>
      <c r="C71" s="251" t="s">
        <v>35</v>
      </c>
      <c r="D71" s="665">
        <v>3400</v>
      </c>
      <c r="E71" s="665">
        <v>3410</v>
      </c>
      <c r="F71" s="664">
        <v>5.0999999999999996</v>
      </c>
      <c r="G71" s="665">
        <v>3390</v>
      </c>
      <c r="H71" s="413">
        <v>4.9000000000000004</v>
      </c>
      <c r="I71" s="664">
        <v>5.3</v>
      </c>
      <c r="J71" s="251" t="s">
        <v>26</v>
      </c>
      <c r="M71" s="32"/>
      <c r="N71" s="33"/>
    </row>
    <row r="72" spans="2:14" ht="16.350000000000001" customHeight="1">
      <c r="B72" s="779" t="s">
        <v>193</v>
      </c>
      <c r="C72" s="340" t="s">
        <v>617</v>
      </c>
      <c r="D72" s="665">
        <v>3250</v>
      </c>
      <c r="E72" s="338">
        <v>3270</v>
      </c>
      <c r="F72" s="339">
        <v>5.2</v>
      </c>
      <c r="G72" s="338">
        <v>3220</v>
      </c>
      <c r="H72" s="339">
        <v>4.9000000000000004</v>
      </c>
      <c r="I72" s="339">
        <v>5.4</v>
      </c>
      <c r="J72" s="340" t="s">
        <v>28</v>
      </c>
      <c r="M72" s="32"/>
      <c r="N72" s="33"/>
    </row>
    <row r="73" spans="2:14" ht="16.350000000000001" customHeight="1">
      <c r="B73" s="779" t="s">
        <v>194</v>
      </c>
      <c r="C73" s="251" t="s">
        <v>36</v>
      </c>
      <c r="D73" s="665">
        <v>2660</v>
      </c>
      <c r="E73" s="665">
        <v>2680</v>
      </c>
      <c r="F73" s="664">
        <v>4.3999999999999995</v>
      </c>
      <c r="G73" s="665">
        <v>2650</v>
      </c>
      <c r="H73" s="413">
        <v>4.2</v>
      </c>
      <c r="I73" s="664">
        <v>4.5999999999999996</v>
      </c>
      <c r="J73" s="251" t="s">
        <v>26</v>
      </c>
      <c r="M73" s="32"/>
      <c r="N73" s="33"/>
    </row>
    <row r="74" spans="2:14" ht="16.350000000000001" customHeight="1">
      <c r="B74" s="779" t="s">
        <v>195</v>
      </c>
      <c r="C74" s="340" t="s">
        <v>37</v>
      </c>
      <c r="D74" s="665">
        <v>2090</v>
      </c>
      <c r="E74" s="338">
        <v>2110</v>
      </c>
      <c r="F74" s="339">
        <v>5.0999999999999996</v>
      </c>
      <c r="G74" s="338">
        <v>2070</v>
      </c>
      <c r="H74" s="339">
        <v>4.7</v>
      </c>
      <c r="I74" s="339">
        <v>5.4</v>
      </c>
      <c r="J74" s="340" t="s">
        <v>28</v>
      </c>
      <c r="M74" s="32"/>
      <c r="N74" s="33"/>
    </row>
    <row r="75" spans="2:14" ht="16.350000000000001" customHeight="1">
      <c r="B75" s="779" t="s">
        <v>196</v>
      </c>
      <c r="C75" s="251" t="s">
        <v>38</v>
      </c>
      <c r="D75" s="665">
        <v>1930</v>
      </c>
      <c r="E75" s="665">
        <v>1950</v>
      </c>
      <c r="F75" s="664">
        <v>5.0999999999999996</v>
      </c>
      <c r="G75" s="665">
        <v>1910</v>
      </c>
      <c r="H75" s="413">
        <v>4.9000000000000004</v>
      </c>
      <c r="I75" s="664">
        <v>5.3</v>
      </c>
      <c r="J75" s="251" t="s">
        <v>28</v>
      </c>
      <c r="M75" s="32"/>
      <c r="N75" s="33"/>
    </row>
    <row r="76" spans="2:14" ht="16.350000000000001" customHeight="1">
      <c r="B76" s="779" t="s">
        <v>197</v>
      </c>
      <c r="C76" s="340" t="s">
        <v>39</v>
      </c>
      <c r="D76" s="665">
        <v>1410</v>
      </c>
      <c r="E76" s="338">
        <v>1420</v>
      </c>
      <c r="F76" s="339">
        <v>5.6000000000000005</v>
      </c>
      <c r="G76" s="338">
        <v>1390</v>
      </c>
      <c r="H76" s="339">
        <v>5.4</v>
      </c>
      <c r="I76" s="339">
        <v>5.8000000000000007</v>
      </c>
      <c r="J76" s="340" t="s">
        <v>28</v>
      </c>
      <c r="M76" s="32"/>
      <c r="N76" s="33"/>
    </row>
    <row r="77" spans="2:14" ht="16.350000000000001" customHeight="1">
      <c r="B77" s="779" t="s">
        <v>198</v>
      </c>
      <c r="C77" s="251" t="s">
        <v>3085</v>
      </c>
      <c r="D77" s="665">
        <v>3190</v>
      </c>
      <c r="E77" s="859" t="s">
        <v>262</v>
      </c>
      <c r="F77" s="665" t="s">
        <v>262</v>
      </c>
      <c r="G77" s="665">
        <v>3190</v>
      </c>
      <c r="H77" s="413">
        <v>5.3</v>
      </c>
      <c r="I77" s="664" t="s">
        <v>262</v>
      </c>
      <c r="J77" s="251" t="s">
        <v>28</v>
      </c>
      <c r="M77" s="32"/>
      <c r="N77" s="33"/>
    </row>
    <row r="78" spans="2:14" ht="16.350000000000001" customHeight="1">
      <c r="B78" s="779" t="s">
        <v>199</v>
      </c>
      <c r="C78" s="340" t="s">
        <v>3087</v>
      </c>
      <c r="D78" s="665">
        <v>1770</v>
      </c>
      <c r="E78" s="859" t="s">
        <v>262</v>
      </c>
      <c r="F78" s="665" t="s">
        <v>262</v>
      </c>
      <c r="G78" s="338">
        <v>1770</v>
      </c>
      <c r="H78" s="339">
        <v>5.2</v>
      </c>
      <c r="I78" s="339" t="s">
        <v>262</v>
      </c>
      <c r="J78" s="340" t="s">
        <v>26</v>
      </c>
      <c r="M78" s="32"/>
      <c r="N78" s="33"/>
    </row>
    <row r="79" spans="2:14" ht="16.350000000000001" customHeight="1">
      <c r="B79" s="779" t="s">
        <v>201</v>
      </c>
      <c r="C79" s="340" t="s">
        <v>3089</v>
      </c>
      <c r="D79" s="665">
        <v>1400</v>
      </c>
      <c r="E79" s="859" t="s">
        <v>262</v>
      </c>
      <c r="F79" s="665" t="s">
        <v>262</v>
      </c>
      <c r="G79" s="338">
        <v>1400</v>
      </c>
      <c r="H79" s="339">
        <v>5.5</v>
      </c>
      <c r="I79" s="339" t="s">
        <v>262</v>
      </c>
      <c r="J79" s="340" t="s">
        <v>28</v>
      </c>
      <c r="M79" s="32"/>
      <c r="N79" s="33"/>
    </row>
    <row r="80" spans="2:14" ht="16.350000000000001" customHeight="1">
      <c r="B80" s="779" t="s">
        <v>202</v>
      </c>
      <c r="C80" s="251" t="s">
        <v>3091</v>
      </c>
      <c r="D80" s="665">
        <v>1170</v>
      </c>
      <c r="E80" s="859" t="s">
        <v>262</v>
      </c>
      <c r="F80" s="665" t="s">
        <v>262</v>
      </c>
      <c r="G80" s="665">
        <v>1170</v>
      </c>
      <c r="H80" s="413">
        <v>6.2</v>
      </c>
      <c r="I80" s="664" t="s">
        <v>262</v>
      </c>
      <c r="J80" s="251" t="s">
        <v>27</v>
      </c>
      <c r="M80" s="32"/>
      <c r="N80" s="33"/>
    </row>
    <row r="81" spans="2:14" ht="15.95" customHeight="1">
      <c r="B81" s="779" t="s">
        <v>203</v>
      </c>
      <c r="C81" s="340" t="s">
        <v>3093</v>
      </c>
      <c r="D81" s="665">
        <v>884</v>
      </c>
      <c r="E81" s="859" t="s">
        <v>262</v>
      </c>
      <c r="F81" s="665" t="s">
        <v>262</v>
      </c>
      <c r="G81" s="338">
        <v>884</v>
      </c>
      <c r="H81" s="339">
        <v>5.0999999999999996</v>
      </c>
      <c r="I81" s="339" t="s">
        <v>262</v>
      </c>
      <c r="J81" s="340" t="s">
        <v>26</v>
      </c>
      <c r="M81" s="32"/>
      <c r="N81" s="33"/>
    </row>
    <row r="82" spans="2:14" ht="16.350000000000001" customHeight="1">
      <c r="B82" s="779" t="s">
        <v>204</v>
      </c>
      <c r="C82" s="251" t="s">
        <v>3095</v>
      </c>
      <c r="D82" s="665">
        <v>882</v>
      </c>
      <c r="E82" s="859" t="s">
        <v>262</v>
      </c>
      <c r="F82" s="665" t="s">
        <v>262</v>
      </c>
      <c r="G82" s="665">
        <v>882</v>
      </c>
      <c r="H82" s="413">
        <v>5.3</v>
      </c>
      <c r="I82" s="664" t="s">
        <v>262</v>
      </c>
      <c r="J82" s="251" t="s">
        <v>28</v>
      </c>
      <c r="M82" s="32"/>
      <c r="N82" s="33"/>
    </row>
    <row r="83" spans="2:14" ht="16.350000000000001" customHeight="1">
      <c r="B83" s="779" t="s">
        <v>205</v>
      </c>
      <c r="C83" s="340" t="s">
        <v>3097</v>
      </c>
      <c r="D83" s="665">
        <v>884</v>
      </c>
      <c r="E83" s="859" t="s">
        <v>262</v>
      </c>
      <c r="F83" s="665" t="s">
        <v>262</v>
      </c>
      <c r="G83" s="338">
        <v>884</v>
      </c>
      <c r="H83" s="339">
        <v>6.3</v>
      </c>
      <c r="I83" s="339" t="s">
        <v>262</v>
      </c>
      <c r="J83" s="340" t="s">
        <v>28</v>
      </c>
      <c r="M83" s="32"/>
      <c r="N83" s="33"/>
    </row>
    <row r="84" spans="2:14" ht="16.350000000000001" customHeight="1">
      <c r="B84" s="779" t="s">
        <v>206</v>
      </c>
      <c r="C84" s="251" t="s">
        <v>3099</v>
      </c>
      <c r="D84" s="665">
        <v>922</v>
      </c>
      <c r="E84" s="859" t="s">
        <v>262</v>
      </c>
      <c r="F84" s="665" t="s">
        <v>262</v>
      </c>
      <c r="G84" s="665">
        <v>922</v>
      </c>
      <c r="H84" s="413">
        <v>5.3</v>
      </c>
      <c r="I84" s="664" t="s">
        <v>262</v>
      </c>
      <c r="J84" s="251" t="s">
        <v>28</v>
      </c>
      <c r="M84" s="32"/>
      <c r="N84" s="33"/>
    </row>
    <row r="85" spans="2:14" ht="16.350000000000001" customHeight="1">
      <c r="B85" s="779" t="s">
        <v>208</v>
      </c>
      <c r="C85" s="251" t="s">
        <v>3101</v>
      </c>
      <c r="D85" s="665">
        <v>690</v>
      </c>
      <c r="E85" s="859" t="s">
        <v>262</v>
      </c>
      <c r="F85" s="665" t="s">
        <v>262</v>
      </c>
      <c r="G85" s="665">
        <v>690</v>
      </c>
      <c r="H85" s="413">
        <v>5.5</v>
      </c>
      <c r="I85" s="664" t="s">
        <v>262</v>
      </c>
      <c r="J85" s="251" t="s">
        <v>28</v>
      </c>
      <c r="M85" s="32"/>
      <c r="N85" s="33"/>
    </row>
    <row r="86" spans="2:14" ht="16.350000000000001" customHeight="1">
      <c r="B86" s="779" t="s">
        <v>209</v>
      </c>
      <c r="C86" s="340" t="s">
        <v>3103</v>
      </c>
      <c r="D86" s="665">
        <v>513</v>
      </c>
      <c r="E86" s="859" t="s">
        <v>262</v>
      </c>
      <c r="F86" s="665" t="s">
        <v>262</v>
      </c>
      <c r="G86" s="338">
        <v>513</v>
      </c>
      <c r="H86" s="339">
        <v>7.7</v>
      </c>
      <c r="I86" s="339" t="s">
        <v>262</v>
      </c>
      <c r="J86" s="340" t="s">
        <v>27</v>
      </c>
      <c r="M86" s="32"/>
      <c r="N86" s="33"/>
    </row>
    <row r="87" spans="2:14" ht="16.350000000000001" customHeight="1">
      <c r="B87" s="779" t="s">
        <v>210</v>
      </c>
      <c r="C87" s="251" t="s">
        <v>3105</v>
      </c>
      <c r="D87" s="665">
        <v>385</v>
      </c>
      <c r="E87" s="859" t="s">
        <v>262</v>
      </c>
      <c r="F87" s="665" t="s">
        <v>262</v>
      </c>
      <c r="G87" s="665">
        <v>385</v>
      </c>
      <c r="H87" s="413">
        <v>6</v>
      </c>
      <c r="I87" s="664" t="s">
        <v>262</v>
      </c>
      <c r="J87" s="251" t="s">
        <v>28</v>
      </c>
      <c r="M87" s="32"/>
      <c r="N87" s="33"/>
    </row>
    <row r="88" spans="2:14" ht="16.350000000000001" customHeight="1">
      <c r="B88" s="779" t="s">
        <v>211</v>
      </c>
      <c r="C88" s="340" t="s">
        <v>3107</v>
      </c>
      <c r="D88" s="665">
        <v>379</v>
      </c>
      <c r="E88" s="859" t="s">
        <v>262</v>
      </c>
      <c r="F88" s="665" t="s">
        <v>262</v>
      </c>
      <c r="G88" s="338">
        <v>379</v>
      </c>
      <c r="H88" s="339">
        <v>5.4</v>
      </c>
      <c r="I88" s="339" t="s">
        <v>262</v>
      </c>
      <c r="J88" s="340" t="s">
        <v>27</v>
      </c>
      <c r="M88" s="32"/>
      <c r="N88" s="33"/>
    </row>
    <row r="89" spans="2:14" ht="16.350000000000001" customHeight="1">
      <c r="B89" s="779" t="s">
        <v>212</v>
      </c>
      <c r="C89" s="251" t="s">
        <v>3109</v>
      </c>
      <c r="D89" s="665">
        <v>184</v>
      </c>
      <c r="E89" s="859" t="s">
        <v>262</v>
      </c>
      <c r="F89" s="665" t="s">
        <v>262</v>
      </c>
      <c r="G89" s="665">
        <v>184</v>
      </c>
      <c r="H89" s="413">
        <v>5.5</v>
      </c>
      <c r="I89" s="664" t="s">
        <v>262</v>
      </c>
      <c r="J89" s="251" t="s">
        <v>26</v>
      </c>
      <c r="M89" s="32"/>
      <c r="N89" s="33"/>
    </row>
    <row r="90" spans="2:14" ht="16.350000000000001" customHeight="1">
      <c r="B90" s="779" t="s">
        <v>213</v>
      </c>
      <c r="C90" s="340" t="s">
        <v>3111</v>
      </c>
      <c r="D90" s="665">
        <v>175</v>
      </c>
      <c r="E90" s="859" t="s">
        <v>262</v>
      </c>
      <c r="F90" s="665" t="s">
        <v>262</v>
      </c>
      <c r="G90" s="338">
        <v>175</v>
      </c>
      <c r="H90" s="339">
        <v>8</v>
      </c>
      <c r="I90" s="339" t="s">
        <v>262</v>
      </c>
      <c r="J90" s="340" t="s">
        <v>27</v>
      </c>
      <c r="M90" s="32"/>
      <c r="N90" s="33"/>
    </row>
    <row r="91" spans="2:14" ht="16.350000000000001" customHeight="1">
      <c r="B91" s="779" t="s">
        <v>214</v>
      </c>
      <c r="C91" s="251" t="s">
        <v>618</v>
      </c>
      <c r="D91" s="665">
        <v>11100</v>
      </c>
      <c r="E91" s="665">
        <v>11200</v>
      </c>
      <c r="F91" s="664">
        <v>4</v>
      </c>
      <c r="G91" s="665">
        <v>11000</v>
      </c>
      <c r="H91" s="413">
        <v>3.8</v>
      </c>
      <c r="I91" s="664">
        <v>4.2</v>
      </c>
      <c r="J91" s="251" t="s">
        <v>26</v>
      </c>
      <c r="M91" s="32"/>
      <c r="N91" s="33"/>
    </row>
    <row r="92" spans="2:14" ht="16.350000000000001" customHeight="1">
      <c r="B92" s="779" t="s">
        <v>215</v>
      </c>
      <c r="C92" s="340" t="s">
        <v>619</v>
      </c>
      <c r="D92" s="665">
        <v>2080</v>
      </c>
      <c r="E92" s="338">
        <v>2100</v>
      </c>
      <c r="F92" s="339">
        <v>3.9</v>
      </c>
      <c r="G92" s="338">
        <v>2070</v>
      </c>
      <c r="H92" s="339">
        <v>3.6999999999999997</v>
      </c>
      <c r="I92" s="339">
        <v>4.1000000000000005</v>
      </c>
      <c r="J92" s="340" t="s">
        <v>26</v>
      </c>
      <c r="M92" s="32"/>
      <c r="N92" s="33"/>
    </row>
    <row r="93" spans="2:14" ht="16.350000000000001" customHeight="1">
      <c r="B93" s="779" t="s">
        <v>1389</v>
      </c>
      <c r="C93" s="666" t="s">
        <v>1392</v>
      </c>
      <c r="D93" s="665">
        <v>6900</v>
      </c>
      <c r="E93" s="860">
        <v>6940</v>
      </c>
      <c r="F93" s="413">
        <v>5.6000000000000005</v>
      </c>
      <c r="G93" s="860">
        <v>6860</v>
      </c>
      <c r="H93" s="413">
        <v>5.4</v>
      </c>
      <c r="I93" s="413">
        <v>5.8999999999999995</v>
      </c>
      <c r="J93" s="666" t="s">
        <v>28</v>
      </c>
      <c r="M93" s="32"/>
      <c r="N93" s="33"/>
    </row>
    <row r="94" spans="2:14" ht="16.350000000000001" customHeight="1">
      <c r="B94" s="779" t="s">
        <v>1390</v>
      </c>
      <c r="C94" s="666" t="s">
        <v>1393</v>
      </c>
      <c r="D94" s="665">
        <v>2800</v>
      </c>
      <c r="E94" s="860">
        <v>2840</v>
      </c>
      <c r="F94" s="413">
        <v>7.1</v>
      </c>
      <c r="G94" s="860">
        <v>2780</v>
      </c>
      <c r="H94" s="413">
        <v>7.1999999999999993</v>
      </c>
      <c r="I94" s="413">
        <v>7.3</v>
      </c>
      <c r="J94" s="666" t="s">
        <v>27</v>
      </c>
      <c r="M94" s="32"/>
      <c r="N94" s="33"/>
    </row>
    <row r="95" spans="2:14" ht="16.350000000000001" customHeight="1">
      <c r="B95" s="779" t="s">
        <v>2923</v>
      </c>
      <c r="C95" s="666" t="s">
        <v>1848</v>
      </c>
      <c r="D95" s="665">
        <v>776</v>
      </c>
      <c r="E95" s="860">
        <v>783</v>
      </c>
      <c r="F95" s="413">
        <v>3.8</v>
      </c>
      <c r="G95" s="860">
        <v>768</v>
      </c>
      <c r="H95" s="413">
        <v>4</v>
      </c>
      <c r="I95" s="413">
        <v>3.6999999999999997</v>
      </c>
      <c r="J95" s="666" t="s">
        <v>28</v>
      </c>
      <c r="M95" s="32"/>
      <c r="N95" s="33"/>
    </row>
    <row r="96" spans="2:14" ht="16.350000000000001" customHeight="1">
      <c r="B96" s="779" t="s">
        <v>2540</v>
      </c>
      <c r="C96" s="666" t="s">
        <v>2944</v>
      </c>
      <c r="D96" s="665">
        <v>2110</v>
      </c>
      <c r="E96" s="860">
        <v>2120</v>
      </c>
      <c r="F96" s="413">
        <v>3.9</v>
      </c>
      <c r="G96" s="860">
        <v>2100</v>
      </c>
      <c r="H96" s="413">
        <v>3.6999999999999997</v>
      </c>
      <c r="I96" s="413">
        <v>4.1000000000000005</v>
      </c>
      <c r="J96" s="666" t="s">
        <v>26</v>
      </c>
      <c r="M96" s="32"/>
      <c r="N96" s="33"/>
    </row>
    <row r="97" spans="2:14" ht="16.350000000000001" customHeight="1">
      <c r="B97" s="779" t="s">
        <v>2543</v>
      </c>
      <c r="C97" s="666" t="s">
        <v>2544</v>
      </c>
      <c r="D97" s="665">
        <v>1530</v>
      </c>
      <c r="E97" s="860">
        <v>1510</v>
      </c>
      <c r="F97" s="413">
        <v>4</v>
      </c>
      <c r="G97" s="860">
        <v>1540</v>
      </c>
      <c r="H97" s="413">
        <v>3.8</v>
      </c>
      <c r="I97" s="413">
        <v>4.2</v>
      </c>
      <c r="J97" s="666" t="s">
        <v>26</v>
      </c>
      <c r="M97" s="32"/>
      <c r="N97" s="33"/>
    </row>
    <row r="98" spans="2:14" ht="16.350000000000001" customHeight="1">
      <c r="B98" s="779" t="s">
        <v>2546</v>
      </c>
      <c r="C98" s="666" t="s">
        <v>2547</v>
      </c>
      <c r="D98" s="665">
        <v>5160</v>
      </c>
      <c r="E98" s="860">
        <v>5200</v>
      </c>
      <c r="F98" s="413">
        <v>4.3999999999999995</v>
      </c>
      <c r="G98" s="860">
        <v>5110</v>
      </c>
      <c r="H98" s="413">
        <v>4.2</v>
      </c>
      <c r="I98" s="413">
        <v>4.5999999999999996</v>
      </c>
      <c r="J98" s="666" t="s">
        <v>28</v>
      </c>
      <c r="M98" s="32"/>
      <c r="N98" s="33"/>
    </row>
    <row r="99" spans="2:14" ht="16.350000000000001" customHeight="1">
      <c r="B99" s="779" t="s">
        <v>216</v>
      </c>
      <c r="C99" s="251" t="s">
        <v>1849</v>
      </c>
      <c r="D99" s="665">
        <v>18200</v>
      </c>
      <c r="E99" s="665">
        <v>18500</v>
      </c>
      <c r="F99" s="664">
        <v>4.7</v>
      </c>
      <c r="G99" s="665">
        <v>18100</v>
      </c>
      <c r="H99" s="413">
        <v>4.5</v>
      </c>
      <c r="I99" s="664">
        <v>4.9000000000000004</v>
      </c>
      <c r="J99" s="251" t="s">
        <v>182</v>
      </c>
      <c r="M99" s="32"/>
      <c r="N99" s="33"/>
    </row>
    <row r="100" spans="2:14" ht="16.350000000000001" customHeight="1">
      <c r="B100" s="779" t="s">
        <v>217</v>
      </c>
      <c r="C100" s="340" t="s">
        <v>40</v>
      </c>
      <c r="D100" s="665">
        <v>10900</v>
      </c>
      <c r="E100" s="338">
        <v>10900</v>
      </c>
      <c r="F100" s="339">
        <v>5</v>
      </c>
      <c r="G100" s="338">
        <v>10900</v>
      </c>
      <c r="H100" s="490" t="s">
        <v>2945</v>
      </c>
      <c r="I100" s="339">
        <v>5.2</v>
      </c>
      <c r="J100" s="340" t="s">
        <v>27</v>
      </c>
      <c r="M100" s="32"/>
      <c r="N100" s="33"/>
    </row>
    <row r="101" spans="2:14" ht="16.350000000000001" customHeight="1">
      <c r="B101" s="779" t="s">
        <v>219</v>
      </c>
      <c r="C101" s="340" t="s">
        <v>41</v>
      </c>
      <c r="D101" s="665">
        <v>5510</v>
      </c>
      <c r="E101" s="338">
        <v>5550</v>
      </c>
      <c r="F101" s="339">
        <v>5.3</v>
      </c>
      <c r="G101" s="338">
        <v>5490</v>
      </c>
      <c r="H101" s="861" t="s">
        <v>2946</v>
      </c>
      <c r="I101" s="339">
        <v>5.5</v>
      </c>
      <c r="J101" s="340" t="s">
        <v>27</v>
      </c>
      <c r="M101" s="32"/>
      <c r="N101" s="33"/>
    </row>
    <row r="102" spans="2:14" ht="16.350000000000001" customHeight="1">
      <c r="B102" s="779" t="s">
        <v>220</v>
      </c>
      <c r="C102" s="251" t="s">
        <v>42</v>
      </c>
      <c r="D102" s="665">
        <v>3960</v>
      </c>
      <c r="E102" s="665">
        <v>4040</v>
      </c>
      <c r="F102" s="664">
        <v>5.3</v>
      </c>
      <c r="G102" s="665">
        <v>3930</v>
      </c>
      <c r="H102" s="862" t="s">
        <v>2947</v>
      </c>
      <c r="I102" s="664">
        <v>5.5</v>
      </c>
      <c r="J102" s="251" t="s">
        <v>27</v>
      </c>
      <c r="M102" s="32"/>
      <c r="N102" s="33"/>
    </row>
    <row r="103" spans="2:14" ht="16.350000000000001" customHeight="1">
      <c r="B103" s="779" t="s">
        <v>221</v>
      </c>
      <c r="C103" s="340" t="s">
        <v>1853</v>
      </c>
      <c r="D103" s="665">
        <v>5650</v>
      </c>
      <c r="E103" s="338">
        <v>5450</v>
      </c>
      <c r="F103" s="339">
        <v>4.3</v>
      </c>
      <c r="G103" s="338">
        <v>5740</v>
      </c>
      <c r="H103" s="491" t="s">
        <v>2948</v>
      </c>
      <c r="I103" s="339">
        <v>4.5</v>
      </c>
      <c r="J103" s="340" t="s">
        <v>27</v>
      </c>
      <c r="M103" s="32"/>
      <c r="N103" s="33"/>
    </row>
    <row r="104" spans="2:14" ht="16.350000000000001" customHeight="1">
      <c r="B104" s="863" t="s">
        <v>222</v>
      </c>
      <c r="C104" s="669" t="s">
        <v>43</v>
      </c>
      <c r="D104" s="665">
        <v>2030</v>
      </c>
      <c r="E104" s="471">
        <v>1950</v>
      </c>
      <c r="F104" s="470">
        <v>4.9000000000000004</v>
      </c>
      <c r="G104" s="471">
        <v>2060</v>
      </c>
      <c r="H104" s="413">
        <v>5.0999999999999996</v>
      </c>
      <c r="I104" s="470">
        <v>5.0999999999999996</v>
      </c>
      <c r="J104" s="669" t="s">
        <v>27</v>
      </c>
      <c r="M104" s="32"/>
      <c r="N104" s="33"/>
    </row>
    <row r="105" spans="2:14" ht="16.350000000000001" customHeight="1">
      <c r="B105" s="779" t="s">
        <v>2949</v>
      </c>
      <c r="C105" s="340" t="s">
        <v>1396</v>
      </c>
      <c r="D105" s="665">
        <v>1190</v>
      </c>
      <c r="E105" s="338">
        <v>1200</v>
      </c>
      <c r="F105" s="339">
        <v>5.3</v>
      </c>
      <c r="G105" s="338">
        <v>1180</v>
      </c>
      <c r="H105" s="413">
        <v>5.2</v>
      </c>
      <c r="I105" s="339">
        <v>5.6000000000000005</v>
      </c>
      <c r="J105" s="340" t="s">
        <v>28</v>
      </c>
      <c r="M105" s="32"/>
      <c r="N105" s="33"/>
    </row>
    <row r="106" spans="2:14" ht="16.350000000000001" customHeight="1">
      <c r="B106" s="863" t="s">
        <v>1855</v>
      </c>
      <c r="C106" s="669" t="s">
        <v>1856</v>
      </c>
      <c r="D106" s="665">
        <v>8540</v>
      </c>
      <c r="E106" s="471">
        <v>8630</v>
      </c>
      <c r="F106" s="470">
        <v>4.9000000000000004</v>
      </c>
      <c r="G106" s="471">
        <v>8440</v>
      </c>
      <c r="H106" s="413">
        <v>4.5999999999999996</v>
      </c>
      <c r="I106" s="470">
        <v>5</v>
      </c>
      <c r="J106" s="669" t="s">
        <v>28</v>
      </c>
      <c r="M106" s="32"/>
      <c r="N106" s="33"/>
    </row>
    <row r="107" spans="2:14" ht="16.350000000000001" customHeight="1" thickBot="1">
      <c r="B107" s="864" t="s">
        <v>2950</v>
      </c>
      <c r="C107" s="671" t="s">
        <v>1858</v>
      </c>
      <c r="D107" s="865">
        <v>11100</v>
      </c>
      <c r="E107" s="865">
        <v>11200</v>
      </c>
      <c r="F107" s="712">
        <v>3.5999999999999996</v>
      </c>
      <c r="G107" s="865">
        <v>10900</v>
      </c>
      <c r="H107" s="672">
        <v>3.4000000000000004</v>
      </c>
      <c r="I107" s="712">
        <v>3.8</v>
      </c>
      <c r="J107" s="671" t="s">
        <v>182</v>
      </c>
      <c r="M107" s="32"/>
      <c r="N107" s="33"/>
    </row>
    <row r="108" spans="2:14" ht="16.350000000000001" customHeight="1" thickTop="1">
      <c r="B108" s="784" t="s">
        <v>2951</v>
      </c>
      <c r="C108" s="340" t="s">
        <v>2952</v>
      </c>
      <c r="D108" s="665">
        <v>21500</v>
      </c>
      <c r="E108" s="338">
        <v>21800</v>
      </c>
      <c r="F108" s="339">
        <v>4</v>
      </c>
      <c r="G108" s="338">
        <v>21300</v>
      </c>
      <c r="H108" s="339" t="s">
        <v>2953</v>
      </c>
      <c r="I108" s="339">
        <v>4.2</v>
      </c>
      <c r="J108" s="340" t="s">
        <v>27</v>
      </c>
      <c r="M108" s="32"/>
      <c r="N108" s="33"/>
    </row>
    <row r="109" spans="2:14" ht="16.350000000000001" customHeight="1">
      <c r="B109" s="784" t="s">
        <v>264</v>
      </c>
      <c r="C109" s="251" t="s">
        <v>1862</v>
      </c>
      <c r="D109" s="665">
        <v>19200</v>
      </c>
      <c r="E109" s="665">
        <v>19700</v>
      </c>
      <c r="F109" s="664">
        <v>4.2</v>
      </c>
      <c r="G109" s="665">
        <v>19000</v>
      </c>
      <c r="H109" s="413" t="s">
        <v>2954</v>
      </c>
      <c r="I109" s="664">
        <v>4.3999999999999995</v>
      </c>
      <c r="J109" s="251" t="s">
        <v>27</v>
      </c>
      <c r="M109" s="32"/>
      <c r="N109" s="33"/>
    </row>
    <row r="110" spans="2:14" ht="16.350000000000001" customHeight="1">
      <c r="B110" s="784" t="s">
        <v>265</v>
      </c>
      <c r="C110" s="340" t="s">
        <v>1864</v>
      </c>
      <c r="D110" s="337">
        <v>16500</v>
      </c>
      <c r="E110" s="338">
        <v>16600</v>
      </c>
      <c r="F110" s="339">
        <v>4.7</v>
      </c>
      <c r="G110" s="338">
        <v>16300</v>
      </c>
      <c r="H110" s="339">
        <v>4.3999999999999995</v>
      </c>
      <c r="I110" s="339">
        <v>4.9000000000000004</v>
      </c>
      <c r="J110" s="340" t="s">
        <v>28</v>
      </c>
      <c r="M110" s="32"/>
      <c r="N110" s="33"/>
    </row>
    <row r="111" spans="2:14" ht="16.350000000000001" customHeight="1">
      <c r="B111" s="784" t="s">
        <v>266</v>
      </c>
      <c r="C111" s="251" t="s">
        <v>1865</v>
      </c>
      <c r="D111" s="665">
        <v>11600</v>
      </c>
      <c r="E111" s="665">
        <v>11700</v>
      </c>
      <c r="F111" s="664">
        <v>4.3999999999999995</v>
      </c>
      <c r="G111" s="665">
        <v>11600</v>
      </c>
      <c r="H111" s="413" t="s">
        <v>2955</v>
      </c>
      <c r="I111" s="664">
        <v>4.5999999999999996</v>
      </c>
      <c r="J111" s="251" t="s">
        <v>27</v>
      </c>
      <c r="L111" s="32"/>
      <c r="M111" s="33"/>
    </row>
    <row r="112" spans="2:14" ht="16.350000000000001" customHeight="1">
      <c r="B112" s="784" t="s">
        <v>267</v>
      </c>
      <c r="C112" s="340" t="s">
        <v>1867</v>
      </c>
      <c r="D112" s="337">
        <v>12300</v>
      </c>
      <c r="E112" s="338">
        <v>12300</v>
      </c>
      <c r="F112" s="339">
        <v>4.7</v>
      </c>
      <c r="G112" s="338">
        <v>12300</v>
      </c>
      <c r="H112" s="339">
        <v>4.5</v>
      </c>
      <c r="I112" s="339">
        <v>4.9000000000000004</v>
      </c>
      <c r="J112" s="340" t="s">
        <v>26</v>
      </c>
      <c r="L112" s="32"/>
      <c r="M112" s="33"/>
    </row>
    <row r="113" spans="2:13" ht="16.350000000000001" customHeight="1">
      <c r="B113" s="784" t="s">
        <v>268</v>
      </c>
      <c r="C113" s="251" t="s">
        <v>1868</v>
      </c>
      <c r="D113" s="665">
        <v>11100</v>
      </c>
      <c r="E113" s="665">
        <v>11200</v>
      </c>
      <c r="F113" s="664">
        <v>4.7</v>
      </c>
      <c r="G113" s="665">
        <v>10900</v>
      </c>
      <c r="H113" s="413">
        <v>4.3999999999999995</v>
      </c>
      <c r="I113" s="664">
        <v>5</v>
      </c>
      <c r="J113" s="251" t="s">
        <v>28</v>
      </c>
      <c r="L113" s="32"/>
      <c r="M113" s="33"/>
    </row>
    <row r="114" spans="2:13" ht="16.350000000000001" customHeight="1">
      <c r="B114" s="784" t="s">
        <v>269</v>
      </c>
      <c r="C114" s="340" t="s">
        <v>1869</v>
      </c>
      <c r="D114" s="337">
        <v>9650</v>
      </c>
      <c r="E114" s="338">
        <v>9670</v>
      </c>
      <c r="F114" s="339">
        <v>4.5999999999999996</v>
      </c>
      <c r="G114" s="338">
        <v>9620</v>
      </c>
      <c r="H114" s="339">
        <v>4.3</v>
      </c>
      <c r="I114" s="339">
        <v>4.7</v>
      </c>
      <c r="J114" s="340" t="s">
        <v>28</v>
      </c>
      <c r="L114" s="32"/>
      <c r="M114" s="33"/>
    </row>
    <row r="115" spans="2:13" ht="16.350000000000001" customHeight="1">
      <c r="B115" s="784" t="s">
        <v>270</v>
      </c>
      <c r="C115" s="251" t="s">
        <v>1870</v>
      </c>
      <c r="D115" s="665">
        <v>8730</v>
      </c>
      <c r="E115" s="665">
        <v>8770</v>
      </c>
      <c r="F115" s="664">
        <v>4.7</v>
      </c>
      <c r="G115" s="665">
        <v>8690</v>
      </c>
      <c r="H115" s="413">
        <v>4.3</v>
      </c>
      <c r="I115" s="664">
        <v>4.9000000000000004</v>
      </c>
      <c r="J115" s="251" t="s">
        <v>28</v>
      </c>
      <c r="L115" s="32"/>
      <c r="M115" s="33"/>
    </row>
    <row r="116" spans="2:13" ht="16.350000000000001" customHeight="1">
      <c r="B116" s="784" t="s">
        <v>272</v>
      </c>
      <c r="C116" s="251" t="s">
        <v>1872</v>
      </c>
      <c r="D116" s="665">
        <v>5570</v>
      </c>
      <c r="E116" s="665">
        <v>5570</v>
      </c>
      <c r="F116" s="664">
        <v>4.5</v>
      </c>
      <c r="G116" s="665">
        <v>5570</v>
      </c>
      <c r="H116" s="413" t="s">
        <v>2956</v>
      </c>
      <c r="I116" s="664">
        <v>4.7</v>
      </c>
      <c r="J116" s="251" t="s">
        <v>27</v>
      </c>
      <c r="L116" s="32"/>
      <c r="M116" s="33"/>
    </row>
    <row r="117" spans="2:13" ht="16.350000000000001" customHeight="1">
      <c r="B117" s="784" t="s">
        <v>273</v>
      </c>
      <c r="C117" s="340" t="s">
        <v>1874</v>
      </c>
      <c r="D117" s="337">
        <v>4380</v>
      </c>
      <c r="E117" s="338">
        <v>4440</v>
      </c>
      <c r="F117" s="339">
        <v>5.0999999999999996</v>
      </c>
      <c r="G117" s="338">
        <v>4360</v>
      </c>
      <c r="H117" s="339">
        <v>4.9000000000000004</v>
      </c>
      <c r="I117" s="339">
        <v>5.3</v>
      </c>
      <c r="J117" s="340" t="s">
        <v>26</v>
      </c>
      <c r="L117" s="32"/>
      <c r="M117" s="33"/>
    </row>
    <row r="118" spans="2:13" ht="16.350000000000001" customHeight="1">
      <c r="B118" s="784" t="s">
        <v>274</v>
      </c>
      <c r="C118" s="251" t="s">
        <v>1875</v>
      </c>
      <c r="D118" s="665">
        <v>4620</v>
      </c>
      <c r="E118" s="665">
        <v>4680</v>
      </c>
      <c r="F118" s="664">
        <v>4.5999999999999996</v>
      </c>
      <c r="G118" s="665">
        <v>4600</v>
      </c>
      <c r="H118" s="413">
        <v>4.3999999999999995</v>
      </c>
      <c r="I118" s="664">
        <v>4.8</v>
      </c>
      <c r="J118" s="251" t="s">
        <v>26</v>
      </c>
      <c r="L118" s="32"/>
      <c r="M118" s="33"/>
    </row>
    <row r="119" spans="2:13" ht="16.350000000000001" customHeight="1">
      <c r="B119" s="784" t="s">
        <v>275</v>
      </c>
      <c r="C119" s="340" t="s">
        <v>1876</v>
      </c>
      <c r="D119" s="337">
        <v>3500</v>
      </c>
      <c r="E119" s="338">
        <v>3540</v>
      </c>
      <c r="F119" s="339">
        <v>4.8</v>
      </c>
      <c r="G119" s="338">
        <v>3480</v>
      </c>
      <c r="H119" s="339">
        <v>4.5999999999999996</v>
      </c>
      <c r="I119" s="339">
        <v>5</v>
      </c>
      <c r="J119" s="340" t="s">
        <v>26</v>
      </c>
      <c r="L119" s="32"/>
      <c r="M119" s="33"/>
    </row>
    <row r="120" spans="2:13" ht="16.350000000000001" customHeight="1">
      <c r="B120" s="784" t="s">
        <v>276</v>
      </c>
      <c r="C120" s="251" t="s">
        <v>1877</v>
      </c>
      <c r="D120" s="665">
        <v>3330</v>
      </c>
      <c r="E120" s="665">
        <v>3360</v>
      </c>
      <c r="F120" s="664">
        <v>4.5</v>
      </c>
      <c r="G120" s="665">
        <v>3310</v>
      </c>
      <c r="H120" s="412" t="s">
        <v>2957</v>
      </c>
      <c r="I120" s="664">
        <v>4.7</v>
      </c>
      <c r="J120" s="251" t="s">
        <v>27</v>
      </c>
      <c r="L120" s="32"/>
      <c r="M120" s="33"/>
    </row>
    <row r="121" spans="2:13" ht="16.350000000000001" customHeight="1">
      <c r="B121" s="784" t="s">
        <v>277</v>
      </c>
      <c r="C121" s="340" t="s">
        <v>635</v>
      </c>
      <c r="D121" s="337">
        <v>13000</v>
      </c>
      <c r="E121" s="338">
        <v>13200</v>
      </c>
      <c r="F121" s="339">
        <v>4.3</v>
      </c>
      <c r="G121" s="338">
        <v>12700</v>
      </c>
      <c r="H121" s="339">
        <v>4.1000000000000005</v>
      </c>
      <c r="I121" s="339">
        <v>4.5</v>
      </c>
      <c r="J121" s="340" t="s">
        <v>2941</v>
      </c>
      <c r="L121" s="32"/>
      <c r="M121" s="33"/>
    </row>
    <row r="122" spans="2:13" ht="16.350000000000001" customHeight="1">
      <c r="B122" s="784" t="s">
        <v>1397</v>
      </c>
      <c r="C122" s="666" t="s">
        <v>1879</v>
      </c>
      <c r="D122" s="665">
        <v>11400</v>
      </c>
      <c r="E122" s="860">
        <v>11300</v>
      </c>
      <c r="F122" s="413">
        <v>4.7</v>
      </c>
      <c r="G122" s="860">
        <v>11400</v>
      </c>
      <c r="H122" s="413">
        <v>4.5</v>
      </c>
      <c r="I122" s="413">
        <v>4.9000000000000004</v>
      </c>
      <c r="J122" s="666" t="s">
        <v>182</v>
      </c>
      <c r="L122" s="32"/>
      <c r="M122" s="33"/>
    </row>
    <row r="123" spans="2:13" ht="16.350000000000001" customHeight="1">
      <c r="B123" s="784" t="s">
        <v>1880</v>
      </c>
      <c r="C123" s="673" t="s">
        <v>1881</v>
      </c>
      <c r="D123" s="866">
        <v>10200</v>
      </c>
      <c r="E123" s="867">
        <v>10200</v>
      </c>
      <c r="F123" s="677">
        <v>4.8</v>
      </c>
      <c r="G123" s="867">
        <v>10100</v>
      </c>
      <c r="H123" s="677">
        <v>4.5999999999999996</v>
      </c>
      <c r="I123" s="677">
        <v>5</v>
      </c>
      <c r="J123" s="673" t="s">
        <v>182</v>
      </c>
      <c r="L123" s="32"/>
      <c r="M123" s="33"/>
    </row>
    <row r="124" spans="2:13" ht="16.350000000000001" customHeight="1" thickBot="1">
      <c r="B124" s="785" t="s">
        <v>1101</v>
      </c>
      <c r="C124" s="671" t="s">
        <v>1882</v>
      </c>
      <c r="D124" s="865">
        <v>3850</v>
      </c>
      <c r="E124" s="865">
        <v>3880</v>
      </c>
      <c r="F124" s="712">
        <v>4.9000000000000004</v>
      </c>
      <c r="G124" s="865">
        <v>3840</v>
      </c>
      <c r="H124" s="672">
        <v>4.5999999999999996</v>
      </c>
      <c r="I124" s="712">
        <v>5</v>
      </c>
      <c r="J124" s="671" t="s">
        <v>26</v>
      </c>
      <c r="L124" s="32"/>
      <c r="M124" s="33"/>
    </row>
    <row r="125" spans="2:13" ht="16.350000000000001" customHeight="1" thickTop="1">
      <c r="B125" s="868" t="s">
        <v>1103</v>
      </c>
      <c r="C125" s="336" t="s">
        <v>1104</v>
      </c>
      <c r="D125" s="337">
        <v>3440</v>
      </c>
      <c r="E125" s="338">
        <v>3500</v>
      </c>
      <c r="F125" s="339">
        <v>4.1000000000000005</v>
      </c>
      <c r="G125" s="338">
        <v>3420</v>
      </c>
      <c r="H125" s="339">
        <v>3.9</v>
      </c>
      <c r="I125" s="339">
        <v>4.3</v>
      </c>
      <c r="J125" s="340" t="s">
        <v>2958</v>
      </c>
      <c r="L125" s="32"/>
      <c r="M125" s="33"/>
    </row>
    <row r="126" spans="2:13" ht="16.350000000000001" customHeight="1">
      <c r="B126" s="789" t="s">
        <v>302</v>
      </c>
      <c r="C126" s="335" t="s">
        <v>450</v>
      </c>
      <c r="D126" s="337">
        <v>942</v>
      </c>
      <c r="E126" s="338">
        <v>955</v>
      </c>
      <c r="F126" s="339">
        <v>4.1999999999999993</v>
      </c>
      <c r="G126" s="338">
        <v>936</v>
      </c>
      <c r="H126" s="339">
        <v>3.9999999999999996</v>
      </c>
      <c r="I126" s="339">
        <v>4.3999999999999995</v>
      </c>
      <c r="J126" s="258" t="s">
        <v>2958</v>
      </c>
      <c r="L126" s="32"/>
      <c r="M126" s="33"/>
    </row>
    <row r="127" spans="2:13" ht="16.350000000000001" customHeight="1">
      <c r="B127" s="789" t="s">
        <v>303</v>
      </c>
      <c r="C127" s="336" t="s">
        <v>1106</v>
      </c>
      <c r="D127" s="337">
        <v>762</v>
      </c>
      <c r="E127" s="338">
        <v>772</v>
      </c>
      <c r="F127" s="339">
        <v>4.3</v>
      </c>
      <c r="G127" s="338">
        <v>757</v>
      </c>
      <c r="H127" s="339">
        <v>4.0999999999999996</v>
      </c>
      <c r="I127" s="339">
        <v>4.5</v>
      </c>
      <c r="J127" s="340" t="s">
        <v>2958</v>
      </c>
      <c r="L127" s="32"/>
      <c r="M127" s="33"/>
    </row>
    <row r="128" spans="2:13" ht="16.350000000000001" customHeight="1">
      <c r="B128" s="789" t="s">
        <v>304</v>
      </c>
      <c r="C128" s="335" t="s">
        <v>452</v>
      </c>
      <c r="D128" s="337">
        <v>689</v>
      </c>
      <c r="E128" s="338">
        <v>699</v>
      </c>
      <c r="F128" s="339">
        <v>4.1999999999999993</v>
      </c>
      <c r="G128" s="338">
        <v>684</v>
      </c>
      <c r="H128" s="339">
        <v>3.9999999999999996</v>
      </c>
      <c r="I128" s="339">
        <v>4.3999999999999995</v>
      </c>
      <c r="J128" s="258" t="s">
        <v>2958</v>
      </c>
      <c r="L128" s="32"/>
      <c r="M128" s="33"/>
    </row>
    <row r="129" spans="2:14" ht="16.350000000000001" customHeight="1">
      <c r="B129" s="789" t="s">
        <v>305</v>
      </c>
      <c r="C129" s="336" t="s">
        <v>1109</v>
      </c>
      <c r="D129" s="337">
        <v>789</v>
      </c>
      <c r="E129" s="338">
        <v>801</v>
      </c>
      <c r="F129" s="339">
        <v>4.1999999999999993</v>
      </c>
      <c r="G129" s="338">
        <v>784</v>
      </c>
      <c r="H129" s="339">
        <v>3.9999999999999996</v>
      </c>
      <c r="I129" s="339">
        <v>4.3999999999999995</v>
      </c>
      <c r="J129" s="340" t="s">
        <v>2958</v>
      </c>
      <c r="L129" s="32"/>
      <c r="M129" s="33"/>
    </row>
    <row r="130" spans="2:14" ht="16.350000000000001" customHeight="1">
      <c r="B130" s="789" t="s">
        <v>306</v>
      </c>
      <c r="C130" s="335" t="s">
        <v>454</v>
      </c>
      <c r="D130" s="337">
        <v>1010</v>
      </c>
      <c r="E130" s="338">
        <v>1030</v>
      </c>
      <c r="F130" s="339">
        <v>4.1999999999999993</v>
      </c>
      <c r="G130" s="338">
        <v>1000</v>
      </c>
      <c r="H130" s="339">
        <v>3.9999999999999996</v>
      </c>
      <c r="I130" s="339">
        <v>4.3999999999999995</v>
      </c>
      <c r="J130" s="258" t="s">
        <v>2958</v>
      </c>
      <c r="L130" s="32"/>
      <c r="M130" s="33"/>
    </row>
    <row r="131" spans="2:14" ht="16.350000000000001" customHeight="1">
      <c r="B131" s="789" t="s">
        <v>307</v>
      </c>
      <c r="C131" s="336" t="s">
        <v>1112</v>
      </c>
      <c r="D131" s="337">
        <v>2480</v>
      </c>
      <c r="E131" s="338">
        <v>2510</v>
      </c>
      <c r="F131" s="339">
        <v>4.2</v>
      </c>
      <c r="G131" s="338">
        <v>2460</v>
      </c>
      <c r="H131" s="339">
        <v>4</v>
      </c>
      <c r="I131" s="339">
        <v>4.3999999999999995</v>
      </c>
      <c r="J131" s="340" t="s">
        <v>2958</v>
      </c>
      <c r="L131" s="32"/>
      <c r="M131" s="33"/>
    </row>
    <row r="132" spans="2:14" ht="16.350000000000001" customHeight="1">
      <c r="B132" s="789" t="s">
        <v>308</v>
      </c>
      <c r="C132" s="335" t="s">
        <v>456</v>
      </c>
      <c r="D132" s="337">
        <v>1730</v>
      </c>
      <c r="E132" s="338">
        <v>1760</v>
      </c>
      <c r="F132" s="339">
        <v>4.1999999999999993</v>
      </c>
      <c r="G132" s="338">
        <v>1720</v>
      </c>
      <c r="H132" s="339">
        <v>3.9999999999999996</v>
      </c>
      <c r="I132" s="339">
        <v>4.3999999999999995</v>
      </c>
      <c r="J132" s="258" t="s">
        <v>2958</v>
      </c>
      <c r="M132" s="32"/>
      <c r="N132" s="33"/>
    </row>
    <row r="133" spans="2:14" ht="16.350000000000001" customHeight="1">
      <c r="B133" s="789" t="s">
        <v>309</v>
      </c>
      <c r="C133" s="336" t="s">
        <v>1115</v>
      </c>
      <c r="D133" s="337">
        <v>1200</v>
      </c>
      <c r="E133" s="338">
        <v>1220</v>
      </c>
      <c r="F133" s="339">
        <v>4.1999999999999993</v>
      </c>
      <c r="G133" s="338">
        <v>1190</v>
      </c>
      <c r="H133" s="339">
        <v>3.9999999999999996</v>
      </c>
      <c r="I133" s="339">
        <v>4.3999999999999995</v>
      </c>
      <c r="J133" s="340" t="s">
        <v>2958</v>
      </c>
      <c r="M133" s="32"/>
      <c r="N133" s="33"/>
    </row>
    <row r="134" spans="2:14" ht="16.350000000000001" customHeight="1">
      <c r="B134" s="789" t="s">
        <v>310</v>
      </c>
      <c r="C134" s="336" t="s">
        <v>1117</v>
      </c>
      <c r="D134" s="337">
        <v>931</v>
      </c>
      <c r="E134" s="338">
        <v>945</v>
      </c>
      <c r="F134" s="339">
        <v>4.1999999999999993</v>
      </c>
      <c r="G134" s="338">
        <v>925</v>
      </c>
      <c r="H134" s="339">
        <v>3.9999999999999996</v>
      </c>
      <c r="I134" s="339">
        <v>4.3999999999999995</v>
      </c>
      <c r="J134" s="340" t="s">
        <v>2958</v>
      </c>
      <c r="M134" s="32"/>
      <c r="N134" s="33"/>
    </row>
    <row r="135" spans="2:14" ht="16.350000000000001" customHeight="1">
      <c r="B135" s="789" t="s">
        <v>311</v>
      </c>
      <c r="C135" s="335" t="s">
        <v>962</v>
      </c>
      <c r="D135" s="337">
        <v>1260</v>
      </c>
      <c r="E135" s="338">
        <v>1270</v>
      </c>
      <c r="F135" s="339">
        <v>4.3</v>
      </c>
      <c r="G135" s="338">
        <v>1250</v>
      </c>
      <c r="H135" s="339">
        <v>4.0999999999999996</v>
      </c>
      <c r="I135" s="339">
        <v>4.5</v>
      </c>
      <c r="J135" s="258" t="s">
        <v>2958</v>
      </c>
      <c r="M135" s="32"/>
      <c r="N135" s="33"/>
    </row>
    <row r="136" spans="2:14" ht="16.350000000000001" customHeight="1">
      <c r="B136" s="789" t="s">
        <v>312</v>
      </c>
      <c r="C136" s="336" t="s">
        <v>1118</v>
      </c>
      <c r="D136" s="337">
        <v>1240</v>
      </c>
      <c r="E136" s="338">
        <v>1250</v>
      </c>
      <c r="F136" s="339">
        <v>4.3999999999999995</v>
      </c>
      <c r="G136" s="338">
        <v>1230</v>
      </c>
      <c r="H136" s="339">
        <v>4.1999999999999993</v>
      </c>
      <c r="I136" s="339">
        <v>4.5999999999999996</v>
      </c>
      <c r="J136" s="340" t="s">
        <v>2958</v>
      </c>
      <c r="M136" s="32"/>
      <c r="N136" s="33"/>
    </row>
    <row r="137" spans="2:14" ht="16.350000000000001" customHeight="1">
      <c r="B137" s="789" t="s">
        <v>313</v>
      </c>
      <c r="C137" s="335" t="s">
        <v>963</v>
      </c>
      <c r="D137" s="337">
        <v>3330</v>
      </c>
      <c r="E137" s="338">
        <v>3370</v>
      </c>
      <c r="F137" s="339">
        <v>4.3</v>
      </c>
      <c r="G137" s="338">
        <v>3310</v>
      </c>
      <c r="H137" s="339">
        <v>4.3</v>
      </c>
      <c r="I137" s="339">
        <v>4.5</v>
      </c>
      <c r="J137" s="258" t="s">
        <v>2959</v>
      </c>
      <c r="M137" s="32"/>
      <c r="N137" s="33"/>
    </row>
    <row r="138" spans="2:14" ht="16.350000000000001" customHeight="1">
      <c r="B138" s="789" t="s">
        <v>314</v>
      </c>
      <c r="C138" s="336" t="s">
        <v>1119</v>
      </c>
      <c r="D138" s="337">
        <v>547</v>
      </c>
      <c r="E138" s="338">
        <v>554</v>
      </c>
      <c r="F138" s="339">
        <v>4.3999999999999995</v>
      </c>
      <c r="G138" s="338">
        <v>544</v>
      </c>
      <c r="H138" s="339">
        <v>4.1999999999999993</v>
      </c>
      <c r="I138" s="339">
        <v>4.5999999999999996</v>
      </c>
      <c r="J138" s="340" t="s">
        <v>2958</v>
      </c>
      <c r="M138" s="32"/>
      <c r="N138" s="33"/>
    </row>
    <row r="139" spans="2:14" ht="16.350000000000001" customHeight="1">
      <c r="B139" s="789" t="s">
        <v>315</v>
      </c>
      <c r="C139" s="335" t="s">
        <v>964</v>
      </c>
      <c r="D139" s="337">
        <v>983</v>
      </c>
      <c r="E139" s="338">
        <v>997</v>
      </c>
      <c r="F139" s="339">
        <v>4.3999999999999995</v>
      </c>
      <c r="G139" s="338">
        <v>977</v>
      </c>
      <c r="H139" s="339">
        <v>4.1999999999999993</v>
      </c>
      <c r="I139" s="339">
        <v>4.5999999999999996</v>
      </c>
      <c r="J139" s="258" t="s">
        <v>2958</v>
      </c>
      <c r="M139" s="32"/>
      <c r="N139" s="33"/>
    </row>
    <row r="140" spans="2:14" ht="16.350000000000001" customHeight="1">
      <c r="B140" s="789" t="s">
        <v>316</v>
      </c>
      <c r="C140" s="336" t="s">
        <v>1120</v>
      </c>
      <c r="D140" s="337">
        <v>605</v>
      </c>
      <c r="E140" s="338">
        <v>614</v>
      </c>
      <c r="F140" s="339">
        <v>4.3999999999999995</v>
      </c>
      <c r="G140" s="338">
        <v>601</v>
      </c>
      <c r="H140" s="339">
        <v>4.1999999999999993</v>
      </c>
      <c r="I140" s="339">
        <v>4.5999999999999996</v>
      </c>
      <c r="J140" s="340" t="s">
        <v>2958</v>
      </c>
      <c r="M140" s="32"/>
      <c r="N140" s="33"/>
    </row>
    <row r="141" spans="2:14" ht="16.350000000000001" customHeight="1">
      <c r="B141" s="789" t="s">
        <v>317</v>
      </c>
      <c r="C141" s="324" t="s">
        <v>1121</v>
      </c>
      <c r="D141" s="337">
        <v>952</v>
      </c>
      <c r="E141" s="338">
        <v>964</v>
      </c>
      <c r="F141" s="339">
        <v>4.3999999999999995</v>
      </c>
      <c r="G141" s="338">
        <v>947</v>
      </c>
      <c r="H141" s="339">
        <v>4.1999999999999993</v>
      </c>
      <c r="I141" s="339">
        <v>4.5999999999999996</v>
      </c>
      <c r="J141" s="251" t="s">
        <v>2958</v>
      </c>
      <c r="M141" s="32"/>
      <c r="N141" s="33"/>
    </row>
    <row r="142" spans="2:14" ht="16.350000000000001" customHeight="1">
      <c r="B142" s="789" t="s">
        <v>318</v>
      </c>
      <c r="C142" s="336" t="s">
        <v>1122</v>
      </c>
      <c r="D142" s="337">
        <v>1630</v>
      </c>
      <c r="E142" s="338">
        <v>1640</v>
      </c>
      <c r="F142" s="339">
        <v>4.8</v>
      </c>
      <c r="G142" s="338">
        <v>1610</v>
      </c>
      <c r="H142" s="339">
        <v>4.5999999999999996</v>
      </c>
      <c r="I142" s="339">
        <v>5</v>
      </c>
      <c r="J142" s="340" t="s">
        <v>2960</v>
      </c>
      <c r="M142" s="32"/>
      <c r="N142" s="33"/>
    </row>
    <row r="143" spans="2:14" ht="16.350000000000001" customHeight="1">
      <c r="B143" s="789" t="s">
        <v>319</v>
      </c>
      <c r="C143" s="335" t="s">
        <v>965</v>
      </c>
      <c r="D143" s="337">
        <v>2130</v>
      </c>
      <c r="E143" s="338">
        <v>2150</v>
      </c>
      <c r="F143" s="339">
        <v>4.3</v>
      </c>
      <c r="G143" s="338">
        <v>2120</v>
      </c>
      <c r="H143" s="339">
        <v>4.3</v>
      </c>
      <c r="I143" s="339">
        <v>4.5</v>
      </c>
      <c r="J143" s="258" t="s">
        <v>2959</v>
      </c>
      <c r="M143" s="32"/>
      <c r="N143" s="33"/>
    </row>
    <row r="144" spans="2:14" ht="16.350000000000001" customHeight="1">
      <c r="B144" s="789" t="s">
        <v>320</v>
      </c>
      <c r="C144" s="336" t="s">
        <v>1123</v>
      </c>
      <c r="D144" s="337">
        <v>2170</v>
      </c>
      <c r="E144" s="338">
        <v>2190</v>
      </c>
      <c r="F144" s="339">
        <v>4.5999999999999996</v>
      </c>
      <c r="G144" s="338">
        <v>2160</v>
      </c>
      <c r="H144" s="339">
        <v>4.3999999999999995</v>
      </c>
      <c r="I144" s="339">
        <v>4.8</v>
      </c>
      <c r="J144" s="340" t="s">
        <v>2958</v>
      </c>
      <c r="M144" s="32"/>
      <c r="N144" s="33"/>
    </row>
    <row r="145" spans="2:14" ht="16.350000000000001" customHeight="1">
      <c r="B145" s="789" t="s">
        <v>321</v>
      </c>
      <c r="C145" s="335" t="s">
        <v>966</v>
      </c>
      <c r="D145" s="337">
        <v>2670</v>
      </c>
      <c r="E145" s="338">
        <v>2760</v>
      </c>
      <c r="F145" s="339">
        <v>4.8</v>
      </c>
      <c r="G145" s="338">
        <v>2630</v>
      </c>
      <c r="H145" s="339">
        <v>4.7</v>
      </c>
      <c r="I145" s="339">
        <v>5</v>
      </c>
      <c r="J145" s="258" t="s">
        <v>2958</v>
      </c>
      <c r="M145" s="32"/>
      <c r="N145" s="33"/>
    </row>
    <row r="146" spans="2:14" ht="16.350000000000001" customHeight="1">
      <c r="B146" s="789" t="s">
        <v>322</v>
      </c>
      <c r="C146" s="336" t="s">
        <v>1124</v>
      </c>
      <c r="D146" s="337">
        <v>1760</v>
      </c>
      <c r="E146" s="338">
        <v>1780</v>
      </c>
      <c r="F146" s="339">
        <v>4.5999999999999996</v>
      </c>
      <c r="G146" s="338">
        <v>1730</v>
      </c>
      <c r="H146" s="339">
        <v>4.4000000000000004</v>
      </c>
      <c r="I146" s="339">
        <v>4.8</v>
      </c>
      <c r="J146" s="340" t="s">
        <v>2960</v>
      </c>
      <c r="M146" s="32"/>
      <c r="N146" s="33"/>
    </row>
    <row r="147" spans="2:14" ht="16.350000000000001" customHeight="1">
      <c r="B147" s="789" t="s">
        <v>323</v>
      </c>
      <c r="C147" s="335" t="s">
        <v>967</v>
      </c>
      <c r="D147" s="337">
        <v>1140</v>
      </c>
      <c r="E147" s="338">
        <v>1150</v>
      </c>
      <c r="F147" s="339">
        <v>4.3</v>
      </c>
      <c r="G147" s="338">
        <v>1140</v>
      </c>
      <c r="H147" s="339">
        <v>4.0999999999999996</v>
      </c>
      <c r="I147" s="339">
        <v>4.5</v>
      </c>
      <c r="J147" s="258" t="s">
        <v>597</v>
      </c>
      <c r="M147" s="32"/>
      <c r="N147" s="33"/>
    </row>
    <row r="148" spans="2:14" ht="16.350000000000001" customHeight="1">
      <c r="B148" s="789" t="s">
        <v>324</v>
      </c>
      <c r="C148" s="336" t="s">
        <v>1126</v>
      </c>
      <c r="D148" s="337">
        <v>904</v>
      </c>
      <c r="E148" s="338">
        <v>912</v>
      </c>
      <c r="F148" s="339">
        <v>4.2</v>
      </c>
      <c r="G148" s="338">
        <v>904</v>
      </c>
      <c r="H148" s="339">
        <v>4</v>
      </c>
      <c r="I148" s="339">
        <v>4.4000000000000004</v>
      </c>
      <c r="J148" s="340" t="s">
        <v>597</v>
      </c>
      <c r="M148" s="32"/>
      <c r="N148" s="33"/>
    </row>
    <row r="149" spans="2:14" ht="16.350000000000001" customHeight="1">
      <c r="B149" s="789" t="s">
        <v>325</v>
      </c>
      <c r="C149" s="324" t="s">
        <v>2961</v>
      </c>
      <c r="D149" s="337">
        <v>932</v>
      </c>
      <c r="E149" s="338">
        <v>945</v>
      </c>
      <c r="F149" s="339">
        <v>4.5</v>
      </c>
      <c r="G149" s="338">
        <v>932</v>
      </c>
      <c r="H149" s="339">
        <v>4.3</v>
      </c>
      <c r="I149" s="339">
        <v>4.7</v>
      </c>
      <c r="J149" s="251" t="s">
        <v>597</v>
      </c>
      <c r="M149" s="32"/>
      <c r="N149" s="33"/>
    </row>
    <row r="150" spans="2:14" ht="16.350000000000001" customHeight="1">
      <c r="B150" s="789" t="s">
        <v>326</v>
      </c>
      <c r="C150" s="336" t="s">
        <v>1127</v>
      </c>
      <c r="D150" s="337">
        <v>1950</v>
      </c>
      <c r="E150" s="338">
        <v>1980</v>
      </c>
      <c r="F150" s="339">
        <v>4.2</v>
      </c>
      <c r="G150" s="338">
        <v>1920</v>
      </c>
      <c r="H150" s="339">
        <v>4</v>
      </c>
      <c r="I150" s="339">
        <v>4.4000000000000004</v>
      </c>
      <c r="J150" s="340" t="s">
        <v>2962</v>
      </c>
      <c r="M150" s="32"/>
      <c r="N150" s="33"/>
    </row>
    <row r="151" spans="2:14" ht="16.350000000000001" customHeight="1">
      <c r="B151" s="789" t="s">
        <v>328</v>
      </c>
      <c r="C151" s="335" t="s">
        <v>476</v>
      </c>
      <c r="D151" s="337">
        <v>321</v>
      </c>
      <c r="E151" s="338">
        <v>325</v>
      </c>
      <c r="F151" s="339">
        <v>4.4000000000000004</v>
      </c>
      <c r="G151" s="338">
        <v>321</v>
      </c>
      <c r="H151" s="339">
        <v>4.2</v>
      </c>
      <c r="I151" s="339">
        <v>4.5999999999999996</v>
      </c>
      <c r="J151" s="258" t="s">
        <v>597</v>
      </c>
      <c r="M151" s="32"/>
      <c r="N151" s="33"/>
    </row>
    <row r="152" spans="2:14" ht="16.350000000000001" customHeight="1">
      <c r="B152" s="789" t="s">
        <v>329</v>
      </c>
      <c r="C152" s="336" t="s">
        <v>1129</v>
      </c>
      <c r="D152" s="337">
        <v>1260</v>
      </c>
      <c r="E152" s="338">
        <v>1280</v>
      </c>
      <c r="F152" s="339">
        <v>4.0999999999999996</v>
      </c>
      <c r="G152" s="338">
        <v>1230</v>
      </c>
      <c r="H152" s="339">
        <v>3.9</v>
      </c>
      <c r="I152" s="339">
        <v>4.3</v>
      </c>
      <c r="J152" s="340" t="s">
        <v>2960</v>
      </c>
      <c r="M152" s="32"/>
      <c r="N152" s="33"/>
    </row>
    <row r="153" spans="2:14" ht="16.350000000000001" customHeight="1">
      <c r="B153" s="789" t="s">
        <v>330</v>
      </c>
      <c r="C153" s="335" t="s">
        <v>478</v>
      </c>
      <c r="D153" s="337">
        <v>1080</v>
      </c>
      <c r="E153" s="338">
        <v>1090</v>
      </c>
      <c r="F153" s="339">
        <v>4.4000000000000004</v>
      </c>
      <c r="G153" s="338">
        <v>1080</v>
      </c>
      <c r="H153" s="339">
        <v>4.2</v>
      </c>
      <c r="I153" s="339">
        <v>4.5999999999999996</v>
      </c>
      <c r="J153" s="258" t="s">
        <v>597</v>
      </c>
      <c r="M153" s="32"/>
      <c r="N153" s="33"/>
    </row>
    <row r="154" spans="2:14" ht="16.350000000000001" customHeight="1">
      <c r="B154" s="789" t="s">
        <v>331</v>
      </c>
      <c r="C154" s="336" t="s">
        <v>1130</v>
      </c>
      <c r="D154" s="337">
        <v>648</v>
      </c>
      <c r="E154" s="338">
        <v>656</v>
      </c>
      <c r="F154" s="339">
        <v>4.4000000000000004</v>
      </c>
      <c r="G154" s="338">
        <v>648</v>
      </c>
      <c r="H154" s="339">
        <v>4.2</v>
      </c>
      <c r="I154" s="339">
        <v>4.5999999999999996</v>
      </c>
      <c r="J154" s="340" t="s">
        <v>597</v>
      </c>
      <c r="M154" s="32"/>
      <c r="N154" s="33"/>
    </row>
    <row r="155" spans="2:14" ht="16.350000000000001" customHeight="1">
      <c r="B155" s="789" t="s">
        <v>332</v>
      </c>
      <c r="C155" s="335" t="s">
        <v>480</v>
      </c>
      <c r="D155" s="337">
        <v>2000</v>
      </c>
      <c r="E155" s="338">
        <v>2000</v>
      </c>
      <c r="F155" s="339">
        <v>4.4000000000000004</v>
      </c>
      <c r="G155" s="338">
        <v>2000</v>
      </c>
      <c r="H155" s="339">
        <v>4.2</v>
      </c>
      <c r="I155" s="339">
        <v>4.5999999999999996</v>
      </c>
      <c r="J155" s="258" t="s">
        <v>597</v>
      </c>
      <c r="M155" s="32"/>
      <c r="N155" s="33"/>
    </row>
    <row r="156" spans="2:14" ht="16.350000000000001" customHeight="1">
      <c r="B156" s="789" t="s">
        <v>333</v>
      </c>
      <c r="C156" s="336" t="s">
        <v>1132</v>
      </c>
      <c r="D156" s="337">
        <v>1280</v>
      </c>
      <c r="E156" s="338">
        <v>1300</v>
      </c>
      <c r="F156" s="339">
        <v>4.5</v>
      </c>
      <c r="G156" s="338">
        <v>1280</v>
      </c>
      <c r="H156" s="339">
        <v>4.3</v>
      </c>
      <c r="I156" s="339">
        <v>4.7</v>
      </c>
      <c r="J156" s="340" t="s">
        <v>597</v>
      </c>
      <c r="M156" s="32"/>
      <c r="N156" s="33"/>
    </row>
    <row r="157" spans="2:14" ht="16.350000000000001" customHeight="1">
      <c r="B157" s="789" t="s">
        <v>334</v>
      </c>
      <c r="C157" s="324" t="s">
        <v>901</v>
      </c>
      <c r="D157" s="337">
        <v>1330</v>
      </c>
      <c r="E157" s="338">
        <v>1350</v>
      </c>
      <c r="F157" s="339">
        <v>4.3</v>
      </c>
      <c r="G157" s="338">
        <v>1330</v>
      </c>
      <c r="H157" s="339">
        <v>4.0999999999999996</v>
      </c>
      <c r="I157" s="339">
        <v>4.5</v>
      </c>
      <c r="J157" s="251" t="s">
        <v>597</v>
      </c>
      <c r="M157" s="32"/>
      <c r="N157" s="33"/>
    </row>
    <row r="158" spans="2:14" ht="16.350000000000001" customHeight="1">
      <c r="B158" s="789" t="s">
        <v>335</v>
      </c>
      <c r="C158" s="336" t="s">
        <v>1133</v>
      </c>
      <c r="D158" s="337">
        <v>820</v>
      </c>
      <c r="E158" s="338">
        <v>833</v>
      </c>
      <c r="F158" s="339">
        <v>4.1999999999999993</v>
      </c>
      <c r="G158" s="338">
        <v>815</v>
      </c>
      <c r="H158" s="339">
        <v>3.9999999999999996</v>
      </c>
      <c r="I158" s="339">
        <v>4.3999999999999995</v>
      </c>
      <c r="J158" s="340" t="s">
        <v>2958</v>
      </c>
      <c r="M158" s="32"/>
      <c r="N158" s="33"/>
    </row>
    <row r="159" spans="2:14" ht="16.350000000000001" customHeight="1">
      <c r="B159" s="789" t="s">
        <v>336</v>
      </c>
      <c r="C159" s="335" t="s">
        <v>484</v>
      </c>
      <c r="D159" s="337">
        <v>485</v>
      </c>
      <c r="E159" s="338">
        <v>492</v>
      </c>
      <c r="F159" s="339">
        <v>4.3</v>
      </c>
      <c r="G159" s="338">
        <v>482</v>
      </c>
      <c r="H159" s="339">
        <v>4.0999999999999996</v>
      </c>
      <c r="I159" s="339">
        <v>4.5</v>
      </c>
      <c r="J159" s="258" t="s">
        <v>2958</v>
      </c>
      <c r="M159" s="32"/>
      <c r="N159" s="33"/>
    </row>
    <row r="160" spans="2:14" ht="16.350000000000001" customHeight="1">
      <c r="B160" s="789" t="s">
        <v>337</v>
      </c>
      <c r="C160" s="336" t="s">
        <v>1134</v>
      </c>
      <c r="D160" s="337">
        <v>441</v>
      </c>
      <c r="E160" s="338">
        <v>447</v>
      </c>
      <c r="F160" s="339">
        <v>4.1999999999999993</v>
      </c>
      <c r="G160" s="338">
        <v>438</v>
      </c>
      <c r="H160" s="339">
        <v>3.9999999999999996</v>
      </c>
      <c r="I160" s="339">
        <v>4.3999999999999995</v>
      </c>
      <c r="J160" s="340" t="s">
        <v>2958</v>
      </c>
      <c r="M160" s="32"/>
      <c r="N160" s="33"/>
    </row>
    <row r="161" spans="2:14" ht="16.350000000000001" customHeight="1">
      <c r="B161" s="789" t="s">
        <v>338</v>
      </c>
      <c r="C161" s="335" t="s">
        <v>486</v>
      </c>
      <c r="D161" s="337">
        <v>3110</v>
      </c>
      <c r="E161" s="338">
        <v>3160</v>
      </c>
      <c r="F161" s="339">
        <v>4.0999999999999996</v>
      </c>
      <c r="G161" s="338">
        <v>3060</v>
      </c>
      <c r="H161" s="339">
        <v>3.9</v>
      </c>
      <c r="I161" s="339">
        <v>4.3</v>
      </c>
      <c r="J161" s="258" t="s">
        <v>2962</v>
      </c>
      <c r="M161" s="32"/>
      <c r="N161" s="33"/>
    </row>
    <row r="162" spans="2:14" ht="16.350000000000001" customHeight="1">
      <c r="B162" s="789" t="s">
        <v>339</v>
      </c>
      <c r="C162" s="336" t="s">
        <v>1135</v>
      </c>
      <c r="D162" s="337">
        <v>1440</v>
      </c>
      <c r="E162" s="338">
        <v>1460</v>
      </c>
      <c r="F162" s="339">
        <v>4.0999999999999996</v>
      </c>
      <c r="G162" s="338">
        <v>1410</v>
      </c>
      <c r="H162" s="339">
        <v>3.9</v>
      </c>
      <c r="I162" s="339">
        <v>4.3</v>
      </c>
      <c r="J162" s="340" t="s">
        <v>2960</v>
      </c>
      <c r="M162" s="32"/>
      <c r="N162" s="33"/>
    </row>
    <row r="163" spans="2:14" ht="16.350000000000001" customHeight="1">
      <c r="B163" s="789" t="s">
        <v>340</v>
      </c>
      <c r="C163" s="336" t="s">
        <v>1136</v>
      </c>
      <c r="D163" s="337">
        <v>1170</v>
      </c>
      <c r="E163" s="338">
        <v>1190</v>
      </c>
      <c r="F163" s="339">
        <v>4.0999999999999996</v>
      </c>
      <c r="G163" s="338">
        <v>1150</v>
      </c>
      <c r="H163" s="339">
        <v>3.9</v>
      </c>
      <c r="I163" s="339">
        <v>4.3</v>
      </c>
      <c r="J163" s="340" t="s">
        <v>2960</v>
      </c>
      <c r="M163" s="32"/>
      <c r="N163" s="33"/>
    </row>
    <row r="164" spans="2:14" ht="16.350000000000001" customHeight="1">
      <c r="B164" s="789" t="s">
        <v>341</v>
      </c>
      <c r="C164" s="336" t="s">
        <v>1138</v>
      </c>
      <c r="D164" s="337">
        <v>3030</v>
      </c>
      <c r="E164" s="338">
        <v>3080</v>
      </c>
      <c r="F164" s="339">
        <v>4.2</v>
      </c>
      <c r="G164" s="338">
        <v>2980</v>
      </c>
      <c r="H164" s="339">
        <v>4</v>
      </c>
      <c r="I164" s="339">
        <v>4.4000000000000004</v>
      </c>
      <c r="J164" s="340" t="s">
        <v>2960</v>
      </c>
      <c r="M164" s="32"/>
      <c r="N164" s="33"/>
    </row>
    <row r="165" spans="2:14" ht="16.350000000000001" customHeight="1">
      <c r="B165" s="789" t="s">
        <v>342</v>
      </c>
      <c r="C165" s="335" t="s">
        <v>490</v>
      </c>
      <c r="D165" s="337">
        <v>2390</v>
      </c>
      <c r="E165" s="338">
        <v>2450</v>
      </c>
      <c r="F165" s="339">
        <v>4.5999999999999996</v>
      </c>
      <c r="G165" s="338">
        <v>2390</v>
      </c>
      <c r="H165" s="339">
        <v>4.4000000000000004</v>
      </c>
      <c r="I165" s="339">
        <v>4.8</v>
      </c>
      <c r="J165" s="258" t="s">
        <v>597</v>
      </c>
      <c r="M165" s="32"/>
      <c r="N165" s="33"/>
    </row>
    <row r="166" spans="2:14" ht="16.350000000000001" customHeight="1">
      <c r="B166" s="789" t="s">
        <v>343</v>
      </c>
      <c r="C166" s="336" t="s">
        <v>1140</v>
      </c>
      <c r="D166" s="337">
        <v>2300</v>
      </c>
      <c r="E166" s="338">
        <v>2330</v>
      </c>
      <c r="F166" s="339">
        <v>4.4000000000000004</v>
      </c>
      <c r="G166" s="338">
        <v>2270</v>
      </c>
      <c r="H166" s="339">
        <v>4.2</v>
      </c>
      <c r="I166" s="339">
        <v>4.6000000000000005</v>
      </c>
      <c r="J166" s="340" t="s">
        <v>2962</v>
      </c>
      <c r="M166" s="32"/>
      <c r="N166" s="33"/>
    </row>
    <row r="167" spans="2:14" ht="16.350000000000001" customHeight="1">
      <c r="B167" s="789" t="s">
        <v>344</v>
      </c>
      <c r="C167" s="324" t="s">
        <v>902</v>
      </c>
      <c r="D167" s="337">
        <v>4520</v>
      </c>
      <c r="E167" s="338">
        <v>4580</v>
      </c>
      <c r="F167" s="339">
        <v>4.2</v>
      </c>
      <c r="G167" s="338">
        <v>4450</v>
      </c>
      <c r="H167" s="339">
        <v>4</v>
      </c>
      <c r="I167" s="339">
        <v>4.4000000000000004</v>
      </c>
      <c r="J167" s="251" t="s">
        <v>2962</v>
      </c>
      <c r="M167" s="32"/>
      <c r="N167" s="33"/>
    </row>
    <row r="168" spans="2:14" ht="16.350000000000001" customHeight="1">
      <c r="B168" s="789" t="s">
        <v>345</v>
      </c>
      <c r="C168" s="336" t="s">
        <v>1141</v>
      </c>
      <c r="D168" s="337">
        <v>1710</v>
      </c>
      <c r="E168" s="338">
        <v>1730</v>
      </c>
      <c r="F168" s="339">
        <v>4.2</v>
      </c>
      <c r="G168" s="338">
        <v>1690</v>
      </c>
      <c r="H168" s="339">
        <v>4</v>
      </c>
      <c r="I168" s="339">
        <v>4.4000000000000004</v>
      </c>
      <c r="J168" s="340" t="s">
        <v>2960</v>
      </c>
      <c r="M168" s="32"/>
      <c r="N168" s="33"/>
    </row>
    <row r="169" spans="2:14" ht="16.350000000000001" customHeight="1">
      <c r="B169" s="789" t="s">
        <v>346</v>
      </c>
      <c r="C169" s="335" t="s">
        <v>494</v>
      </c>
      <c r="D169" s="337">
        <v>603</v>
      </c>
      <c r="E169" s="338">
        <v>612</v>
      </c>
      <c r="F169" s="339">
        <v>4.2</v>
      </c>
      <c r="G169" s="338">
        <v>594</v>
      </c>
      <c r="H169" s="339">
        <v>4</v>
      </c>
      <c r="I169" s="339">
        <v>4.4000000000000004</v>
      </c>
      <c r="J169" s="258" t="s">
        <v>2962</v>
      </c>
      <c r="M169" s="32"/>
      <c r="N169" s="33"/>
    </row>
    <row r="170" spans="2:14" ht="16.350000000000001" customHeight="1">
      <c r="B170" s="789" t="s">
        <v>347</v>
      </c>
      <c r="C170" s="336" t="s">
        <v>1143</v>
      </c>
      <c r="D170" s="337">
        <v>955</v>
      </c>
      <c r="E170" s="338">
        <v>970</v>
      </c>
      <c r="F170" s="339">
        <v>4.0999999999999996</v>
      </c>
      <c r="G170" s="338">
        <v>940</v>
      </c>
      <c r="H170" s="339">
        <v>3.9</v>
      </c>
      <c r="I170" s="339">
        <v>4.3</v>
      </c>
      <c r="J170" s="340" t="s">
        <v>2962</v>
      </c>
      <c r="M170" s="32"/>
      <c r="N170" s="33"/>
    </row>
    <row r="171" spans="2:14" ht="16.350000000000001" customHeight="1">
      <c r="B171" s="789" t="s">
        <v>348</v>
      </c>
      <c r="C171" s="335" t="s">
        <v>496</v>
      </c>
      <c r="D171" s="337">
        <v>1400</v>
      </c>
      <c r="E171" s="338">
        <v>1420</v>
      </c>
      <c r="F171" s="339">
        <v>4.1999999999999993</v>
      </c>
      <c r="G171" s="338">
        <v>1390</v>
      </c>
      <c r="H171" s="339">
        <v>3.9999999999999996</v>
      </c>
      <c r="I171" s="339">
        <v>4.3999999999999995</v>
      </c>
      <c r="J171" s="258" t="s">
        <v>2958</v>
      </c>
      <c r="M171" s="32"/>
      <c r="N171" s="33"/>
    </row>
    <row r="172" spans="2:14" ht="16.350000000000001" customHeight="1">
      <c r="B172" s="789" t="s">
        <v>350</v>
      </c>
      <c r="C172" s="336" t="s">
        <v>2963</v>
      </c>
      <c r="D172" s="337">
        <v>1150</v>
      </c>
      <c r="E172" s="338">
        <v>1170</v>
      </c>
      <c r="F172" s="339">
        <v>4.3</v>
      </c>
      <c r="G172" s="338">
        <v>1140</v>
      </c>
      <c r="H172" s="339">
        <v>4.0999999999999996</v>
      </c>
      <c r="I172" s="339">
        <v>4.5</v>
      </c>
      <c r="J172" s="340" t="s">
        <v>2958</v>
      </c>
      <c r="M172" s="32"/>
      <c r="N172" s="33"/>
    </row>
    <row r="173" spans="2:14" ht="16.350000000000001" customHeight="1">
      <c r="B173" s="789" t="s">
        <v>351</v>
      </c>
      <c r="C173" s="335" t="s">
        <v>1146</v>
      </c>
      <c r="D173" s="337">
        <v>974</v>
      </c>
      <c r="E173" s="338">
        <v>987</v>
      </c>
      <c r="F173" s="339">
        <v>4.0999999999999996</v>
      </c>
      <c r="G173" s="338">
        <v>969</v>
      </c>
      <c r="H173" s="339">
        <v>4.0999999999999996</v>
      </c>
      <c r="I173" s="339">
        <v>4.3</v>
      </c>
      <c r="J173" s="258" t="s">
        <v>2959</v>
      </c>
      <c r="M173" s="32"/>
      <c r="N173" s="33"/>
    </row>
    <row r="174" spans="2:14" ht="16.350000000000001" customHeight="1">
      <c r="B174" s="789" t="s">
        <v>352</v>
      </c>
      <c r="C174" s="336" t="s">
        <v>1147</v>
      </c>
      <c r="D174" s="337">
        <v>465</v>
      </c>
      <c r="E174" s="338">
        <v>473</v>
      </c>
      <c r="F174" s="339">
        <v>4.1999999999999993</v>
      </c>
      <c r="G174" s="338">
        <v>461</v>
      </c>
      <c r="H174" s="339">
        <v>3.9999999999999996</v>
      </c>
      <c r="I174" s="339">
        <v>4.3999999999999995</v>
      </c>
      <c r="J174" s="340" t="s">
        <v>2958</v>
      </c>
      <c r="M174" s="32"/>
      <c r="N174" s="33"/>
    </row>
    <row r="175" spans="2:14" ht="16.350000000000001" customHeight="1">
      <c r="B175" s="789" t="s">
        <v>353</v>
      </c>
      <c r="C175" s="324" t="s">
        <v>501</v>
      </c>
      <c r="D175" s="337">
        <v>448</v>
      </c>
      <c r="E175" s="338">
        <v>455</v>
      </c>
      <c r="F175" s="339">
        <v>4.1999999999999993</v>
      </c>
      <c r="G175" s="338">
        <v>445</v>
      </c>
      <c r="H175" s="339">
        <v>3.9999999999999996</v>
      </c>
      <c r="I175" s="339">
        <v>4.3999999999999995</v>
      </c>
      <c r="J175" s="251" t="s">
        <v>2958</v>
      </c>
      <c r="M175" s="32"/>
      <c r="N175" s="33"/>
    </row>
    <row r="176" spans="2:14" ht="16.350000000000001" customHeight="1">
      <c r="B176" s="789" t="s">
        <v>354</v>
      </c>
      <c r="C176" s="336" t="s">
        <v>1148</v>
      </c>
      <c r="D176" s="337">
        <v>637</v>
      </c>
      <c r="E176" s="338">
        <v>644</v>
      </c>
      <c r="F176" s="339">
        <v>4.5999999999999996</v>
      </c>
      <c r="G176" s="338">
        <v>630</v>
      </c>
      <c r="H176" s="339">
        <v>4.4000000000000004</v>
      </c>
      <c r="I176" s="339">
        <v>4.8</v>
      </c>
      <c r="J176" s="340" t="s">
        <v>2962</v>
      </c>
      <c r="M176" s="32"/>
      <c r="N176" s="33"/>
    </row>
    <row r="177" spans="2:14" ht="16.350000000000001" customHeight="1">
      <c r="B177" s="789" t="s">
        <v>355</v>
      </c>
      <c r="C177" s="335" t="s">
        <v>1149</v>
      </c>
      <c r="D177" s="337">
        <v>1540</v>
      </c>
      <c r="E177" s="338">
        <v>1560</v>
      </c>
      <c r="F177" s="339">
        <v>4.3</v>
      </c>
      <c r="G177" s="338">
        <v>1510</v>
      </c>
      <c r="H177" s="339">
        <v>4.0999999999999996</v>
      </c>
      <c r="I177" s="339">
        <v>4.5</v>
      </c>
      <c r="J177" s="258" t="s">
        <v>2960</v>
      </c>
      <c r="M177" s="32"/>
      <c r="N177" s="33"/>
    </row>
    <row r="178" spans="2:14" ht="16.350000000000001" customHeight="1">
      <c r="B178" s="789" t="s">
        <v>356</v>
      </c>
      <c r="C178" s="336" t="s">
        <v>1150</v>
      </c>
      <c r="D178" s="337">
        <v>3040</v>
      </c>
      <c r="E178" s="338">
        <v>3090</v>
      </c>
      <c r="F178" s="339">
        <v>4.2</v>
      </c>
      <c r="G178" s="338">
        <v>2990</v>
      </c>
      <c r="H178" s="339">
        <v>4</v>
      </c>
      <c r="I178" s="339">
        <v>4.4000000000000004</v>
      </c>
      <c r="J178" s="340" t="s">
        <v>2960</v>
      </c>
      <c r="M178" s="32"/>
      <c r="N178" s="33"/>
    </row>
    <row r="179" spans="2:14" ht="16.350000000000001" customHeight="1">
      <c r="B179" s="789" t="s">
        <v>357</v>
      </c>
      <c r="C179" s="336" t="s">
        <v>1151</v>
      </c>
      <c r="D179" s="337">
        <v>629</v>
      </c>
      <c r="E179" s="338">
        <v>639</v>
      </c>
      <c r="F179" s="339">
        <v>4.7</v>
      </c>
      <c r="G179" s="338">
        <v>625</v>
      </c>
      <c r="H179" s="339">
        <v>4.5</v>
      </c>
      <c r="I179" s="339">
        <v>4.9000000000000004</v>
      </c>
      <c r="J179" s="340" t="s">
        <v>2958</v>
      </c>
      <c r="M179" s="32"/>
      <c r="N179" s="33"/>
    </row>
    <row r="180" spans="2:14" ht="16.350000000000001" customHeight="1">
      <c r="B180" s="789" t="s">
        <v>358</v>
      </c>
      <c r="C180" s="336" t="s">
        <v>1153</v>
      </c>
      <c r="D180" s="337">
        <v>752</v>
      </c>
      <c r="E180" s="338">
        <v>760</v>
      </c>
      <c r="F180" s="339">
        <v>4.7</v>
      </c>
      <c r="G180" s="338">
        <v>748</v>
      </c>
      <c r="H180" s="339">
        <v>4.5</v>
      </c>
      <c r="I180" s="339">
        <v>4.9000000000000004</v>
      </c>
      <c r="J180" s="340" t="s">
        <v>2958</v>
      </c>
      <c r="M180" s="32"/>
      <c r="N180" s="33"/>
    </row>
    <row r="181" spans="2:14" ht="16.350000000000001" customHeight="1">
      <c r="B181" s="789" t="s">
        <v>360</v>
      </c>
      <c r="C181" s="324" t="s">
        <v>1154</v>
      </c>
      <c r="D181" s="337">
        <v>771</v>
      </c>
      <c r="E181" s="338">
        <v>782</v>
      </c>
      <c r="F181" s="339">
        <v>4.3</v>
      </c>
      <c r="G181" s="338">
        <v>766</v>
      </c>
      <c r="H181" s="339">
        <v>4.0999999999999996</v>
      </c>
      <c r="I181" s="339">
        <v>4.5</v>
      </c>
      <c r="J181" s="251" t="s">
        <v>2958</v>
      </c>
      <c r="M181" s="32"/>
      <c r="N181" s="33"/>
    </row>
    <row r="182" spans="2:14" ht="16.350000000000001" customHeight="1">
      <c r="B182" s="789" t="s">
        <v>361</v>
      </c>
      <c r="C182" s="336" t="s">
        <v>1155</v>
      </c>
      <c r="D182" s="337">
        <v>754</v>
      </c>
      <c r="E182" s="338">
        <v>764</v>
      </c>
      <c r="F182" s="339">
        <v>4.4000000000000004</v>
      </c>
      <c r="G182" s="338">
        <v>744</v>
      </c>
      <c r="H182" s="339">
        <v>4.2</v>
      </c>
      <c r="I182" s="339">
        <v>4.5999999999999996</v>
      </c>
      <c r="J182" s="340" t="s">
        <v>2962</v>
      </c>
      <c r="M182" s="32"/>
      <c r="N182" s="33"/>
    </row>
    <row r="183" spans="2:14" ht="16.350000000000001" customHeight="1">
      <c r="B183" s="789" t="s">
        <v>362</v>
      </c>
      <c r="C183" s="335" t="s">
        <v>510</v>
      </c>
      <c r="D183" s="337">
        <v>573</v>
      </c>
      <c r="E183" s="338">
        <v>581</v>
      </c>
      <c r="F183" s="339">
        <v>4.3999999999999995</v>
      </c>
      <c r="G183" s="338">
        <v>569</v>
      </c>
      <c r="H183" s="339">
        <v>4.1999999999999993</v>
      </c>
      <c r="I183" s="339">
        <v>4.5999999999999996</v>
      </c>
      <c r="J183" s="258" t="s">
        <v>2958</v>
      </c>
      <c r="M183" s="32"/>
      <c r="N183" s="33"/>
    </row>
    <row r="184" spans="2:14" ht="16.350000000000001" customHeight="1">
      <c r="B184" s="789" t="s">
        <v>363</v>
      </c>
      <c r="C184" s="336" t="s">
        <v>1157</v>
      </c>
      <c r="D184" s="337">
        <v>357</v>
      </c>
      <c r="E184" s="338">
        <v>361</v>
      </c>
      <c r="F184" s="339">
        <v>4.3999999999999995</v>
      </c>
      <c r="G184" s="338">
        <v>355</v>
      </c>
      <c r="H184" s="339">
        <v>4.1999999999999993</v>
      </c>
      <c r="I184" s="339">
        <v>4.5999999999999996</v>
      </c>
      <c r="J184" s="340" t="s">
        <v>2958</v>
      </c>
      <c r="M184" s="32"/>
      <c r="N184" s="33"/>
    </row>
    <row r="185" spans="2:14" ht="16.350000000000001" customHeight="1">
      <c r="B185" s="789" t="s">
        <v>365</v>
      </c>
      <c r="C185" s="324" t="s">
        <v>513</v>
      </c>
      <c r="D185" s="337">
        <v>721</v>
      </c>
      <c r="E185" s="338">
        <v>731</v>
      </c>
      <c r="F185" s="339">
        <v>4.3</v>
      </c>
      <c r="G185" s="338">
        <v>711</v>
      </c>
      <c r="H185" s="339">
        <v>4.0999999999999996</v>
      </c>
      <c r="I185" s="339">
        <v>4.5</v>
      </c>
      <c r="J185" s="251" t="s">
        <v>2962</v>
      </c>
      <c r="M185" s="32"/>
      <c r="N185" s="33"/>
    </row>
    <row r="186" spans="2:14" ht="16.350000000000001" customHeight="1">
      <c r="B186" s="789" t="s">
        <v>366</v>
      </c>
      <c r="C186" s="336" t="s">
        <v>1159</v>
      </c>
      <c r="D186" s="337">
        <v>1490</v>
      </c>
      <c r="E186" s="338">
        <v>1510</v>
      </c>
      <c r="F186" s="339">
        <v>4.2</v>
      </c>
      <c r="G186" s="338">
        <v>1470</v>
      </c>
      <c r="H186" s="339">
        <v>4</v>
      </c>
      <c r="I186" s="339">
        <v>4.4000000000000004</v>
      </c>
      <c r="J186" s="340" t="s">
        <v>2960</v>
      </c>
      <c r="M186" s="32"/>
      <c r="N186" s="33"/>
    </row>
    <row r="187" spans="2:14" ht="16.350000000000001" customHeight="1">
      <c r="B187" s="789" t="s">
        <v>367</v>
      </c>
      <c r="C187" s="324" t="s">
        <v>515</v>
      </c>
      <c r="D187" s="337">
        <v>522</v>
      </c>
      <c r="E187" s="338">
        <v>526</v>
      </c>
      <c r="F187" s="339">
        <v>4.7</v>
      </c>
      <c r="G187" s="338">
        <v>520</v>
      </c>
      <c r="H187" s="339">
        <v>4.5</v>
      </c>
      <c r="I187" s="339">
        <v>4.9000000000000004</v>
      </c>
      <c r="J187" s="251" t="s">
        <v>2958</v>
      </c>
      <c r="M187" s="32"/>
      <c r="N187" s="33"/>
    </row>
    <row r="188" spans="2:14" ht="16.350000000000001" customHeight="1">
      <c r="B188" s="789" t="s">
        <v>368</v>
      </c>
      <c r="C188" s="336" t="s">
        <v>1160</v>
      </c>
      <c r="D188" s="337">
        <v>1800</v>
      </c>
      <c r="E188" s="338">
        <v>1830</v>
      </c>
      <c r="F188" s="339">
        <v>4.2</v>
      </c>
      <c r="G188" s="338">
        <v>1790</v>
      </c>
      <c r="H188" s="339">
        <v>4</v>
      </c>
      <c r="I188" s="339">
        <v>4.3999999999999995</v>
      </c>
      <c r="J188" s="340" t="s">
        <v>2958</v>
      </c>
      <c r="M188" s="32"/>
      <c r="N188" s="33"/>
    </row>
    <row r="189" spans="2:14" ht="16.350000000000001" customHeight="1">
      <c r="B189" s="789" t="s">
        <v>369</v>
      </c>
      <c r="C189" s="335" t="s">
        <v>1161</v>
      </c>
      <c r="D189" s="337">
        <v>1100</v>
      </c>
      <c r="E189" s="338">
        <v>1110</v>
      </c>
      <c r="F189" s="339">
        <v>4.5999999999999996</v>
      </c>
      <c r="G189" s="338">
        <v>1090</v>
      </c>
      <c r="H189" s="339">
        <v>4.3999999999999995</v>
      </c>
      <c r="I189" s="339">
        <v>4.8</v>
      </c>
      <c r="J189" s="258" t="s">
        <v>2958</v>
      </c>
      <c r="M189" s="32"/>
      <c r="N189" s="33"/>
    </row>
    <row r="190" spans="2:14" ht="16.350000000000001" customHeight="1">
      <c r="B190" s="789" t="s">
        <v>370</v>
      </c>
      <c r="C190" s="336" t="s">
        <v>1162</v>
      </c>
      <c r="D190" s="337">
        <v>725</v>
      </c>
      <c r="E190" s="338">
        <v>732</v>
      </c>
      <c r="F190" s="339">
        <v>4.7</v>
      </c>
      <c r="G190" s="338">
        <v>722</v>
      </c>
      <c r="H190" s="339">
        <v>4.5</v>
      </c>
      <c r="I190" s="339">
        <v>4.9000000000000004</v>
      </c>
      <c r="J190" s="340" t="s">
        <v>2958</v>
      </c>
      <c r="M190" s="32"/>
      <c r="N190" s="33"/>
    </row>
    <row r="191" spans="2:14" ht="16.350000000000001" customHeight="1">
      <c r="B191" s="789" t="s">
        <v>371</v>
      </c>
      <c r="C191" s="324" t="s">
        <v>519</v>
      </c>
      <c r="D191" s="337">
        <v>834</v>
      </c>
      <c r="E191" s="338">
        <v>844</v>
      </c>
      <c r="F191" s="339">
        <v>4.3</v>
      </c>
      <c r="G191" s="338">
        <v>829</v>
      </c>
      <c r="H191" s="339">
        <v>4.0999999999999996</v>
      </c>
      <c r="I191" s="339">
        <v>4.5</v>
      </c>
      <c r="J191" s="251" t="s">
        <v>2958</v>
      </c>
      <c r="M191" s="32"/>
      <c r="N191" s="33"/>
    </row>
    <row r="192" spans="2:14" ht="16.350000000000001" customHeight="1">
      <c r="B192" s="789" t="s">
        <v>372</v>
      </c>
      <c r="C192" s="336" t="s">
        <v>1163</v>
      </c>
      <c r="D192" s="337">
        <v>720</v>
      </c>
      <c r="E192" s="338">
        <v>729</v>
      </c>
      <c r="F192" s="339">
        <v>4.4000000000000004</v>
      </c>
      <c r="G192" s="338">
        <v>711</v>
      </c>
      <c r="H192" s="339">
        <v>4.2</v>
      </c>
      <c r="I192" s="339">
        <v>4.5999999999999996</v>
      </c>
      <c r="J192" s="340" t="s">
        <v>2962</v>
      </c>
      <c r="M192" s="32"/>
      <c r="N192" s="33"/>
    </row>
    <row r="193" spans="2:14" ht="16.350000000000001" customHeight="1">
      <c r="B193" s="789" t="s">
        <v>373</v>
      </c>
      <c r="C193" s="324" t="s">
        <v>521</v>
      </c>
      <c r="D193" s="337">
        <v>1770</v>
      </c>
      <c r="E193" s="338">
        <v>1790</v>
      </c>
      <c r="F193" s="339">
        <v>4.3</v>
      </c>
      <c r="G193" s="338">
        <v>1740</v>
      </c>
      <c r="H193" s="339">
        <v>4.0999999999999996</v>
      </c>
      <c r="I193" s="339">
        <v>4.5</v>
      </c>
      <c r="J193" s="251" t="s">
        <v>2960</v>
      </c>
      <c r="M193" s="32"/>
      <c r="N193" s="33"/>
    </row>
    <row r="194" spans="2:14" ht="16.350000000000001" customHeight="1">
      <c r="B194" s="789" t="s">
        <v>375</v>
      </c>
      <c r="C194" s="336" t="s">
        <v>1164</v>
      </c>
      <c r="D194" s="337">
        <v>547</v>
      </c>
      <c r="E194" s="338">
        <v>554</v>
      </c>
      <c r="F194" s="339">
        <v>4.5</v>
      </c>
      <c r="G194" s="338">
        <v>540</v>
      </c>
      <c r="H194" s="339">
        <v>4.3</v>
      </c>
      <c r="I194" s="339">
        <v>4.7</v>
      </c>
      <c r="J194" s="340" t="s">
        <v>2962</v>
      </c>
      <c r="M194" s="32"/>
      <c r="N194" s="33"/>
    </row>
    <row r="195" spans="2:14" ht="16.350000000000001" customHeight="1">
      <c r="B195" s="789" t="s">
        <v>376</v>
      </c>
      <c r="C195" s="335" t="s">
        <v>524</v>
      </c>
      <c r="D195" s="337">
        <v>1120</v>
      </c>
      <c r="E195" s="338">
        <v>1130</v>
      </c>
      <c r="F195" s="339">
        <v>4.8</v>
      </c>
      <c r="G195" s="338">
        <v>1120</v>
      </c>
      <c r="H195" s="339">
        <v>4.5999999999999996</v>
      </c>
      <c r="I195" s="339">
        <v>5</v>
      </c>
      <c r="J195" s="258" t="s">
        <v>2958</v>
      </c>
      <c r="M195" s="32"/>
      <c r="N195" s="33"/>
    </row>
    <row r="196" spans="2:14" ht="16.350000000000001" customHeight="1">
      <c r="B196" s="789" t="s">
        <v>377</v>
      </c>
      <c r="C196" s="336" t="s">
        <v>1166</v>
      </c>
      <c r="D196" s="337">
        <v>422</v>
      </c>
      <c r="E196" s="338">
        <v>428</v>
      </c>
      <c r="F196" s="339">
        <v>4.3999999999999995</v>
      </c>
      <c r="G196" s="338">
        <v>419</v>
      </c>
      <c r="H196" s="339">
        <v>4.1999999999999993</v>
      </c>
      <c r="I196" s="339">
        <v>4.5999999999999996</v>
      </c>
      <c r="J196" s="340" t="s">
        <v>2958</v>
      </c>
      <c r="M196" s="32"/>
      <c r="N196" s="33"/>
    </row>
    <row r="197" spans="2:14" ht="16.350000000000001" customHeight="1">
      <c r="B197" s="789" t="s">
        <v>378</v>
      </c>
      <c r="C197" s="324" t="s">
        <v>906</v>
      </c>
      <c r="D197" s="337">
        <v>1870</v>
      </c>
      <c r="E197" s="338">
        <v>1900</v>
      </c>
      <c r="F197" s="339">
        <v>4.0999999999999996</v>
      </c>
      <c r="G197" s="338">
        <v>1840</v>
      </c>
      <c r="H197" s="339">
        <v>3.9</v>
      </c>
      <c r="I197" s="339">
        <v>4.3</v>
      </c>
      <c r="J197" s="251" t="s">
        <v>2960</v>
      </c>
      <c r="M197" s="32"/>
      <c r="N197" s="33"/>
    </row>
    <row r="198" spans="2:14" ht="16.350000000000001" customHeight="1">
      <c r="B198" s="789" t="s">
        <v>379</v>
      </c>
      <c r="C198" s="336" t="s">
        <v>1167</v>
      </c>
      <c r="D198" s="337">
        <v>770</v>
      </c>
      <c r="E198" s="338">
        <v>780</v>
      </c>
      <c r="F198" s="339">
        <v>4.3999999999999995</v>
      </c>
      <c r="G198" s="338">
        <v>765</v>
      </c>
      <c r="H198" s="339">
        <v>4.1999999999999993</v>
      </c>
      <c r="I198" s="339">
        <v>4.5999999999999996</v>
      </c>
      <c r="J198" s="340" t="s">
        <v>2958</v>
      </c>
      <c r="M198" s="32"/>
      <c r="N198" s="33"/>
    </row>
    <row r="199" spans="2:14" ht="16.350000000000001" customHeight="1">
      <c r="B199" s="789" t="s">
        <v>380</v>
      </c>
      <c r="C199" s="324" t="s">
        <v>907</v>
      </c>
      <c r="D199" s="337">
        <v>452</v>
      </c>
      <c r="E199" s="338">
        <v>454</v>
      </c>
      <c r="F199" s="339">
        <v>4.9000000000000004</v>
      </c>
      <c r="G199" s="338">
        <v>452</v>
      </c>
      <c r="H199" s="339">
        <v>4.7</v>
      </c>
      <c r="I199" s="339">
        <v>5.0999999999999996</v>
      </c>
      <c r="J199" s="251" t="s">
        <v>597</v>
      </c>
      <c r="M199" s="32"/>
      <c r="N199" s="33"/>
    </row>
    <row r="200" spans="2:14" ht="16.350000000000001" customHeight="1">
      <c r="B200" s="789" t="s">
        <v>381</v>
      </c>
      <c r="C200" s="336" t="s">
        <v>1168</v>
      </c>
      <c r="D200" s="337">
        <v>4000</v>
      </c>
      <c r="E200" s="338">
        <v>4060</v>
      </c>
      <c r="F200" s="339">
        <v>4.3</v>
      </c>
      <c r="G200" s="338">
        <v>3940</v>
      </c>
      <c r="H200" s="339">
        <v>4.0999999999999996</v>
      </c>
      <c r="I200" s="339">
        <v>4.5</v>
      </c>
      <c r="J200" s="340" t="s">
        <v>2960</v>
      </c>
      <c r="M200" s="32"/>
      <c r="N200" s="33"/>
    </row>
    <row r="201" spans="2:14" ht="16.350000000000001" customHeight="1">
      <c r="B201" s="789" t="s">
        <v>382</v>
      </c>
      <c r="C201" s="335" t="s">
        <v>530</v>
      </c>
      <c r="D201" s="337">
        <v>2530</v>
      </c>
      <c r="E201" s="338">
        <v>2550</v>
      </c>
      <c r="F201" s="339">
        <v>4.5</v>
      </c>
      <c r="G201" s="338">
        <v>2530</v>
      </c>
      <c r="H201" s="339">
        <v>4.3</v>
      </c>
      <c r="I201" s="339">
        <v>4.7</v>
      </c>
      <c r="J201" s="258" t="s">
        <v>597</v>
      </c>
      <c r="M201" s="32"/>
      <c r="N201" s="33"/>
    </row>
    <row r="202" spans="2:14" ht="16.350000000000001" customHeight="1">
      <c r="B202" s="789" t="s">
        <v>383</v>
      </c>
      <c r="C202" s="336" t="s">
        <v>1170</v>
      </c>
      <c r="D202" s="337">
        <v>803</v>
      </c>
      <c r="E202" s="338">
        <v>812</v>
      </c>
      <c r="F202" s="339">
        <v>4.8</v>
      </c>
      <c r="G202" s="338">
        <v>803</v>
      </c>
      <c r="H202" s="339">
        <v>4.5999999999999996</v>
      </c>
      <c r="I202" s="339">
        <v>5</v>
      </c>
      <c r="J202" s="340" t="s">
        <v>597</v>
      </c>
      <c r="M202" s="32"/>
      <c r="N202" s="33"/>
    </row>
    <row r="203" spans="2:14" ht="16.350000000000001" customHeight="1">
      <c r="B203" s="789" t="s">
        <v>384</v>
      </c>
      <c r="C203" s="324" t="s">
        <v>908</v>
      </c>
      <c r="D203" s="337">
        <v>647</v>
      </c>
      <c r="E203" s="338">
        <v>647</v>
      </c>
      <c r="F203" s="339">
        <v>4.7</v>
      </c>
      <c r="G203" s="338">
        <v>647</v>
      </c>
      <c r="H203" s="339">
        <v>4.5</v>
      </c>
      <c r="I203" s="339">
        <v>4.9000000000000004</v>
      </c>
      <c r="J203" s="251" t="s">
        <v>597</v>
      </c>
      <c r="M203" s="32"/>
      <c r="N203" s="33"/>
    </row>
    <row r="204" spans="2:14" ht="16.350000000000001" customHeight="1">
      <c r="B204" s="789" t="s">
        <v>385</v>
      </c>
      <c r="C204" s="336" t="s">
        <v>1171</v>
      </c>
      <c r="D204" s="337">
        <v>542</v>
      </c>
      <c r="E204" s="338">
        <v>547</v>
      </c>
      <c r="F204" s="339">
        <v>4.9000000000000004</v>
      </c>
      <c r="G204" s="338">
        <v>542</v>
      </c>
      <c r="H204" s="339">
        <v>4.7</v>
      </c>
      <c r="I204" s="339">
        <v>5.0999999999999996</v>
      </c>
      <c r="J204" s="340" t="s">
        <v>597</v>
      </c>
      <c r="M204" s="32"/>
      <c r="N204" s="33"/>
    </row>
    <row r="205" spans="2:14" ht="16.350000000000001" customHeight="1">
      <c r="B205" s="789" t="s">
        <v>386</v>
      </c>
      <c r="C205" s="324" t="s">
        <v>909</v>
      </c>
      <c r="D205" s="337">
        <v>1200</v>
      </c>
      <c r="E205" s="338">
        <v>1210</v>
      </c>
      <c r="F205" s="339">
        <v>4.7</v>
      </c>
      <c r="G205" s="338">
        <v>1200</v>
      </c>
      <c r="H205" s="339">
        <v>4.5</v>
      </c>
      <c r="I205" s="339">
        <v>4.9000000000000004</v>
      </c>
      <c r="J205" s="251" t="s">
        <v>597</v>
      </c>
      <c r="M205" s="32"/>
      <c r="N205" s="33"/>
    </row>
    <row r="206" spans="2:14" ht="16.350000000000001" customHeight="1">
      <c r="B206" s="789" t="s">
        <v>387</v>
      </c>
      <c r="C206" s="336" t="s">
        <v>1172</v>
      </c>
      <c r="D206" s="337">
        <v>708</v>
      </c>
      <c r="E206" s="338">
        <v>718</v>
      </c>
      <c r="F206" s="339">
        <v>5</v>
      </c>
      <c r="G206" s="338">
        <v>708</v>
      </c>
      <c r="H206" s="339">
        <v>4.8</v>
      </c>
      <c r="I206" s="339">
        <v>5.2</v>
      </c>
      <c r="J206" s="340" t="s">
        <v>597</v>
      </c>
      <c r="M206" s="32"/>
      <c r="N206" s="33"/>
    </row>
    <row r="207" spans="2:14" ht="16.350000000000001" customHeight="1">
      <c r="B207" s="789" t="s">
        <v>388</v>
      </c>
      <c r="C207" s="335" t="s">
        <v>536</v>
      </c>
      <c r="D207" s="337">
        <v>758</v>
      </c>
      <c r="E207" s="338">
        <v>764</v>
      </c>
      <c r="F207" s="339">
        <v>4.8</v>
      </c>
      <c r="G207" s="338">
        <v>758</v>
      </c>
      <c r="H207" s="339">
        <v>4.5999999999999996</v>
      </c>
      <c r="I207" s="339">
        <v>5</v>
      </c>
      <c r="J207" s="258" t="s">
        <v>597</v>
      </c>
      <c r="M207" s="32"/>
      <c r="N207" s="33"/>
    </row>
    <row r="208" spans="2:14" ht="16.350000000000001" customHeight="1">
      <c r="B208" s="789" t="s">
        <v>389</v>
      </c>
      <c r="C208" s="336" t="s">
        <v>1174</v>
      </c>
      <c r="D208" s="337">
        <v>603</v>
      </c>
      <c r="E208" s="338">
        <v>620</v>
      </c>
      <c r="F208" s="339">
        <v>4.8</v>
      </c>
      <c r="G208" s="338">
        <v>603</v>
      </c>
      <c r="H208" s="339">
        <v>4.5999999999999996</v>
      </c>
      <c r="I208" s="339">
        <v>5</v>
      </c>
      <c r="J208" s="340" t="s">
        <v>597</v>
      </c>
      <c r="M208" s="32"/>
      <c r="N208" s="33"/>
    </row>
    <row r="209" spans="2:14" ht="16.350000000000001" customHeight="1">
      <c r="B209" s="789" t="s">
        <v>390</v>
      </c>
      <c r="C209" s="324" t="s">
        <v>910</v>
      </c>
      <c r="D209" s="337">
        <v>883</v>
      </c>
      <c r="E209" s="338">
        <v>902</v>
      </c>
      <c r="F209" s="339">
        <v>4.8</v>
      </c>
      <c r="G209" s="338">
        <v>883</v>
      </c>
      <c r="H209" s="339">
        <v>4.5999999999999996</v>
      </c>
      <c r="I209" s="339">
        <v>5</v>
      </c>
      <c r="J209" s="251" t="s">
        <v>597</v>
      </c>
      <c r="M209" s="32"/>
      <c r="N209" s="33"/>
    </row>
    <row r="210" spans="2:14" ht="16.350000000000001" customHeight="1">
      <c r="B210" s="789" t="s">
        <v>391</v>
      </c>
      <c r="C210" s="336" t="s">
        <v>1175</v>
      </c>
      <c r="D210" s="337">
        <v>1210</v>
      </c>
      <c r="E210" s="338">
        <v>1230</v>
      </c>
      <c r="F210" s="339">
        <v>4.5999999999999996</v>
      </c>
      <c r="G210" s="338">
        <v>1200</v>
      </c>
      <c r="H210" s="339">
        <v>4.3999999999999995</v>
      </c>
      <c r="I210" s="339">
        <v>4.8</v>
      </c>
      <c r="J210" s="340" t="s">
        <v>2958</v>
      </c>
      <c r="M210" s="32"/>
      <c r="N210" s="33"/>
    </row>
    <row r="211" spans="2:14" ht="16.350000000000001" customHeight="1">
      <c r="B211" s="789" t="s">
        <v>393</v>
      </c>
      <c r="C211" s="324" t="s">
        <v>541</v>
      </c>
      <c r="D211" s="337">
        <v>1160</v>
      </c>
      <c r="E211" s="338">
        <v>1170</v>
      </c>
      <c r="F211" s="339">
        <v>4.5999999999999996</v>
      </c>
      <c r="G211" s="338">
        <v>1140</v>
      </c>
      <c r="H211" s="339">
        <v>4.4000000000000004</v>
      </c>
      <c r="I211" s="339">
        <v>4.8</v>
      </c>
      <c r="J211" s="251" t="s">
        <v>2962</v>
      </c>
      <c r="M211" s="32"/>
      <c r="N211" s="33"/>
    </row>
    <row r="212" spans="2:14" ht="16.350000000000001" customHeight="1">
      <c r="B212" s="789" t="s">
        <v>394</v>
      </c>
      <c r="C212" s="336" t="s">
        <v>1176</v>
      </c>
      <c r="D212" s="337">
        <v>297</v>
      </c>
      <c r="E212" s="338">
        <v>306</v>
      </c>
      <c r="F212" s="339">
        <v>4.9000000000000004</v>
      </c>
      <c r="G212" s="338">
        <v>297</v>
      </c>
      <c r="H212" s="339">
        <v>4.7</v>
      </c>
      <c r="I212" s="339">
        <v>5.0999999999999996</v>
      </c>
      <c r="J212" s="340" t="s">
        <v>597</v>
      </c>
      <c r="M212" s="32"/>
      <c r="N212" s="33"/>
    </row>
    <row r="213" spans="2:14" ht="16.350000000000001" customHeight="1">
      <c r="B213" s="789" t="s">
        <v>395</v>
      </c>
      <c r="C213" s="335" t="s">
        <v>1177</v>
      </c>
      <c r="D213" s="337">
        <v>1990</v>
      </c>
      <c r="E213" s="338">
        <v>2010</v>
      </c>
      <c r="F213" s="339">
        <v>5.0999999999999996</v>
      </c>
      <c r="G213" s="338">
        <v>1960</v>
      </c>
      <c r="H213" s="339">
        <v>4.9000000000000004</v>
      </c>
      <c r="I213" s="339">
        <v>5.3</v>
      </c>
      <c r="J213" s="258" t="s">
        <v>2960</v>
      </c>
      <c r="M213" s="32"/>
      <c r="N213" s="33"/>
    </row>
    <row r="214" spans="2:14" ht="16.350000000000001" customHeight="1">
      <c r="B214" s="789" t="s">
        <v>396</v>
      </c>
      <c r="C214" s="336" t="s">
        <v>1178</v>
      </c>
      <c r="D214" s="337">
        <v>2000</v>
      </c>
      <c r="E214" s="338">
        <v>2020</v>
      </c>
      <c r="F214" s="339">
        <v>5</v>
      </c>
      <c r="G214" s="338">
        <v>1980</v>
      </c>
      <c r="H214" s="339">
        <v>4.8</v>
      </c>
      <c r="I214" s="339">
        <v>5.2</v>
      </c>
      <c r="J214" s="340" t="s">
        <v>2962</v>
      </c>
      <c r="M214" s="32"/>
      <c r="N214" s="33"/>
    </row>
    <row r="215" spans="2:14" ht="16.350000000000001" customHeight="1">
      <c r="B215" s="789" t="s">
        <v>397</v>
      </c>
      <c r="C215" s="324" t="s">
        <v>545</v>
      </c>
      <c r="D215" s="337">
        <v>1340</v>
      </c>
      <c r="E215" s="338">
        <v>1360</v>
      </c>
      <c r="F215" s="339">
        <v>4.9000000000000004</v>
      </c>
      <c r="G215" s="338">
        <v>1320</v>
      </c>
      <c r="H215" s="339">
        <v>4.7</v>
      </c>
      <c r="I215" s="339">
        <v>5.0999999999999996</v>
      </c>
      <c r="J215" s="251" t="s">
        <v>2962</v>
      </c>
      <c r="M215" s="32"/>
      <c r="N215" s="33"/>
    </row>
    <row r="216" spans="2:14" ht="16.350000000000001" customHeight="1">
      <c r="B216" s="789" t="s">
        <v>398</v>
      </c>
      <c r="C216" s="336" t="s">
        <v>1179</v>
      </c>
      <c r="D216" s="337">
        <v>853</v>
      </c>
      <c r="E216" s="338">
        <v>862</v>
      </c>
      <c r="F216" s="339">
        <v>4.8</v>
      </c>
      <c r="G216" s="338">
        <v>844</v>
      </c>
      <c r="H216" s="339">
        <v>4.5999999999999996</v>
      </c>
      <c r="I216" s="339">
        <v>5</v>
      </c>
      <c r="J216" s="340" t="s">
        <v>2962</v>
      </c>
      <c r="M216" s="32"/>
      <c r="N216" s="33"/>
    </row>
    <row r="217" spans="2:14" ht="16.350000000000001" customHeight="1">
      <c r="B217" s="789" t="s">
        <v>399</v>
      </c>
      <c r="C217" s="324" t="s">
        <v>547</v>
      </c>
      <c r="D217" s="337">
        <v>1420</v>
      </c>
      <c r="E217" s="338">
        <v>1430</v>
      </c>
      <c r="F217" s="339">
        <v>5.2</v>
      </c>
      <c r="G217" s="338">
        <v>1400</v>
      </c>
      <c r="H217" s="339">
        <v>5</v>
      </c>
      <c r="I217" s="339">
        <v>5.4</v>
      </c>
      <c r="J217" s="251" t="s">
        <v>2960</v>
      </c>
      <c r="M217" s="32"/>
      <c r="N217" s="33"/>
    </row>
    <row r="218" spans="2:14" ht="16.350000000000001" customHeight="1">
      <c r="B218" s="789" t="s">
        <v>400</v>
      </c>
      <c r="C218" s="336" t="s">
        <v>1180</v>
      </c>
      <c r="D218" s="337">
        <v>2180</v>
      </c>
      <c r="E218" s="338">
        <v>2200</v>
      </c>
      <c r="F218" s="339">
        <v>4.7</v>
      </c>
      <c r="G218" s="338">
        <v>2150</v>
      </c>
      <c r="H218" s="339">
        <v>4.5</v>
      </c>
      <c r="I218" s="339">
        <v>4.9000000000000004</v>
      </c>
      <c r="J218" s="340" t="s">
        <v>2962</v>
      </c>
      <c r="M218" s="32"/>
      <c r="N218" s="33"/>
    </row>
    <row r="219" spans="2:14" ht="16.350000000000001" customHeight="1">
      <c r="B219" s="789" t="s">
        <v>401</v>
      </c>
      <c r="C219" s="335" t="s">
        <v>1181</v>
      </c>
      <c r="D219" s="337">
        <v>1060</v>
      </c>
      <c r="E219" s="338">
        <v>1070</v>
      </c>
      <c r="F219" s="339">
        <v>4.7</v>
      </c>
      <c r="G219" s="338">
        <v>1050</v>
      </c>
      <c r="H219" s="339">
        <v>4.5</v>
      </c>
      <c r="I219" s="339">
        <v>4.9000000000000004</v>
      </c>
      <c r="J219" s="258" t="s">
        <v>2962</v>
      </c>
      <c r="M219" s="32"/>
      <c r="N219" s="33"/>
    </row>
    <row r="220" spans="2:14" ht="16.350000000000001" customHeight="1">
      <c r="B220" s="789" t="s">
        <v>402</v>
      </c>
      <c r="C220" s="336" t="s">
        <v>2964</v>
      </c>
      <c r="D220" s="337">
        <v>1210</v>
      </c>
      <c r="E220" s="338">
        <v>1220</v>
      </c>
      <c r="F220" s="339">
        <v>4.5999999999999996</v>
      </c>
      <c r="G220" s="338">
        <v>1190</v>
      </c>
      <c r="H220" s="339">
        <v>4.3999999999999995</v>
      </c>
      <c r="I220" s="339">
        <v>4.8</v>
      </c>
      <c r="J220" s="340" t="s">
        <v>2962</v>
      </c>
      <c r="M220" s="32"/>
      <c r="N220" s="33"/>
    </row>
    <row r="221" spans="2:14" ht="16.350000000000001" customHeight="1">
      <c r="B221" s="789" t="s">
        <v>403</v>
      </c>
      <c r="C221" s="324" t="s">
        <v>551</v>
      </c>
      <c r="D221" s="337">
        <v>394</v>
      </c>
      <c r="E221" s="338">
        <v>398</v>
      </c>
      <c r="F221" s="339">
        <v>5.2</v>
      </c>
      <c r="G221" s="338">
        <v>390</v>
      </c>
      <c r="H221" s="339">
        <v>5</v>
      </c>
      <c r="I221" s="339">
        <v>5.4</v>
      </c>
      <c r="J221" s="251" t="s">
        <v>2960</v>
      </c>
      <c r="M221" s="32"/>
      <c r="N221" s="33"/>
    </row>
    <row r="222" spans="2:14" ht="16.350000000000001" customHeight="1">
      <c r="B222" s="789" t="s">
        <v>405</v>
      </c>
      <c r="C222" s="336" t="s">
        <v>2965</v>
      </c>
      <c r="D222" s="337">
        <v>748</v>
      </c>
      <c r="E222" s="338">
        <v>753</v>
      </c>
      <c r="F222" s="339">
        <v>4.7</v>
      </c>
      <c r="G222" s="338">
        <v>742</v>
      </c>
      <c r="H222" s="339">
        <v>4.5</v>
      </c>
      <c r="I222" s="339">
        <v>4.9000000000000004</v>
      </c>
      <c r="J222" s="340" t="s">
        <v>2960</v>
      </c>
      <c r="M222" s="32"/>
      <c r="N222" s="33"/>
    </row>
    <row r="223" spans="2:14" ht="16.350000000000001" customHeight="1">
      <c r="B223" s="789" t="s">
        <v>406</v>
      </c>
      <c r="C223" s="324" t="s">
        <v>917</v>
      </c>
      <c r="D223" s="337">
        <v>560</v>
      </c>
      <c r="E223" s="338">
        <v>565</v>
      </c>
      <c r="F223" s="339">
        <v>4.9000000000000004</v>
      </c>
      <c r="G223" s="338">
        <v>554</v>
      </c>
      <c r="H223" s="339">
        <v>4.7</v>
      </c>
      <c r="I223" s="339">
        <v>5.0999999999999996</v>
      </c>
      <c r="J223" s="251" t="s">
        <v>2960</v>
      </c>
      <c r="M223" s="32"/>
      <c r="N223" s="33"/>
    </row>
    <row r="224" spans="2:14" ht="16.350000000000001" customHeight="1">
      <c r="B224" s="789" t="s">
        <v>407</v>
      </c>
      <c r="C224" s="336" t="s">
        <v>2966</v>
      </c>
      <c r="D224" s="337">
        <v>664</v>
      </c>
      <c r="E224" s="338">
        <v>670</v>
      </c>
      <c r="F224" s="339">
        <v>4.9000000000000004</v>
      </c>
      <c r="G224" s="338">
        <v>658</v>
      </c>
      <c r="H224" s="339">
        <v>4.7</v>
      </c>
      <c r="I224" s="339">
        <v>5.0999999999999996</v>
      </c>
      <c r="J224" s="340" t="s">
        <v>2960</v>
      </c>
      <c r="M224" s="32"/>
      <c r="N224" s="33"/>
    </row>
    <row r="225" spans="2:14" ht="16.350000000000001" customHeight="1">
      <c r="B225" s="789" t="s">
        <v>408</v>
      </c>
      <c r="C225" s="335" t="s">
        <v>556</v>
      </c>
      <c r="D225" s="337">
        <v>437</v>
      </c>
      <c r="E225" s="338">
        <v>441</v>
      </c>
      <c r="F225" s="339">
        <v>4.8</v>
      </c>
      <c r="G225" s="338">
        <v>432</v>
      </c>
      <c r="H225" s="339">
        <v>4.5999999999999996</v>
      </c>
      <c r="I225" s="339">
        <v>5</v>
      </c>
      <c r="J225" s="258" t="s">
        <v>2960</v>
      </c>
      <c r="M225" s="32"/>
      <c r="N225" s="33"/>
    </row>
    <row r="226" spans="2:14" ht="16.350000000000001" customHeight="1">
      <c r="B226" s="789" t="s">
        <v>409</v>
      </c>
      <c r="C226" s="336" t="s">
        <v>2967</v>
      </c>
      <c r="D226" s="337">
        <v>483</v>
      </c>
      <c r="E226" s="338">
        <v>486</v>
      </c>
      <c r="F226" s="339">
        <v>4.9000000000000004</v>
      </c>
      <c r="G226" s="338">
        <v>479</v>
      </c>
      <c r="H226" s="339">
        <v>4.7</v>
      </c>
      <c r="I226" s="339">
        <v>5.0999999999999996</v>
      </c>
      <c r="J226" s="340" t="s">
        <v>2960</v>
      </c>
      <c r="M226" s="32"/>
      <c r="N226" s="33"/>
    </row>
    <row r="227" spans="2:14" ht="16.350000000000001" customHeight="1">
      <c r="B227" s="789" t="s">
        <v>410</v>
      </c>
      <c r="C227" s="324" t="s">
        <v>918</v>
      </c>
      <c r="D227" s="337">
        <v>776</v>
      </c>
      <c r="E227" s="338">
        <v>784</v>
      </c>
      <c r="F227" s="339">
        <v>4.9000000000000004</v>
      </c>
      <c r="G227" s="338">
        <v>767</v>
      </c>
      <c r="H227" s="339">
        <v>4.7</v>
      </c>
      <c r="I227" s="339">
        <v>5.0999999999999996</v>
      </c>
      <c r="J227" s="251" t="s">
        <v>2960</v>
      </c>
      <c r="M227" s="32"/>
      <c r="N227" s="33"/>
    </row>
    <row r="228" spans="2:14" ht="16.350000000000001" customHeight="1">
      <c r="B228" s="789" t="s">
        <v>411</v>
      </c>
      <c r="C228" s="336" t="s">
        <v>2968</v>
      </c>
      <c r="D228" s="337">
        <v>703</v>
      </c>
      <c r="E228" s="338">
        <v>708</v>
      </c>
      <c r="F228" s="339">
        <v>4.9000000000000004</v>
      </c>
      <c r="G228" s="338">
        <v>697</v>
      </c>
      <c r="H228" s="339">
        <v>4.7</v>
      </c>
      <c r="I228" s="339">
        <v>5.0999999999999996</v>
      </c>
      <c r="J228" s="340" t="s">
        <v>2960</v>
      </c>
      <c r="M228" s="32"/>
      <c r="N228" s="33"/>
    </row>
    <row r="229" spans="2:14" ht="16.350000000000001" customHeight="1">
      <c r="B229" s="789" t="s">
        <v>412</v>
      </c>
      <c r="C229" s="324" t="s">
        <v>919</v>
      </c>
      <c r="D229" s="337">
        <v>1710</v>
      </c>
      <c r="E229" s="338">
        <v>1730</v>
      </c>
      <c r="F229" s="339">
        <v>5</v>
      </c>
      <c r="G229" s="338">
        <v>1690</v>
      </c>
      <c r="H229" s="339">
        <v>4.8</v>
      </c>
      <c r="I229" s="339">
        <v>5.2</v>
      </c>
      <c r="J229" s="251" t="s">
        <v>2962</v>
      </c>
      <c r="M229" s="32"/>
      <c r="N229" s="33"/>
    </row>
    <row r="230" spans="2:14" ht="16.350000000000001" customHeight="1">
      <c r="B230" s="789" t="s">
        <v>413</v>
      </c>
      <c r="C230" s="336" t="s">
        <v>2969</v>
      </c>
      <c r="D230" s="337">
        <v>1000</v>
      </c>
      <c r="E230" s="338">
        <v>1020</v>
      </c>
      <c r="F230" s="339">
        <v>4.0999999999999996</v>
      </c>
      <c r="G230" s="338">
        <v>986</v>
      </c>
      <c r="H230" s="339">
        <v>3.9</v>
      </c>
      <c r="I230" s="339">
        <v>4.3</v>
      </c>
      <c r="J230" s="340" t="s">
        <v>2960</v>
      </c>
      <c r="M230" s="32"/>
      <c r="N230" s="33"/>
    </row>
    <row r="231" spans="2:14" ht="16.350000000000001" customHeight="1">
      <c r="B231" s="789" t="s">
        <v>414</v>
      </c>
      <c r="C231" s="335" t="s">
        <v>562</v>
      </c>
      <c r="D231" s="337">
        <v>783</v>
      </c>
      <c r="E231" s="338">
        <v>792</v>
      </c>
      <c r="F231" s="339">
        <v>4.4000000000000004</v>
      </c>
      <c r="G231" s="338">
        <v>774</v>
      </c>
      <c r="H231" s="339">
        <v>4.2</v>
      </c>
      <c r="I231" s="339">
        <v>4.5999999999999996</v>
      </c>
      <c r="J231" s="258" t="s">
        <v>2960</v>
      </c>
      <c r="M231" s="32"/>
      <c r="N231" s="33"/>
    </row>
    <row r="232" spans="2:14" ht="16.350000000000001" customHeight="1">
      <c r="B232" s="789" t="s">
        <v>920</v>
      </c>
      <c r="C232" s="336" t="s">
        <v>1190</v>
      </c>
      <c r="D232" s="337">
        <v>1110</v>
      </c>
      <c r="E232" s="338">
        <v>1130</v>
      </c>
      <c r="F232" s="339">
        <v>4.0999999999999996</v>
      </c>
      <c r="G232" s="338">
        <v>1090</v>
      </c>
      <c r="H232" s="339">
        <v>3.9</v>
      </c>
      <c r="I232" s="339">
        <v>4.3</v>
      </c>
      <c r="J232" s="340" t="s">
        <v>182</v>
      </c>
      <c r="M232" s="32"/>
      <c r="N232" s="33"/>
    </row>
    <row r="233" spans="2:14" ht="16.350000000000001" customHeight="1">
      <c r="B233" s="789" t="s">
        <v>1399</v>
      </c>
      <c r="C233" s="506" t="s">
        <v>1404</v>
      </c>
      <c r="D233" s="337">
        <v>7310</v>
      </c>
      <c r="E233" s="338">
        <v>7390</v>
      </c>
      <c r="F233" s="339">
        <v>4.2</v>
      </c>
      <c r="G233" s="338">
        <v>7270</v>
      </c>
      <c r="H233" s="339">
        <v>4</v>
      </c>
      <c r="I233" s="339">
        <v>4.4000000000000004</v>
      </c>
      <c r="J233" s="666" t="s">
        <v>2958</v>
      </c>
      <c r="M233" s="32"/>
      <c r="N233" s="33"/>
    </row>
    <row r="234" spans="2:14" ht="16.350000000000001" customHeight="1">
      <c r="B234" s="789" t="s">
        <v>1400</v>
      </c>
      <c r="C234" s="506" t="s">
        <v>1405</v>
      </c>
      <c r="D234" s="337">
        <v>5390</v>
      </c>
      <c r="E234" s="338">
        <v>5450</v>
      </c>
      <c r="F234" s="339">
        <v>4.3999999999999995</v>
      </c>
      <c r="G234" s="338">
        <v>5370</v>
      </c>
      <c r="H234" s="339">
        <v>4.1999999999999993</v>
      </c>
      <c r="I234" s="339">
        <v>4.5999999999999996</v>
      </c>
      <c r="J234" s="666" t="s">
        <v>2958</v>
      </c>
      <c r="M234" s="32"/>
      <c r="N234" s="33"/>
    </row>
    <row r="235" spans="2:14" ht="16.350000000000001" customHeight="1">
      <c r="B235" s="789" t="s">
        <v>1401</v>
      </c>
      <c r="C235" s="506" t="s">
        <v>1406</v>
      </c>
      <c r="D235" s="337">
        <v>2900</v>
      </c>
      <c r="E235" s="338">
        <v>2920</v>
      </c>
      <c r="F235" s="339">
        <v>4.3</v>
      </c>
      <c r="G235" s="338">
        <v>2890</v>
      </c>
      <c r="H235" s="339">
        <v>3.9999999999999996</v>
      </c>
      <c r="I235" s="339">
        <v>4.5</v>
      </c>
      <c r="J235" s="666" t="s">
        <v>2958</v>
      </c>
      <c r="M235" s="32"/>
      <c r="N235" s="33"/>
    </row>
    <row r="236" spans="2:14" ht="16.350000000000001" customHeight="1">
      <c r="B236" s="789" t="s">
        <v>1402</v>
      </c>
      <c r="C236" s="506" t="s">
        <v>1407</v>
      </c>
      <c r="D236" s="337">
        <v>1330</v>
      </c>
      <c r="E236" s="338">
        <v>1350</v>
      </c>
      <c r="F236" s="339">
        <v>4.0999999999999996</v>
      </c>
      <c r="G236" s="338">
        <v>1320</v>
      </c>
      <c r="H236" s="339">
        <v>4.2</v>
      </c>
      <c r="I236" s="339">
        <v>4.3</v>
      </c>
      <c r="J236" s="666" t="s">
        <v>2959</v>
      </c>
      <c r="M236" s="32"/>
      <c r="N236" s="33"/>
    </row>
    <row r="237" spans="2:14" ht="16.350000000000001" customHeight="1">
      <c r="B237" s="789" t="s">
        <v>1403</v>
      </c>
      <c r="C237" s="506" t="s">
        <v>1408</v>
      </c>
      <c r="D237" s="337">
        <v>1380</v>
      </c>
      <c r="E237" s="338">
        <v>1400</v>
      </c>
      <c r="F237" s="339">
        <v>4.5</v>
      </c>
      <c r="G237" s="338">
        <v>1370</v>
      </c>
      <c r="H237" s="339">
        <v>4.5999999999999996</v>
      </c>
      <c r="I237" s="339">
        <v>4.7</v>
      </c>
      <c r="J237" s="666" t="s">
        <v>2959</v>
      </c>
      <c r="M237" s="32"/>
      <c r="N237" s="33"/>
    </row>
    <row r="238" spans="2:14" ht="16.350000000000001" customHeight="1">
      <c r="B238" s="789" t="s">
        <v>1883</v>
      </c>
      <c r="C238" s="506" t="s">
        <v>1884</v>
      </c>
      <c r="D238" s="337">
        <v>1310</v>
      </c>
      <c r="E238" s="338">
        <v>1330</v>
      </c>
      <c r="F238" s="339">
        <v>4.1999999999999993</v>
      </c>
      <c r="G238" s="338">
        <v>1300</v>
      </c>
      <c r="H238" s="339">
        <v>3.9999999999999996</v>
      </c>
      <c r="I238" s="339">
        <v>4.3999999999999995</v>
      </c>
      <c r="J238" s="666" t="s">
        <v>2958</v>
      </c>
      <c r="M238" s="32"/>
      <c r="N238" s="33"/>
    </row>
    <row r="239" spans="2:14" ht="16.350000000000001" customHeight="1">
      <c r="B239" s="789" t="s">
        <v>1885</v>
      </c>
      <c r="C239" s="506" t="s">
        <v>1842</v>
      </c>
      <c r="D239" s="337">
        <v>1190</v>
      </c>
      <c r="E239" s="338">
        <v>1210</v>
      </c>
      <c r="F239" s="339">
        <v>4.1999999999999993</v>
      </c>
      <c r="G239" s="338">
        <v>1170</v>
      </c>
      <c r="H239" s="339">
        <v>4</v>
      </c>
      <c r="I239" s="339">
        <v>4.4000000000000004</v>
      </c>
      <c r="J239" s="666" t="s">
        <v>2970</v>
      </c>
      <c r="M239" s="32"/>
      <c r="N239" s="33"/>
    </row>
    <row r="240" spans="2:14" ht="16.350000000000001" customHeight="1">
      <c r="B240" s="789" t="s">
        <v>1886</v>
      </c>
      <c r="C240" s="506" t="s">
        <v>1843</v>
      </c>
      <c r="D240" s="337">
        <v>878</v>
      </c>
      <c r="E240" s="338">
        <v>890</v>
      </c>
      <c r="F240" s="339">
        <v>4.1999999999999993</v>
      </c>
      <c r="G240" s="338">
        <v>865</v>
      </c>
      <c r="H240" s="339">
        <v>4</v>
      </c>
      <c r="I240" s="339">
        <v>4.4000000000000004</v>
      </c>
      <c r="J240" s="666" t="s">
        <v>2970</v>
      </c>
      <c r="M240" s="32"/>
      <c r="N240" s="33"/>
    </row>
    <row r="241" spans="2:14" ht="16.350000000000001" customHeight="1">
      <c r="B241" s="789" t="s">
        <v>415</v>
      </c>
      <c r="C241" s="324" t="s">
        <v>563</v>
      </c>
      <c r="D241" s="337">
        <v>711</v>
      </c>
      <c r="E241" s="338">
        <v>714</v>
      </c>
      <c r="F241" s="339">
        <v>5.2</v>
      </c>
      <c r="G241" s="338">
        <v>709</v>
      </c>
      <c r="H241" s="339">
        <v>5</v>
      </c>
      <c r="I241" s="339">
        <v>5.4</v>
      </c>
      <c r="J241" s="251" t="s">
        <v>2958</v>
      </c>
      <c r="M241" s="32"/>
      <c r="N241" s="33"/>
    </row>
    <row r="242" spans="2:14" ht="16.350000000000001" customHeight="1">
      <c r="B242" s="789" t="s">
        <v>416</v>
      </c>
      <c r="C242" s="336" t="s">
        <v>2971</v>
      </c>
      <c r="D242" s="337">
        <v>686</v>
      </c>
      <c r="E242" s="338">
        <v>692</v>
      </c>
      <c r="F242" s="339">
        <v>5.3</v>
      </c>
      <c r="G242" s="338">
        <v>680</v>
      </c>
      <c r="H242" s="339">
        <v>5.0999999999999996</v>
      </c>
      <c r="I242" s="339">
        <v>5.5</v>
      </c>
      <c r="J242" s="340" t="s">
        <v>2960</v>
      </c>
      <c r="M242" s="32"/>
      <c r="N242" s="33"/>
    </row>
    <row r="243" spans="2:14" ht="16.350000000000001" customHeight="1">
      <c r="B243" s="789" t="s">
        <v>417</v>
      </c>
      <c r="C243" s="324" t="s">
        <v>565</v>
      </c>
      <c r="D243" s="337">
        <v>1700</v>
      </c>
      <c r="E243" s="338">
        <v>1720</v>
      </c>
      <c r="F243" s="339">
        <v>4.9000000000000004</v>
      </c>
      <c r="G243" s="338">
        <v>1680</v>
      </c>
      <c r="H243" s="339">
        <v>4.7</v>
      </c>
      <c r="I243" s="339">
        <v>5.0999999999999996</v>
      </c>
      <c r="J243" s="251" t="s">
        <v>2960</v>
      </c>
      <c r="M243" s="32"/>
      <c r="N243" s="33"/>
    </row>
    <row r="244" spans="2:14" ht="16.350000000000001" customHeight="1">
      <c r="B244" s="789" t="s">
        <v>419</v>
      </c>
      <c r="C244" s="336" t="s">
        <v>2972</v>
      </c>
      <c r="D244" s="337">
        <v>282</v>
      </c>
      <c r="E244" s="338">
        <v>278</v>
      </c>
      <c r="F244" s="339">
        <v>5.0999999999999996</v>
      </c>
      <c r="G244" s="338">
        <v>283</v>
      </c>
      <c r="H244" s="339">
        <v>4.9000000000000004</v>
      </c>
      <c r="I244" s="339">
        <v>5.3</v>
      </c>
      <c r="J244" s="340" t="s">
        <v>2959</v>
      </c>
      <c r="M244" s="32"/>
      <c r="N244" s="33"/>
    </row>
    <row r="245" spans="2:14" ht="16.350000000000001" customHeight="1">
      <c r="B245" s="789" t="s">
        <v>420</v>
      </c>
      <c r="C245" s="335" t="s">
        <v>568</v>
      </c>
      <c r="D245" s="337">
        <v>529</v>
      </c>
      <c r="E245" s="338">
        <v>534</v>
      </c>
      <c r="F245" s="339">
        <v>5.2</v>
      </c>
      <c r="G245" s="338">
        <v>524</v>
      </c>
      <c r="H245" s="339">
        <v>5</v>
      </c>
      <c r="I245" s="339">
        <v>5.4</v>
      </c>
      <c r="J245" s="258" t="s">
        <v>2960</v>
      </c>
      <c r="M245" s="32"/>
      <c r="N245" s="33"/>
    </row>
    <row r="246" spans="2:14" ht="16.350000000000001" customHeight="1">
      <c r="B246" s="789" t="s">
        <v>421</v>
      </c>
      <c r="C246" s="336" t="s">
        <v>2973</v>
      </c>
      <c r="D246" s="337">
        <v>349</v>
      </c>
      <c r="E246" s="338">
        <v>352</v>
      </c>
      <c r="F246" s="339">
        <v>5.2</v>
      </c>
      <c r="G246" s="338">
        <v>346</v>
      </c>
      <c r="H246" s="339">
        <v>5</v>
      </c>
      <c r="I246" s="339">
        <v>5.4</v>
      </c>
      <c r="J246" s="340" t="s">
        <v>2960</v>
      </c>
      <c r="M246" s="32"/>
      <c r="N246" s="33"/>
    </row>
    <row r="247" spans="2:14" ht="16.350000000000001" customHeight="1">
      <c r="B247" s="789" t="s">
        <v>422</v>
      </c>
      <c r="C247" s="324" t="s">
        <v>923</v>
      </c>
      <c r="D247" s="337">
        <v>597</v>
      </c>
      <c r="E247" s="338">
        <v>602</v>
      </c>
      <c r="F247" s="339">
        <v>5.2</v>
      </c>
      <c r="G247" s="338">
        <v>592</v>
      </c>
      <c r="H247" s="339">
        <v>5</v>
      </c>
      <c r="I247" s="339">
        <v>5.4</v>
      </c>
      <c r="J247" s="251" t="s">
        <v>2962</v>
      </c>
      <c r="M247" s="32"/>
      <c r="N247" s="33"/>
    </row>
    <row r="248" spans="2:14" ht="16.350000000000001" customHeight="1">
      <c r="B248" s="789" t="s">
        <v>423</v>
      </c>
      <c r="C248" s="336" t="s">
        <v>2974</v>
      </c>
      <c r="D248" s="337">
        <v>504</v>
      </c>
      <c r="E248" s="338">
        <v>507</v>
      </c>
      <c r="F248" s="339">
        <v>5.3</v>
      </c>
      <c r="G248" s="338">
        <v>500</v>
      </c>
      <c r="H248" s="339">
        <v>5.0999999999999996</v>
      </c>
      <c r="I248" s="339">
        <v>5.5</v>
      </c>
      <c r="J248" s="340" t="s">
        <v>2962</v>
      </c>
      <c r="M248" s="32"/>
      <c r="N248" s="33"/>
    </row>
    <row r="249" spans="2:14" ht="16.350000000000001" customHeight="1">
      <c r="B249" s="789" t="s">
        <v>424</v>
      </c>
      <c r="C249" s="324" t="s">
        <v>924</v>
      </c>
      <c r="D249" s="337">
        <v>431</v>
      </c>
      <c r="E249" s="338">
        <v>434</v>
      </c>
      <c r="F249" s="339">
        <v>5.3</v>
      </c>
      <c r="G249" s="338">
        <v>427</v>
      </c>
      <c r="H249" s="339">
        <v>5.0999999999999996</v>
      </c>
      <c r="I249" s="339">
        <v>5.5</v>
      </c>
      <c r="J249" s="251" t="s">
        <v>2962</v>
      </c>
      <c r="M249" s="32"/>
      <c r="N249" s="33"/>
    </row>
    <row r="250" spans="2:14" ht="16.350000000000001" customHeight="1">
      <c r="B250" s="789" t="s">
        <v>425</v>
      </c>
      <c r="C250" s="336" t="s">
        <v>2975</v>
      </c>
      <c r="D250" s="337">
        <v>274</v>
      </c>
      <c r="E250" s="338">
        <v>275</v>
      </c>
      <c r="F250" s="339">
        <v>5.2</v>
      </c>
      <c r="G250" s="338">
        <v>272</v>
      </c>
      <c r="H250" s="339">
        <v>5</v>
      </c>
      <c r="I250" s="339">
        <v>5.4</v>
      </c>
      <c r="J250" s="340" t="s">
        <v>2962</v>
      </c>
      <c r="M250" s="32"/>
      <c r="N250" s="33"/>
    </row>
    <row r="251" spans="2:14" ht="16.350000000000001" customHeight="1">
      <c r="B251" s="789" t="s">
        <v>426</v>
      </c>
      <c r="C251" s="335" t="s">
        <v>574</v>
      </c>
      <c r="D251" s="337">
        <v>240</v>
      </c>
      <c r="E251" s="338">
        <v>241</v>
      </c>
      <c r="F251" s="339">
        <v>5.2</v>
      </c>
      <c r="G251" s="338">
        <v>238</v>
      </c>
      <c r="H251" s="339">
        <v>5</v>
      </c>
      <c r="I251" s="339">
        <v>5.4</v>
      </c>
      <c r="J251" s="258" t="s">
        <v>2962</v>
      </c>
      <c r="M251" s="32"/>
      <c r="N251" s="33"/>
    </row>
    <row r="252" spans="2:14" ht="16.350000000000001" customHeight="1">
      <c r="B252" s="789" t="s">
        <v>427</v>
      </c>
      <c r="C252" s="336" t="s">
        <v>2976</v>
      </c>
      <c r="D252" s="337">
        <v>471</v>
      </c>
      <c r="E252" s="338">
        <v>474</v>
      </c>
      <c r="F252" s="339">
        <v>5.3</v>
      </c>
      <c r="G252" s="338">
        <v>467</v>
      </c>
      <c r="H252" s="339">
        <v>5.0999999999999996</v>
      </c>
      <c r="I252" s="339">
        <v>5.5</v>
      </c>
      <c r="J252" s="340" t="s">
        <v>2962</v>
      </c>
      <c r="M252" s="32"/>
      <c r="N252" s="33"/>
    </row>
    <row r="253" spans="2:14" ht="16.350000000000001" customHeight="1">
      <c r="B253" s="789" t="s">
        <v>428</v>
      </c>
      <c r="C253" s="324" t="s">
        <v>925</v>
      </c>
      <c r="D253" s="337">
        <v>654</v>
      </c>
      <c r="E253" s="338">
        <v>659</v>
      </c>
      <c r="F253" s="339">
        <v>5.2</v>
      </c>
      <c r="G253" s="338">
        <v>648</v>
      </c>
      <c r="H253" s="339">
        <v>5</v>
      </c>
      <c r="I253" s="339">
        <v>5.4</v>
      </c>
      <c r="J253" s="251" t="s">
        <v>2962</v>
      </c>
      <c r="M253" s="32"/>
      <c r="N253" s="33"/>
    </row>
    <row r="254" spans="2:14" ht="16.350000000000001" customHeight="1">
      <c r="B254" s="789" t="s">
        <v>429</v>
      </c>
      <c r="C254" s="336" t="s">
        <v>2977</v>
      </c>
      <c r="D254" s="337">
        <v>4650</v>
      </c>
      <c r="E254" s="338">
        <v>4670</v>
      </c>
      <c r="F254" s="339">
        <v>5.3</v>
      </c>
      <c r="G254" s="338">
        <v>4620</v>
      </c>
      <c r="H254" s="339">
        <v>5.0999999999999996</v>
      </c>
      <c r="I254" s="339">
        <v>5.5</v>
      </c>
      <c r="J254" s="340" t="s">
        <v>2962</v>
      </c>
      <c r="M254" s="32"/>
      <c r="N254" s="33"/>
    </row>
    <row r="255" spans="2:14" ht="16.350000000000001" customHeight="1">
      <c r="B255" s="789" t="s">
        <v>430</v>
      </c>
      <c r="C255" s="324" t="s">
        <v>926</v>
      </c>
      <c r="D255" s="337">
        <v>1860</v>
      </c>
      <c r="E255" s="338">
        <v>1870</v>
      </c>
      <c r="F255" s="339">
        <v>5.2</v>
      </c>
      <c r="G255" s="338">
        <v>1840</v>
      </c>
      <c r="H255" s="339">
        <v>5</v>
      </c>
      <c r="I255" s="339">
        <v>5.4</v>
      </c>
      <c r="J255" s="251" t="s">
        <v>2962</v>
      </c>
      <c r="M255" s="32"/>
      <c r="N255" s="33"/>
    </row>
    <row r="256" spans="2:14" ht="16.350000000000001" customHeight="1">
      <c r="B256" s="789" t="s">
        <v>431</v>
      </c>
      <c r="C256" s="336" t="s">
        <v>2978</v>
      </c>
      <c r="D256" s="337">
        <v>1070</v>
      </c>
      <c r="E256" s="338">
        <v>1080</v>
      </c>
      <c r="F256" s="339">
        <v>5.3</v>
      </c>
      <c r="G256" s="338">
        <v>1060</v>
      </c>
      <c r="H256" s="339">
        <v>5.0999999999999996</v>
      </c>
      <c r="I256" s="339">
        <v>5.5</v>
      </c>
      <c r="J256" s="340" t="s">
        <v>2962</v>
      </c>
      <c r="M256" s="32"/>
      <c r="N256" s="33"/>
    </row>
    <row r="257" spans="2:14" ht="16.350000000000001" customHeight="1">
      <c r="B257" s="789" t="s">
        <v>432</v>
      </c>
      <c r="C257" s="335" t="s">
        <v>580</v>
      </c>
      <c r="D257" s="337">
        <v>441</v>
      </c>
      <c r="E257" s="338">
        <v>444</v>
      </c>
      <c r="F257" s="339">
        <v>5.4</v>
      </c>
      <c r="G257" s="338">
        <v>438</v>
      </c>
      <c r="H257" s="339">
        <v>5.2</v>
      </c>
      <c r="I257" s="339">
        <v>5.6</v>
      </c>
      <c r="J257" s="258" t="s">
        <v>2962</v>
      </c>
      <c r="M257" s="32"/>
      <c r="N257" s="33"/>
    </row>
    <row r="258" spans="2:14" ht="16.350000000000001" customHeight="1">
      <c r="B258" s="789" t="s">
        <v>433</v>
      </c>
      <c r="C258" s="336" t="s">
        <v>2979</v>
      </c>
      <c r="D258" s="337">
        <v>926</v>
      </c>
      <c r="E258" s="338">
        <v>933</v>
      </c>
      <c r="F258" s="339">
        <v>5.4</v>
      </c>
      <c r="G258" s="338">
        <v>918</v>
      </c>
      <c r="H258" s="339">
        <v>5.2</v>
      </c>
      <c r="I258" s="339">
        <v>5.6</v>
      </c>
      <c r="J258" s="340" t="s">
        <v>2960</v>
      </c>
      <c r="M258" s="32"/>
      <c r="N258" s="33"/>
    </row>
    <row r="259" spans="2:14" ht="16.350000000000001" customHeight="1">
      <c r="B259" s="789" t="s">
        <v>434</v>
      </c>
      <c r="C259" s="324" t="s">
        <v>927</v>
      </c>
      <c r="D259" s="337">
        <v>737</v>
      </c>
      <c r="E259" s="338">
        <v>745</v>
      </c>
      <c r="F259" s="339">
        <v>5.0999999999999996</v>
      </c>
      <c r="G259" s="338">
        <v>737</v>
      </c>
      <c r="H259" s="339">
        <v>4.9000000000000004</v>
      </c>
      <c r="I259" s="339">
        <v>5.3</v>
      </c>
      <c r="J259" s="251" t="s">
        <v>597</v>
      </c>
      <c r="M259" s="32"/>
      <c r="N259" s="33"/>
    </row>
    <row r="260" spans="2:14" ht="16.350000000000001" customHeight="1">
      <c r="B260" s="789" t="s">
        <v>435</v>
      </c>
      <c r="C260" s="336" t="s">
        <v>2980</v>
      </c>
      <c r="D260" s="337">
        <v>604</v>
      </c>
      <c r="E260" s="338">
        <v>611</v>
      </c>
      <c r="F260" s="339">
        <v>4.9000000000000004</v>
      </c>
      <c r="G260" s="338">
        <v>597</v>
      </c>
      <c r="H260" s="339">
        <v>4.7</v>
      </c>
      <c r="I260" s="339">
        <v>5.0999999999999996</v>
      </c>
      <c r="J260" s="340" t="s">
        <v>2962</v>
      </c>
      <c r="M260" s="32"/>
      <c r="N260" s="33"/>
    </row>
    <row r="261" spans="2:14" ht="16.350000000000001" customHeight="1">
      <c r="B261" s="789" t="s">
        <v>436</v>
      </c>
      <c r="C261" s="324" t="s">
        <v>928</v>
      </c>
      <c r="D261" s="337">
        <v>1110</v>
      </c>
      <c r="E261" s="338">
        <v>1120</v>
      </c>
      <c r="F261" s="339">
        <v>4.9000000000000004</v>
      </c>
      <c r="G261" s="338">
        <v>1100</v>
      </c>
      <c r="H261" s="339">
        <v>4.7</v>
      </c>
      <c r="I261" s="339">
        <v>5.0999999999999996</v>
      </c>
      <c r="J261" s="251" t="s">
        <v>2962</v>
      </c>
      <c r="M261" s="32"/>
      <c r="N261" s="33"/>
    </row>
    <row r="262" spans="2:14" ht="16.350000000000001" customHeight="1">
      <c r="B262" s="789" t="s">
        <v>437</v>
      </c>
      <c r="C262" s="336" t="s">
        <v>2981</v>
      </c>
      <c r="D262" s="337">
        <v>1670</v>
      </c>
      <c r="E262" s="338">
        <v>1680</v>
      </c>
      <c r="F262" s="339">
        <v>4.9000000000000004</v>
      </c>
      <c r="G262" s="338">
        <v>1650</v>
      </c>
      <c r="H262" s="339">
        <v>4.7</v>
      </c>
      <c r="I262" s="339">
        <v>5.0999999999999996</v>
      </c>
      <c r="J262" s="340" t="s">
        <v>2962</v>
      </c>
      <c r="M262" s="32"/>
      <c r="N262" s="33"/>
    </row>
    <row r="263" spans="2:14" ht="16.350000000000001" customHeight="1">
      <c r="B263" s="789" t="s">
        <v>438</v>
      </c>
      <c r="C263" s="335" t="s">
        <v>586</v>
      </c>
      <c r="D263" s="337">
        <v>4120</v>
      </c>
      <c r="E263" s="338">
        <v>4170</v>
      </c>
      <c r="F263" s="339">
        <v>4.8</v>
      </c>
      <c r="G263" s="338">
        <v>4070</v>
      </c>
      <c r="H263" s="339">
        <v>4.5999999999999996</v>
      </c>
      <c r="I263" s="339">
        <v>5</v>
      </c>
      <c r="J263" s="258" t="s">
        <v>2962</v>
      </c>
      <c r="M263" s="32"/>
      <c r="N263" s="33"/>
    </row>
    <row r="264" spans="2:14" ht="16.350000000000001" customHeight="1">
      <c r="B264" s="789" t="s">
        <v>439</v>
      </c>
      <c r="C264" s="336" t="s">
        <v>2982</v>
      </c>
      <c r="D264" s="337">
        <v>663</v>
      </c>
      <c r="E264" s="338">
        <v>674</v>
      </c>
      <c r="F264" s="339">
        <v>4.8</v>
      </c>
      <c r="G264" s="338">
        <v>658</v>
      </c>
      <c r="H264" s="339">
        <v>4.5999999999999996</v>
      </c>
      <c r="I264" s="339">
        <v>5</v>
      </c>
      <c r="J264" s="340" t="s">
        <v>2958</v>
      </c>
      <c r="M264" s="32"/>
      <c r="N264" s="33"/>
    </row>
    <row r="265" spans="2:14" ht="16.350000000000001" customHeight="1">
      <c r="B265" s="789" t="s">
        <v>440</v>
      </c>
      <c r="C265" s="324" t="s">
        <v>929</v>
      </c>
      <c r="D265" s="337">
        <v>845</v>
      </c>
      <c r="E265" s="338">
        <v>855</v>
      </c>
      <c r="F265" s="339">
        <v>4.8</v>
      </c>
      <c r="G265" s="338">
        <v>841</v>
      </c>
      <c r="H265" s="339">
        <v>4.5999999999999996</v>
      </c>
      <c r="I265" s="339">
        <v>5</v>
      </c>
      <c r="J265" s="251" t="s">
        <v>2958</v>
      </c>
      <c r="M265" s="32"/>
      <c r="N265" s="33"/>
    </row>
    <row r="266" spans="2:14" ht="16.350000000000001" customHeight="1">
      <c r="B266" s="789" t="s">
        <v>441</v>
      </c>
      <c r="C266" s="336" t="s">
        <v>2983</v>
      </c>
      <c r="D266" s="337">
        <v>1180</v>
      </c>
      <c r="E266" s="338">
        <v>1190</v>
      </c>
      <c r="F266" s="339">
        <v>4.8</v>
      </c>
      <c r="G266" s="338">
        <v>1160</v>
      </c>
      <c r="H266" s="339">
        <v>4.5999999999999996</v>
      </c>
      <c r="I266" s="339">
        <v>5</v>
      </c>
      <c r="J266" s="340" t="s">
        <v>2962</v>
      </c>
      <c r="M266" s="32"/>
      <c r="N266" s="33"/>
    </row>
    <row r="267" spans="2:14" ht="16.350000000000001" customHeight="1">
      <c r="B267" s="789" t="s">
        <v>442</v>
      </c>
      <c r="C267" s="324" t="s">
        <v>930</v>
      </c>
      <c r="D267" s="337">
        <v>1080</v>
      </c>
      <c r="E267" s="338">
        <v>1090</v>
      </c>
      <c r="F267" s="339">
        <v>4.8</v>
      </c>
      <c r="G267" s="338">
        <v>1070</v>
      </c>
      <c r="H267" s="339">
        <v>4.5999999999999996</v>
      </c>
      <c r="I267" s="339">
        <v>5</v>
      </c>
      <c r="J267" s="251" t="s">
        <v>2962</v>
      </c>
      <c r="M267" s="32"/>
      <c r="N267" s="33"/>
    </row>
    <row r="268" spans="2:14" ht="16.350000000000001" customHeight="1">
      <c r="B268" s="789" t="s">
        <v>443</v>
      </c>
      <c r="C268" s="336" t="s">
        <v>2984</v>
      </c>
      <c r="D268" s="337">
        <v>1830</v>
      </c>
      <c r="E268" s="338">
        <v>1850</v>
      </c>
      <c r="F268" s="339">
        <v>4.8</v>
      </c>
      <c r="G268" s="338">
        <v>1810</v>
      </c>
      <c r="H268" s="339">
        <v>4.5999999999999996</v>
      </c>
      <c r="I268" s="339">
        <v>5</v>
      </c>
      <c r="J268" s="340" t="s">
        <v>2960</v>
      </c>
      <c r="M268" s="32"/>
      <c r="N268" s="33"/>
    </row>
    <row r="269" spans="2:14" ht="16.350000000000001" customHeight="1">
      <c r="B269" s="789" t="s">
        <v>444</v>
      </c>
      <c r="C269" s="335" t="s">
        <v>592</v>
      </c>
      <c r="D269" s="337">
        <v>614</v>
      </c>
      <c r="E269" s="338">
        <v>617</v>
      </c>
      <c r="F269" s="339">
        <v>5.0999999999999996</v>
      </c>
      <c r="G269" s="338">
        <v>612</v>
      </c>
      <c r="H269" s="339">
        <v>4.8999999999999995</v>
      </c>
      <c r="I269" s="339">
        <v>5.3</v>
      </c>
      <c r="J269" s="258" t="s">
        <v>2958</v>
      </c>
      <c r="M269" s="32"/>
      <c r="N269" s="33"/>
    </row>
    <row r="270" spans="2:14" ht="16.350000000000001" customHeight="1">
      <c r="B270" s="789" t="s">
        <v>445</v>
      </c>
      <c r="C270" s="336" t="s">
        <v>2985</v>
      </c>
      <c r="D270" s="337">
        <v>282</v>
      </c>
      <c r="E270" s="338">
        <v>284</v>
      </c>
      <c r="F270" s="339">
        <v>5</v>
      </c>
      <c r="G270" s="338">
        <v>281</v>
      </c>
      <c r="H270" s="339">
        <v>4.8</v>
      </c>
      <c r="I270" s="339">
        <v>5.2</v>
      </c>
      <c r="J270" s="340" t="s">
        <v>2958</v>
      </c>
      <c r="M270" s="32"/>
      <c r="N270" s="33"/>
    </row>
    <row r="271" spans="2:14" ht="16.350000000000001" customHeight="1">
      <c r="B271" s="789" t="s">
        <v>446</v>
      </c>
      <c r="C271" s="324" t="s">
        <v>931</v>
      </c>
      <c r="D271" s="337">
        <v>342</v>
      </c>
      <c r="E271" s="338">
        <v>343</v>
      </c>
      <c r="F271" s="339">
        <v>5.3</v>
      </c>
      <c r="G271" s="338">
        <v>341</v>
      </c>
      <c r="H271" s="339">
        <v>5.0999999999999996</v>
      </c>
      <c r="I271" s="339">
        <v>5.5</v>
      </c>
      <c r="J271" s="251" t="s">
        <v>2958</v>
      </c>
      <c r="M271" s="32"/>
      <c r="N271" s="33"/>
    </row>
    <row r="272" spans="2:14" ht="16.350000000000001" customHeight="1">
      <c r="B272" s="789" t="s">
        <v>447</v>
      </c>
      <c r="C272" s="336" t="s">
        <v>2986</v>
      </c>
      <c r="D272" s="337">
        <v>527</v>
      </c>
      <c r="E272" s="338">
        <v>529</v>
      </c>
      <c r="F272" s="339">
        <v>5.2</v>
      </c>
      <c r="G272" s="338">
        <v>526</v>
      </c>
      <c r="H272" s="339">
        <v>5</v>
      </c>
      <c r="I272" s="339">
        <v>5.4</v>
      </c>
      <c r="J272" s="340" t="s">
        <v>2958</v>
      </c>
      <c r="M272" s="32"/>
      <c r="N272" s="33"/>
    </row>
    <row r="273" spans="2:14" ht="16.350000000000001" customHeight="1">
      <c r="B273" s="789" t="s">
        <v>448</v>
      </c>
      <c r="C273" s="324" t="s">
        <v>932</v>
      </c>
      <c r="D273" s="337">
        <v>565</v>
      </c>
      <c r="E273" s="338">
        <v>571</v>
      </c>
      <c r="F273" s="339">
        <v>5.2</v>
      </c>
      <c r="G273" s="338">
        <v>562</v>
      </c>
      <c r="H273" s="339">
        <v>5</v>
      </c>
      <c r="I273" s="339">
        <v>5.4</v>
      </c>
      <c r="J273" s="251" t="s">
        <v>2958</v>
      </c>
      <c r="M273" s="32"/>
      <c r="N273" s="33"/>
    </row>
    <row r="274" spans="2:14" ht="16.350000000000001" customHeight="1" thickBot="1">
      <c r="B274" s="792" t="s">
        <v>933</v>
      </c>
      <c r="C274" s="336" t="s">
        <v>1212</v>
      </c>
      <c r="D274" s="337">
        <v>1130</v>
      </c>
      <c r="E274" s="338">
        <v>1140</v>
      </c>
      <c r="F274" s="339">
        <v>4.8</v>
      </c>
      <c r="G274" s="338">
        <v>1120</v>
      </c>
      <c r="H274" s="339">
        <v>4.5999999999999996</v>
      </c>
      <c r="I274" s="339">
        <v>5</v>
      </c>
      <c r="J274" s="340" t="s">
        <v>182</v>
      </c>
      <c r="M274" s="32"/>
      <c r="N274" s="33"/>
    </row>
    <row r="275" spans="2:14" ht="16.350000000000001" customHeight="1" thickTop="1">
      <c r="B275" s="793" t="s">
        <v>934</v>
      </c>
      <c r="C275" s="680" t="s">
        <v>1213</v>
      </c>
      <c r="D275" s="869">
        <v>5150</v>
      </c>
      <c r="E275" s="869" t="s">
        <v>1887</v>
      </c>
      <c r="F275" s="681" t="s">
        <v>1051</v>
      </c>
      <c r="G275" s="869">
        <v>5150</v>
      </c>
      <c r="H275" s="727">
        <v>3.9</v>
      </c>
      <c r="I275" s="681" t="s">
        <v>1051</v>
      </c>
      <c r="J275" s="680" t="s">
        <v>28</v>
      </c>
      <c r="M275" s="32"/>
      <c r="N275" s="33"/>
    </row>
    <row r="276" spans="2:14" ht="16.350000000000001" customHeight="1">
      <c r="B276" s="31"/>
      <c r="D276" s="870"/>
      <c r="E276" s="870"/>
      <c r="F276" s="871"/>
      <c r="G276" s="872"/>
      <c r="H276" s="873"/>
      <c r="I276" s="873"/>
      <c r="J276" s="872"/>
      <c r="M276" s="32"/>
      <c r="N276" s="33"/>
    </row>
    <row r="277" spans="2:14" ht="16.350000000000001" customHeight="1">
      <c r="B277" s="974"/>
      <c r="C277" s="975" t="s">
        <v>611</v>
      </c>
      <c r="D277" s="976">
        <v>1001250</v>
      </c>
      <c r="E277" s="976" t="s">
        <v>599</v>
      </c>
      <c r="F277" s="976" t="s">
        <v>599</v>
      </c>
      <c r="G277" s="977" t="s">
        <v>599</v>
      </c>
      <c r="H277" s="977" t="s">
        <v>599</v>
      </c>
      <c r="I277" s="977" t="s">
        <v>599</v>
      </c>
      <c r="J277" s="978" t="s">
        <v>599</v>
      </c>
      <c r="M277" s="32"/>
      <c r="N277" s="33"/>
    </row>
    <row r="278" spans="2:14" ht="16.350000000000001" customHeight="1">
      <c r="B278" s="385"/>
      <c r="C278" s="874" t="s">
        <v>612</v>
      </c>
      <c r="D278" s="875">
        <v>455390</v>
      </c>
      <c r="E278" s="875" t="s">
        <v>599</v>
      </c>
      <c r="F278" s="876" t="s">
        <v>599</v>
      </c>
      <c r="G278" s="877" t="s">
        <v>599</v>
      </c>
      <c r="H278" s="878" t="s">
        <v>599</v>
      </c>
      <c r="I278" s="878" t="s">
        <v>599</v>
      </c>
      <c r="J278" s="879" t="s">
        <v>262</v>
      </c>
      <c r="M278" s="32"/>
      <c r="N278" s="33"/>
    </row>
    <row r="279" spans="2:14" ht="16.350000000000001" customHeight="1">
      <c r="B279" s="880"/>
      <c r="C279" s="881" t="s">
        <v>613</v>
      </c>
      <c r="D279" s="882">
        <v>180734</v>
      </c>
      <c r="E279" s="882" t="s">
        <v>1051</v>
      </c>
      <c r="F279" s="883" t="s">
        <v>1051</v>
      </c>
      <c r="G279" s="884" t="s">
        <v>1051</v>
      </c>
      <c r="H279" s="885" t="s">
        <v>1051</v>
      </c>
      <c r="I279" s="885" t="s">
        <v>1051</v>
      </c>
      <c r="J279" s="886" t="s">
        <v>1051</v>
      </c>
      <c r="M279" s="32"/>
      <c r="N279" s="33"/>
    </row>
    <row r="280" spans="2:14" ht="16.350000000000001" customHeight="1">
      <c r="B280" s="887"/>
      <c r="C280" s="888" t="s">
        <v>825</v>
      </c>
      <c r="D280" s="889">
        <v>170430</v>
      </c>
      <c r="E280" s="889" t="s">
        <v>599</v>
      </c>
      <c r="F280" s="890" t="s">
        <v>599</v>
      </c>
      <c r="G280" s="891" t="s">
        <v>599</v>
      </c>
      <c r="H280" s="892" t="s">
        <v>599</v>
      </c>
      <c r="I280" s="892" t="s">
        <v>599</v>
      </c>
      <c r="J280" s="893" t="s">
        <v>262</v>
      </c>
    </row>
    <row r="281" spans="2:14" ht="16.350000000000001" customHeight="1">
      <c r="B281" s="894"/>
      <c r="C281" s="895" t="s">
        <v>614</v>
      </c>
      <c r="D281" s="896">
        <v>189546</v>
      </c>
      <c r="E281" s="896" t="s">
        <v>599</v>
      </c>
      <c r="F281" s="897" t="s">
        <v>599</v>
      </c>
      <c r="G281" s="898" t="s">
        <v>599</v>
      </c>
      <c r="H281" s="899" t="s">
        <v>599</v>
      </c>
      <c r="I281" s="899" t="s">
        <v>599</v>
      </c>
      <c r="J281" s="900" t="s">
        <v>262</v>
      </c>
    </row>
    <row r="282" spans="2:14" ht="16.350000000000001" customHeight="1">
      <c r="B282" s="901"/>
      <c r="C282" s="902" t="s">
        <v>1215</v>
      </c>
      <c r="D282" s="903">
        <v>5150</v>
      </c>
      <c r="E282" s="903"/>
      <c r="F282" s="904"/>
      <c r="G282" s="905"/>
      <c r="H282" s="906"/>
      <c r="I282" s="906"/>
      <c r="J282" s="907"/>
    </row>
    <row r="283" spans="2:14" ht="16.350000000000001" customHeight="1">
      <c r="B283" s="604" t="s">
        <v>2987</v>
      </c>
      <c r="C283" s="682"/>
      <c r="D283" s="611"/>
      <c r="E283" s="611"/>
      <c r="F283" s="608"/>
      <c r="G283" s="609"/>
      <c r="H283" s="610"/>
      <c r="I283" s="610"/>
      <c r="J283" s="609"/>
    </row>
    <row r="284" spans="2:14" ht="16.350000000000001" customHeight="1">
      <c r="B284" s="604" t="s">
        <v>2988</v>
      </c>
      <c r="C284" s="682"/>
      <c r="D284" s="611"/>
      <c r="E284" s="611"/>
      <c r="F284" s="608"/>
      <c r="G284" s="609"/>
      <c r="H284" s="610"/>
      <c r="I284" s="610"/>
      <c r="J284" s="609"/>
    </row>
    <row r="285" spans="2:14" ht="16.350000000000001" customHeight="1">
      <c r="B285" s="604" t="s">
        <v>2989</v>
      </c>
      <c r="C285" s="682"/>
      <c r="D285" s="611"/>
      <c r="E285" s="611"/>
      <c r="F285" s="608"/>
      <c r="G285" s="609"/>
      <c r="H285" s="610"/>
      <c r="I285" s="610"/>
      <c r="J285" s="609"/>
    </row>
    <row r="286" spans="2:14" ht="16.350000000000001" customHeight="1">
      <c r="B286" s="604" t="s">
        <v>2990</v>
      </c>
      <c r="C286" s="682"/>
      <c r="D286" s="38"/>
      <c r="E286" s="38"/>
    </row>
    <row r="287" spans="2:14" ht="16.350000000000001" customHeight="1">
      <c r="B287" s="604" t="s">
        <v>2991</v>
      </c>
      <c r="C287" s="682"/>
      <c r="D287" s="606"/>
      <c r="E287" s="607"/>
      <c r="F287" s="608"/>
      <c r="G287" s="609"/>
      <c r="H287" s="610"/>
      <c r="I287" s="610"/>
      <c r="J287" s="609"/>
    </row>
    <row r="288" spans="2:14" ht="16.350000000000001" customHeight="1">
      <c r="B288" s="604" t="s">
        <v>1893</v>
      </c>
      <c r="C288" s="682"/>
      <c r="D288" s="607"/>
      <c r="E288" s="607"/>
      <c r="F288" s="608"/>
      <c r="G288" s="609"/>
      <c r="H288" s="610"/>
      <c r="I288" s="610"/>
      <c r="J288" s="609"/>
    </row>
    <row r="289" spans="2:14" ht="16.350000000000001" customHeight="1">
      <c r="B289" s="604" t="s">
        <v>2992</v>
      </c>
      <c r="C289" s="682"/>
      <c r="D289" s="607"/>
      <c r="E289" s="607"/>
      <c r="F289" s="608"/>
      <c r="G289" s="609"/>
      <c r="H289" s="610"/>
      <c r="I289" s="610"/>
      <c r="J289" s="609"/>
    </row>
    <row r="290" spans="2:14" ht="16.350000000000001" customHeight="1">
      <c r="B290" s="604" t="s">
        <v>2993</v>
      </c>
      <c r="C290" s="682"/>
      <c r="D290" s="607"/>
      <c r="E290" s="607"/>
      <c r="F290" s="608"/>
      <c r="G290" s="609"/>
      <c r="H290" s="610"/>
      <c r="I290" s="610"/>
      <c r="J290" s="609"/>
    </row>
    <row r="291" spans="2:14" s="609" customFormat="1" ht="16.350000000000001" customHeight="1">
      <c r="B291" s="604" t="s">
        <v>1896</v>
      </c>
      <c r="C291" s="682"/>
      <c r="D291" s="611"/>
      <c r="E291" s="611"/>
      <c r="F291" s="608"/>
      <c r="H291" s="610"/>
      <c r="I291" s="610"/>
    </row>
    <row r="292" spans="2:14" s="609" customFormat="1" ht="16.350000000000001" customHeight="1">
      <c r="B292" s="604"/>
      <c r="C292" s="605"/>
      <c r="D292" s="607"/>
      <c r="E292" s="607"/>
      <c r="F292" s="608"/>
      <c r="H292" s="610"/>
      <c r="I292" s="610"/>
    </row>
    <row r="293" spans="2:14" ht="16.350000000000001" customHeight="1">
      <c r="B293" s="604"/>
      <c r="D293" s="38"/>
      <c r="E293" s="38"/>
    </row>
    <row r="294" spans="2:14" s="609" customFormat="1" ht="16.350000000000001" customHeight="1">
      <c r="B294" s="604"/>
      <c r="C294" s="605"/>
      <c r="D294" s="607"/>
      <c r="E294" s="607"/>
      <c r="F294" s="608"/>
      <c r="H294" s="610"/>
      <c r="I294" s="610"/>
    </row>
    <row r="295" spans="2:14" s="609" customFormat="1" ht="16.350000000000001" customHeight="1">
      <c r="B295" s="604"/>
      <c r="C295" s="605"/>
      <c r="D295" s="611"/>
      <c r="E295" s="611"/>
      <c r="F295" s="608"/>
      <c r="H295" s="610"/>
      <c r="I295" s="610"/>
    </row>
    <row r="296" spans="2:14" s="35" customFormat="1" ht="16.350000000000001" customHeight="1">
      <c r="B296" s="34"/>
      <c r="D296" s="32"/>
      <c r="E296" s="32"/>
      <c r="F296" s="36"/>
      <c r="G296" s="31"/>
      <c r="H296" s="37"/>
      <c r="I296" s="37"/>
      <c r="J296" s="31"/>
      <c r="K296" s="31"/>
      <c r="L296" s="31"/>
      <c r="M296" s="31"/>
      <c r="N296" s="31"/>
    </row>
    <row r="297" spans="2:14" s="35" customFormat="1" ht="16.350000000000001" customHeight="1">
      <c r="B297" s="34"/>
      <c r="D297" s="32"/>
      <c r="E297" s="32"/>
      <c r="F297" s="36"/>
      <c r="G297" s="31"/>
      <c r="H297" s="37"/>
      <c r="I297" s="37"/>
      <c r="J297" s="31"/>
      <c r="K297" s="31"/>
      <c r="L297" s="31"/>
      <c r="M297" s="31"/>
      <c r="N297" s="31"/>
    </row>
    <row r="298" spans="2:14" s="35" customFormat="1" ht="16.350000000000001" customHeight="1">
      <c r="B298" s="34"/>
      <c r="D298" s="32"/>
      <c r="E298" s="32"/>
      <c r="F298" s="36"/>
      <c r="G298" s="31"/>
      <c r="H298" s="37"/>
      <c r="I298" s="37"/>
      <c r="J298" s="31"/>
      <c r="K298" s="31"/>
      <c r="L298" s="31"/>
      <c r="M298" s="31"/>
      <c r="N298" s="31"/>
    </row>
  </sheetData>
  <sheetProtection password="DD24" sheet="1" objects="1" scenarios="1"/>
  <mergeCells count="5">
    <mergeCell ref="B2:B4"/>
    <mergeCell ref="C2:C4"/>
    <mergeCell ref="E2:F2"/>
    <mergeCell ref="G2:I2"/>
    <mergeCell ref="J2:J4"/>
  </mergeCells>
  <phoneticPr fontId="2"/>
  <conditionalFormatting sqref="C5:J275">
    <cfRule type="expression" dxfId="10" priority="1">
      <formula>MOD(ROW(),2)=0</formula>
    </cfRule>
  </conditionalFormatting>
  <conditionalFormatting sqref="H100:H103">
    <cfRule type="expression" dxfId="9" priority="5">
      <formula>MOD(ROW(),2)=0</formula>
    </cfRule>
  </conditionalFormatting>
  <pageMargins left="0.78740157480314965" right="0.78740157480314965" top="0.98425196850393704" bottom="0.98425196850393704" header="0.51181102362204722" footer="0.51181102362204722"/>
  <pageSetup paperSize="8" scale="60"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N295"/>
  <sheetViews>
    <sheetView showGridLines="0" zoomScaleNormal="100" workbookViewId="0">
      <pane xSplit="3" ySplit="4" topLeftCell="D113" activePane="bottomRight" state="frozen"/>
      <selection pane="topRight"/>
      <selection pane="bottomLeft"/>
      <selection pane="bottomRight" activeCell="E21" sqref="E21"/>
    </sheetView>
  </sheetViews>
  <sheetFormatPr defaultColWidth="9" defaultRowHeight="16.350000000000001" customHeight="1"/>
  <cols>
    <col min="1" max="1" width="3.125" style="31" customWidth="1"/>
    <col min="2" max="2" width="10.875" style="40" customWidth="1"/>
    <col min="3" max="3" width="33.875" style="35" customWidth="1"/>
    <col min="4" max="5" width="15.125" style="32" customWidth="1"/>
    <col min="6" max="6" width="15.125" style="36" customWidth="1"/>
    <col min="7" max="7" width="15.125" style="31" customWidth="1"/>
    <col min="8" max="9" width="15.125" style="37" customWidth="1"/>
    <col min="10" max="10" width="31.125" style="31" customWidth="1"/>
    <col min="11" max="11" width="9" style="31" customWidth="1"/>
    <col min="12" max="12" width="13.625" style="31" customWidth="1"/>
    <col min="13" max="13" width="11.5" style="31" bestFit="1" customWidth="1"/>
    <col min="14" max="14" width="10.125" style="31" bestFit="1" customWidth="1"/>
    <col min="15" max="16384" width="9" style="31"/>
  </cols>
  <sheetData>
    <row r="1" spans="2:14" ht="14.45" customHeight="1">
      <c r="B1" s="34"/>
      <c r="D1" s="577"/>
      <c r="E1" s="577"/>
      <c r="F1" s="578"/>
      <c r="G1" s="579"/>
      <c r="H1" s="580"/>
      <c r="I1" s="580"/>
      <c r="J1" s="579"/>
    </row>
    <row r="2" spans="2:14" s="21" customFormat="1" ht="20.45" customHeight="1">
      <c r="B2" s="1446" t="s">
        <v>67</v>
      </c>
      <c r="C2" s="1449" t="s">
        <v>24</v>
      </c>
      <c r="D2" s="683"/>
      <c r="E2" s="1452" t="s">
        <v>23</v>
      </c>
      <c r="F2" s="1453"/>
      <c r="G2" s="1454" t="s">
        <v>22</v>
      </c>
      <c r="H2" s="1454"/>
      <c r="I2" s="1454"/>
      <c r="J2" s="1455" t="s">
        <v>25</v>
      </c>
    </row>
    <row r="3" spans="2:14" s="21" customFormat="1" ht="27" customHeight="1">
      <c r="B3" s="1447"/>
      <c r="C3" s="1450"/>
      <c r="D3" s="684" t="s">
        <v>879</v>
      </c>
      <c r="E3" s="685" t="s">
        <v>21</v>
      </c>
      <c r="F3" s="686" t="s">
        <v>59</v>
      </c>
      <c r="G3" s="687" t="s">
        <v>21</v>
      </c>
      <c r="H3" s="688" t="s">
        <v>20</v>
      </c>
      <c r="I3" s="688" t="s">
        <v>71</v>
      </c>
      <c r="J3" s="1456"/>
    </row>
    <row r="4" spans="2:14" s="21" customFormat="1" ht="16.350000000000001" customHeight="1">
      <c r="B4" s="1448"/>
      <c r="C4" s="1451"/>
      <c r="D4" s="689" t="s">
        <v>823</v>
      </c>
      <c r="E4" s="689" t="s">
        <v>823</v>
      </c>
      <c r="F4" s="690" t="s">
        <v>72</v>
      </c>
      <c r="G4" s="691" t="s">
        <v>823</v>
      </c>
      <c r="H4" s="692" t="s">
        <v>18</v>
      </c>
      <c r="I4" s="692" t="s">
        <v>72</v>
      </c>
      <c r="J4" s="1457"/>
    </row>
    <row r="5" spans="2:14" ht="16.350000000000001" customHeight="1">
      <c r="B5" s="243" t="s">
        <v>74</v>
      </c>
      <c r="C5" s="595" t="s">
        <v>126</v>
      </c>
      <c r="D5" s="661">
        <v>49100</v>
      </c>
      <c r="E5" s="661">
        <v>49900</v>
      </c>
      <c r="F5" s="593">
        <v>3.6999999999999997</v>
      </c>
      <c r="G5" s="661">
        <v>48800</v>
      </c>
      <c r="H5" s="594">
        <v>3.9</v>
      </c>
      <c r="I5" s="593">
        <v>3.9</v>
      </c>
      <c r="J5" s="591" t="s">
        <v>27</v>
      </c>
      <c r="M5" s="32"/>
      <c r="N5" s="33"/>
    </row>
    <row r="6" spans="2:14" ht="16.350000000000001" customHeight="1">
      <c r="B6" s="243" t="s">
        <v>68</v>
      </c>
      <c r="C6" s="340" t="s">
        <v>127</v>
      </c>
      <c r="D6" s="257">
        <v>21700</v>
      </c>
      <c r="E6" s="596">
        <v>21300</v>
      </c>
      <c r="F6" s="339">
        <v>4.1000000000000005</v>
      </c>
      <c r="G6" s="596">
        <v>21900</v>
      </c>
      <c r="H6" s="339">
        <v>3.9</v>
      </c>
      <c r="I6" s="339">
        <v>4.2</v>
      </c>
      <c r="J6" s="336" t="s">
        <v>26</v>
      </c>
      <c r="M6" s="32"/>
      <c r="N6" s="33"/>
    </row>
    <row r="7" spans="2:14" ht="16.350000000000001" customHeight="1">
      <c r="B7" s="243" t="s">
        <v>75</v>
      </c>
      <c r="C7" s="340" t="s">
        <v>128</v>
      </c>
      <c r="D7" s="257">
        <v>27200</v>
      </c>
      <c r="E7" s="596">
        <v>27600</v>
      </c>
      <c r="F7" s="339">
        <v>4</v>
      </c>
      <c r="G7" s="596">
        <v>26800</v>
      </c>
      <c r="H7" s="339">
        <v>3.6999999999999997</v>
      </c>
      <c r="I7" s="339">
        <v>4.2</v>
      </c>
      <c r="J7" s="336" t="s">
        <v>28</v>
      </c>
      <c r="M7" s="32"/>
      <c r="N7" s="33"/>
    </row>
    <row r="8" spans="2:14" ht="16.350000000000001" customHeight="1">
      <c r="B8" s="243" t="s">
        <v>70</v>
      </c>
      <c r="C8" s="340" t="s">
        <v>1510</v>
      </c>
      <c r="D8" s="257">
        <v>10600</v>
      </c>
      <c r="E8" s="596">
        <v>10700</v>
      </c>
      <c r="F8" s="339">
        <v>3.9</v>
      </c>
      <c r="G8" s="596">
        <v>10400</v>
      </c>
      <c r="H8" s="339">
        <v>3.6999999999999997</v>
      </c>
      <c r="I8" s="339">
        <v>4.1000000000000005</v>
      </c>
      <c r="J8" s="336" t="s">
        <v>28</v>
      </c>
      <c r="M8" s="32"/>
      <c r="N8" s="33"/>
    </row>
    <row r="9" spans="2:14" ht="16.350000000000001" customHeight="1">
      <c r="B9" s="243" t="s">
        <v>77</v>
      </c>
      <c r="C9" s="340" t="s">
        <v>1427</v>
      </c>
      <c r="D9" s="257">
        <v>10600</v>
      </c>
      <c r="E9" s="596">
        <v>10800</v>
      </c>
      <c r="F9" s="339">
        <v>3.7000000000000006</v>
      </c>
      <c r="G9" s="596">
        <v>10500</v>
      </c>
      <c r="H9" s="339">
        <v>3.5000000000000004</v>
      </c>
      <c r="I9" s="339">
        <v>3.9000000000000008</v>
      </c>
      <c r="J9" s="336" t="s">
        <v>26</v>
      </c>
      <c r="M9" s="32"/>
      <c r="N9" s="33"/>
    </row>
    <row r="10" spans="2:14" ht="16.350000000000001" customHeight="1">
      <c r="B10" s="243" t="s">
        <v>78</v>
      </c>
      <c r="C10" s="340" t="s">
        <v>1038</v>
      </c>
      <c r="D10" s="257">
        <v>11400</v>
      </c>
      <c r="E10" s="596">
        <v>11500</v>
      </c>
      <c r="F10" s="339">
        <v>4</v>
      </c>
      <c r="G10" s="596">
        <v>11200</v>
      </c>
      <c r="H10" s="339">
        <v>3.8</v>
      </c>
      <c r="I10" s="339">
        <v>4.2</v>
      </c>
      <c r="J10" s="336" t="s">
        <v>28</v>
      </c>
      <c r="M10" s="32"/>
      <c r="N10" s="33"/>
    </row>
    <row r="11" spans="2:14" ht="16.350000000000001" customHeight="1">
      <c r="B11" s="243" t="s">
        <v>79</v>
      </c>
      <c r="C11" s="340" t="s">
        <v>1511</v>
      </c>
      <c r="D11" s="257">
        <v>7250</v>
      </c>
      <c r="E11" s="596">
        <v>7380</v>
      </c>
      <c r="F11" s="339">
        <v>4.2</v>
      </c>
      <c r="G11" s="596">
        <v>7200</v>
      </c>
      <c r="H11" s="339">
        <v>4</v>
      </c>
      <c r="I11" s="339">
        <v>4.4000000000000004</v>
      </c>
      <c r="J11" s="336" t="s">
        <v>26</v>
      </c>
      <c r="M11" s="32"/>
      <c r="N11" s="33"/>
    </row>
    <row r="12" spans="2:14" ht="16.350000000000001" customHeight="1">
      <c r="B12" s="243" t="s">
        <v>80</v>
      </c>
      <c r="C12" s="340" t="s">
        <v>135</v>
      </c>
      <c r="D12" s="257">
        <v>8100</v>
      </c>
      <c r="E12" s="596">
        <v>8420</v>
      </c>
      <c r="F12" s="339">
        <v>4.3000000000000007</v>
      </c>
      <c r="G12" s="596">
        <v>8100</v>
      </c>
      <c r="H12" s="339">
        <v>4</v>
      </c>
      <c r="I12" s="339">
        <v>4.6000000000000005</v>
      </c>
      <c r="J12" s="336" t="s">
        <v>1846</v>
      </c>
      <c r="M12" s="32"/>
      <c r="N12" s="33"/>
    </row>
    <row r="13" spans="2:14" ht="16.350000000000001" customHeight="1">
      <c r="B13" s="243" t="s">
        <v>81</v>
      </c>
      <c r="C13" s="340" t="s">
        <v>136</v>
      </c>
      <c r="D13" s="257">
        <v>5630</v>
      </c>
      <c r="E13" s="596">
        <v>5690</v>
      </c>
      <c r="F13" s="339">
        <v>3.6999999999999997</v>
      </c>
      <c r="G13" s="596">
        <v>5600</v>
      </c>
      <c r="H13" s="339">
        <v>3.4999999999999996</v>
      </c>
      <c r="I13" s="339">
        <v>3.9</v>
      </c>
      <c r="J13" s="336" t="s">
        <v>26</v>
      </c>
      <c r="M13" s="32"/>
      <c r="N13" s="33"/>
    </row>
    <row r="14" spans="2:14" ht="16.350000000000001" customHeight="1">
      <c r="B14" s="243" t="s">
        <v>83</v>
      </c>
      <c r="C14" s="340" t="s">
        <v>138</v>
      </c>
      <c r="D14" s="257">
        <v>4180</v>
      </c>
      <c r="E14" s="596">
        <v>4230</v>
      </c>
      <c r="F14" s="339">
        <v>3.9</v>
      </c>
      <c r="G14" s="596">
        <v>4120</v>
      </c>
      <c r="H14" s="339">
        <v>3.6999999999999997</v>
      </c>
      <c r="I14" s="339">
        <v>4.1000000000000005</v>
      </c>
      <c r="J14" s="336" t="s">
        <v>28</v>
      </c>
      <c r="M14" s="32"/>
      <c r="N14" s="33"/>
    </row>
    <row r="15" spans="2:14" ht="16.350000000000001" customHeight="1">
      <c r="B15" s="243" t="s">
        <v>85</v>
      </c>
      <c r="C15" s="340" t="s">
        <v>1512</v>
      </c>
      <c r="D15" s="257">
        <v>4890</v>
      </c>
      <c r="E15" s="596">
        <v>4950</v>
      </c>
      <c r="F15" s="339">
        <v>4</v>
      </c>
      <c r="G15" s="596">
        <v>4860</v>
      </c>
      <c r="H15" s="339">
        <v>4.1000000000000005</v>
      </c>
      <c r="I15" s="339">
        <v>4.2</v>
      </c>
      <c r="J15" s="336" t="s">
        <v>27</v>
      </c>
      <c r="M15" s="32"/>
      <c r="N15" s="33"/>
    </row>
    <row r="16" spans="2:14" ht="16.350000000000001" customHeight="1">
      <c r="B16" s="243" t="s">
        <v>86</v>
      </c>
      <c r="C16" s="340" t="s">
        <v>889</v>
      </c>
      <c r="D16" s="257">
        <v>4560</v>
      </c>
      <c r="E16" s="596">
        <v>4640</v>
      </c>
      <c r="F16" s="339">
        <v>3.8</v>
      </c>
      <c r="G16" s="596">
        <v>4470</v>
      </c>
      <c r="H16" s="339">
        <v>3.5999999999999996</v>
      </c>
      <c r="I16" s="339">
        <v>4</v>
      </c>
      <c r="J16" s="336" t="s">
        <v>28</v>
      </c>
      <c r="M16" s="32"/>
      <c r="N16" s="33"/>
    </row>
    <row r="17" spans="2:14" ht="16.350000000000001" customHeight="1">
      <c r="B17" s="243" t="s">
        <v>87</v>
      </c>
      <c r="C17" s="340" t="s">
        <v>142</v>
      </c>
      <c r="D17" s="257">
        <v>5470</v>
      </c>
      <c r="E17" s="596">
        <v>5570</v>
      </c>
      <c r="F17" s="339">
        <v>3.8</v>
      </c>
      <c r="G17" s="596">
        <v>5370</v>
      </c>
      <c r="H17" s="339">
        <v>3.5999999999999996</v>
      </c>
      <c r="I17" s="339">
        <v>4</v>
      </c>
      <c r="J17" s="336" t="s">
        <v>28</v>
      </c>
      <c r="M17" s="32"/>
      <c r="N17" s="33"/>
    </row>
    <row r="18" spans="2:14" ht="16.350000000000001" customHeight="1">
      <c r="B18" s="243" t="s">
        <v>88</v>
      </c>
      <c r="C18" s="340" t="s">
        <v>1513</v>
      </c>
      <c r="D18" s="257">
        <v>4830</v>
      </c>
      <c r="E18" s="596">
        <v>5000</v>
      </c>
      <c r="F18" s="339">
        <v>4.5000000000000009</v>
      </c>
      <c r="G18" s="596">
        <v>4760</v>
      </c>
      <c r="H18" s="339">
        <v>4.2</v>
      </c>
      <c r="I18" s="339">
        <v>4.7000000000000011</v>
      </c>
      <c r="J18" s="336" t="s">
        <v>26</v>
      </c>
      <c r="M18" s="32"/>
      <c r="N18" s="33"/>
    </row>
    <row r="19" spans="2:14" ht="16.350000000000001" customHeight="1">
      <c r="B19" s="243" t="s">
        <v>89</v>
      </c>
      <c r="C19" s="340" t="s">
        <v>942</v>
      </c>
      <c r="D19" s="257">
        <v>3510</v>
      </c>
      <c r="E19" s="596">
        <v>3560</v>
      </c>
      <c r="F19" s="339">
        <v>4.3</v>
      </c>
      <c r="G19" s="596">
        <v>3460</v>
      </c>
      <c r="H19" s="339">
        <v>4.1000000000000005</v>
      </c>
      <c r="I19" s="339">
        <v>4.5</v>
      </c>
      <c r="J19" s="336" t="s">
        <v>28</v>
      </c>
      <c r="M19" s="32"/>
      <c r="N19" s="33"/>
    </row>
    <row r="20" spans="2:14" ht="16.350000000000001" customHeight="1">
      <c r="B20" s="243" t="s">
        <v>90</v>
      </c>
      <c r="C20" s="340" t="s">
        <v>145</v>
      </c>
      <c r="D20" s="257">
        <v>4830</v>
      </c>
      <c r="E20" s="596">
        <v>4910</v>
      </c>
      <c r="F20" s="339">
        <v>3.9</v>
      </c>
      <c r="G20" s="596">
        <v>4750</v>
      </c>
      <c r="H20" s="339">
        <v>3.6999999999999997</v>
      </c>
      <c r="I20" s="339">
        <v>4.1000000000000005</v>
      </c>
      <c r="J20" s="336" t="s">
        <v>28</v>
      </c>
      <c r="M20" s="32"/>
      <c r="N20" s="33"/>
    </row>
    <row r="21" spans="2:14" ht="16.350000000000001" customHeight="1">
      <c r="B21" s="243" t="s">
        <v>91</v>
      </c>
      <c r="C21" s="340" t="s">
        <v>146</v>
      </c>
      <c r="D21" s="257">
        <v>2590</v>
      </c>
      <c r="E21" s="596">
        <v>2580</v>
      </c>
      <c r="F21" s="339">
        <v>4</v>
      </c>
      <c r="G21" s="596">
        <v>2590</v>
      </c>
      <c r="H21" s="339">
        <v>4</v>
      </c>
      <c r="I21" s="339">
        <v>4.2</v>
      </c>
      <c r="J21" s="336" t="s">
        <v>27</v>
      </c>
      <c r="M21" s="32"/>
      <c r="N21" s="33"/>
    </row>
    <row r="22" spans="2:14" ht="16.350000000000001" customHeight="1">
      <c r="B22" s="243" t="s">
        <v>92</v>
      </c>
      <c r="C22" s="340" t="s">
        <v>1514</v>
      </c>
      <c r="D22" s="257">
        <v>4120</v>
      </c>
      <c r="E22" s="596">
        <v>4180</v>
      </c>
      <c r="F22" s="339">
        <v>4.1000000000000005</v>
      </c>
      <c r="G22" s="596">
        <v>4060</v>
      </c>
      <c r="H22" s="339">
        <v>3.9</v>
      </c>
      <c r="I22" s="339">
        <v>4.3</v>
      </c>
      <c r="J22" s="336" t="s">
        <v>28</v>
      </c>
      <c r="M22" s="32"/>
      <c r="N22" s="33"/>
    </row>
    <row r="23" spans="2:14" ht="16.350000000000001" customHeight="1">
      <c r="B23" s="243" t="s">
        <v>93</v>
      </c>
      <c r="C23" s="340" t="s">
        <v>1432</v>
      </c>
      <c r="D23" s="257">
        <v>2900</v>
      </c>
      <c r="E23" s="596">
        <v>2930</v>
      </c>
      <c r="F23" s="339">
        <v>4.3</v>
      </c>
      <c r="G23" s="596">
        <v>2860</v>
      </c>
      <c r="H23" s="339">
        <v>4.1000000000000005</v>
      </c>
      <c r="I23" s="339">
        <v>4.5</v>
      </c>
      <c r="J23" s="336" t="s">
        <v>28</v>
      </c>
      <c r="M23" s="32"/>
      <c r="N23" s="33"/>
    </row>
    <row r="24" spans="2:14" ht="16.350000000000001" customHeight="1">
      <c r="B24" s="243" t="s">
        <v>94</v>
      </c>
      <c r="C24" s="340" t="s">
        <v>149</v>
      </c>
      <c r="D24" s="257">
        <v>3220</v>
      </c>
      <c r="E24" s="596">
        <v>3270</v>
      </c>
      <c r="F24" s="339">
        <v>3.9</v>
      </c>
      <c r="G24" s="596">
        <v>3160</v>
      </c>
      <c r="H24" s="339">
        <v>3.6999999999999997</v>
      </c>
      <c r="I24" s="339">
        <v>4.1000000000000005</v>
      </c>
      <c r="J24" s="336" t="s">
        <v>28</v>
      </c>
      <c r="M24" s="32"/>
      <c r="N24" s="33"/>
    </row>
    <row r="25" spans="2:14" ht="16.350000000000001" customHeight="1">
      <c r="B25" s="243" t="s">
        <v>96</v>
      </c>
      <c r="C25" s="340" t="s">
        <v>151</v>
      </c>
      <c r="D25" s="257">
        <v>2570</v>
      </c>
      <c r="E25" s="596">
        <v>2610</v>
      </c>
      <c r="F25" s="339">
        <v>4.1000000000000005</v>
      </c>
      <c r="G25" s="596">
        <v>2530</v>
      </c>
      <c r="H25" s="339">
        <v>3.9</v>
      </c>
      <c r="I25" s="339">
        <v>4.3</v>
      </c>
      <c r="J25" s="336" t="s">
        <v>28</v>
      </c>
      <c r="M25" s="32"/>
      <c r="N25" s="33"/>
    </row>
    <row r="26" spans="2:14" ht="16.350000000000001" customHeight="1">
      <c r="B26" s="243" t="s">
        <v>98</v>
      </c>
      <c r="C26" s="340" t="s">
        <v>153</v>
      </c>
      <c r="D26" s="257">
        <v>1880</v>
      </c>
      <c r="E26" s="596">
        <v>1910</v>
      </c>
      <c r="F26" s="339">
        <v>4.2</v>
      </c>
      <c r="G26" s="596">
        <v>1850</v>
      </c>
      <c r="H26" s="339">
        <v>4</v>
      </c>
      <c r="I26" s="339">
        <v>4.3999999999999995</v>
      </c>
      <c r="J26" s="336" t="s">
        <v>28</v>
      </c>
      <c r="M26" s="32"/>
      <c r="N26" s="33"/>
    </row>
    <row r="27" spans="2:14" ht="16.350000000000001" customHeight="1">
      <c r="B27" s="243" t="s">
        <v>99</v>
      </c>
      <c r="C27" s="340" t="s">
        <v>947</v>
      </c>
      <c r="D27" s="257">
        <v>6640</v>
      </c>
      <c r="E27" s="596">
        <v>6730</v>
      </c>
      <c r="F27" s="339">
        <v>4</v>
      </c>
      <c r="G27" s="596">
        <v>6540</v>
      </c>
      <c r="H27" s="339">
        <v>3.8</v>
      </c>
      <c r="I27" s="339">
        <v>4.2</v>
      </c>
      <c r="J27" s="336" t="s">
        <v>28</v>
      </c>
      <c r="M27" s="32"/>
      <c r="N27" s="33"/>
    </row>
    <row r="28" spans="2:14" ht="16.350000000000001" customHeight="1">
      <c r="B28" s="243" t="s">
        <v>101</v>
      </c>
      <c r="C28" s="340" t="s">
        <v>156</v>
      </c>
      <c r="D28" s="257">
        <v>5150</v>
      </c>
      <c r="E28" s="596">
        <v>5240</v>
      </c>
      <c r="F28" s="339">
        <v>4.5</v>
      </c>
      <c r="G28" s="596">
        <v>5110</v>
      </c>
      <c r="H28" s="339">
        <v>4.5999999999999996</v>
      </c>
      <c r="I28" s="339">
        <v>5</v>
      </c>
      <c r="J28" s="336" t="s">
        <v>26</v>
      </c>
      <c r="M28" s="32"/>
      <c r="N28" s="33"/>
    </row>
    <row r="29" spans="2:14" ht="16.350000000000001" customHeight="1">
      <c r="B29" s="243" t="s">
        <v>104</v>
      </c>
      <c r="C29" s="340" t="s">
        <v>1041</v>
      </c>
      <c r="D29" s="257">
        <v>3420</v>
      </c>
      <c r="E29" s="596">
        <v>3470</v>
      </c>
      <c r="F29" s="339">
        <v>4.7</v>
      </c>
      <c r="G29" s="596">
        <v>3420</v>
      </c>
      <c r="H29" s="339">
        <v>4.3999999999999995</v>
      </c>
      <c r="I29" s="339">
        <v>5</v>
      </c>
      <c r="J29" s="336" t="s">
        <v>1846</v>
      </c>
      <c r="M29" s="32"/>
      <c r="N29" s="33"/>
    </row>
    <row r="30" spans="2:14" ht="16.350000000000001" customHeight="1">
      <c r="B30" s="243" t="s">
        <v>105</v>
      </c>
      <c r="C30" s="340" t="s">
        <v>1515</v>
      </c>
      <c r="D30" s="257">
        <v>1920</v>
      </c>
      <c r="E30" s="596">
        <v>1940</v>
      </c>
      <c r="F30" s="339">
        <v>4.7</v>
      </c>
      <c r="G30" s="596">
        <v>1890</v>
      </c>
      <c r="H30" s="339">
        <v>4.5</v>
      </c>
      <c r="I30" s="339">
        <v>4.9000000000000004</v>
      </c>
      <c r="J30" s="336" t="s">
        <v>28</v>
      </c>
      <c r="M30" s="32"/>
      <c r="N30" s="33"/>
    </row>
    <row r="31" spans="2:14" ht="16.350000000000001" customHeight="1">
      <c r="B31" s="243" t="s">
        <v>106</v>
      </c>
      <c r="C31" s="340" t="s">
        <v>161</v>
      </c>
      <c r="D31" s="257">
        <v>4190</v>
      </c>
      <c r="E31" s="596">
        <v>4120</v>
      </c>
      <c r="F31" s="339">
        <v>4.7</v>
      </c>
      <c r="G31" s="596">
        <v>4220</v>
      </c>
      <c r="H31" s="339">
        <v>4.9000000000000004</v>
      </c>
      <c r="I31" s="339">
        <v>4.9000000000000004</v>
      </c>
      <c r="J31" s="336" t="s">
        <v>27</v>
      </c>
      <c r="M31" s="32"/>
      <c r="N31" s="33"/>
    </row>
    <row r="32" spans="2:14" ht="16.350000000000001" customHeight="1">
      <c r="B32" s="243" t="s">
        <v>107</v>
      </c>
      <c r="C32" s="340" t="s">
        <v>1434</v>
      </c>
      <c r="D32" s="257">
        <v>8860</v>
      </c>
      <c r="E32" s="596">
        <v>8920</v>
      </c>
      <c r="F32" s="339">
        <v>4.8</v>
      </c>
      <c r="G32" s="596">
        <v>8800</v>
      </c>
      <c r="H32" s="339">
        <v>4.5999999999999996</v>
      </c>
      <c r="I32" s="339">
        <v>5</v>
      </c>
      <c r="J32" s="336" t="s">
        <v>182</v>
      </c>
      <c r="M32" s="32"/>
      <c r="N32" s="33"/>
    </row>
    <row r="33" spans="2:14" ht="16.350000000000001" customHeight="1">
      <c r="B33" s="243" t="s">
        <v>108</v>
      </c>
      <c r="C33" s="340" t="s">
        <v>1516</v>
      </c>
      <c r="D33" s="257">
        <v>6440</v>
      </c>
      <c r="E33" s="596">
        <v>6530</v>
      </c>
      <c r="F33" s="339">
        <v>4.3999999999999995</v>
      </c>
      <c r="G33" s="596">
        <v>6340</v>
      </c>
      <c r="H33" s="339">
        <v>4.2</v>
      </c>
      <c r="I33" s="339">
        <v>4.5999999999999996</v>
      </c>
      <c r="J33" s="336" t="s">
        <v>28</v>
      </c>
      <c r="M33" s="32"/>
      <c r="N33" s="33"/>
    </row>
    <row r="34" spans="2:14" ht="16.350000000000001" customHeight="1">
      <c r="B34" s="243" t="s">
        <v>109</v>
      </c>
      <c r="C34" s="340" t="s">
        <v>1436</v>
      </c>
      <c r="D34" s="257">
        <v>2970</v>
      </c>
      <c r="E34" s="596">
        <v>2800</v>
      </c>
      <c r="F34" s="339">
        <v>4.9000000000000004</v>
      </c>
      <c r="G34" s="596">
        <v>3040</v>
      </c>
      <c r="H34" s="339">
        <v>4.7</v>
      </c>
      <c r="I34" s="339">
        <v>5.0999999999999996</v>
      </c>
      <c r="J34" s="336" t="s">
        <v>27</v>
      </c>
      <c r="M34" s="32"/>
      <c r="N34" s="33"/>
    </row>
    <row r="35" spans="2:14" ht="16.350000000000001" customHeight="1">
      <c r="B35" s="243" t="s">
        <v>890</v>
      </c>
      <c r="C35" s="340" t="s">
        <v>891</v>
      </c>
      <c r="D35" s="257">
        <v>6750</v>
      </c>
      <c r="E35" s="596">
        <v>6870</v>
      </c>
      <c r="F35" s="339">
        <v>3.5999999999999996</v>
      </c>
      <c r="G35" s="596">
        <v>6620</v>
      </c>
      <c r="H35" s="339">
        <v>3.4000000000000004</v>
      </c>
      <c r="I35" s="339">
        <v>3.8</v>
      </c>
      <c r="J35" s="336" t="s">
        <v>28</v>
      </c>
      <c r="M35" s="32"/>
      <c r="N35" s="33"/>
    </row>
    <row r="36" spans="2:14" ht="16.350000000000001" customHeight="1">
      <c r="B36" s="243" t="s">
        <v>893</v>
      </c>
      <c r="C36" s="340" t="s">
        <v>894</v>
      </c>
      <c r="D36" s="257">
        <v>4410</v>
      </c>
      <c r="E36" s="596">
        <v>4490</v>
      </c>
      <c r="F36" s="339">
        <v>3.5000000000000004</v>
      </c>
      <c r="G36" s="596">
        <v>4320</v>
      </c>
      <c r="H36" s="339">
        <v>3.3000000000000003</v>
      </c>
      <c r="I36" s="339">
        <v>3.6999999999999997</v>
      </c>
      <c r="J36" s="336" t="s">
        <v>28</v>
      </c>
      <c r="M36" s="32"/>
      <c r="N36" s="33"/>
    </row>
    <row r="37" spans="2:14" ht="16.350000000000001" customHeight="1">
      <c r="B37" s="243" t="s">
        <v>895</v>
      </c>
      <c r="C37" s="340" t="s">
        <v>896</v>
      </c>
      <c r="D37" s="257">
        <v>4320</v>
      </c>
      <c r="E37" s="596">
        <v>4390</v>
      </c>
      <c r="F37" s="339">
        <v>3.6999999999999997</v>
      </c>
      <c r="G37" s="596">
        <v>4250</v>
      </c>
      <c r="H37" s="339">
        <v>3.5000000000000004</v>
      </c>
      <c r="I37" s="339">
        <v>3.9</v>
      </c>
      <c r="J37" s="336" t="s">
        <v>28</v>
      </c>
      <c r="M37" s="32"/>
      <c r="N37" s="33"/>
    </row>
    <row r="38" spans="2:14" ht="16.350000000000001" customHeight="1">
      <c r="B38" s="243" t="s">
        <v>1369</v>
      </c>
      <c r="C38" s="340" t="s">
        <v>1379</v>
      </c>
      <c r="D38" s="257">
        <v>44500</v>
      </c>
      <c r="E38" s="596">
        <v>43400</v>
      </c>
      <c r="F38" s="339">
        <v>3.8000000000000007</v>
      </c>
      <c r="G38" s="596">
        <v>44900</v>
      </c>
      <c r="H38" s="339">
        <v>4.0000000000000009</v>
      </c>
      <c r="I38" s="339">
        <v>4.0000000000000009</v>
      </c>
      <c r="J38" s="336" t="s">
        <v>26</v>
      </c>
      <c r="M38" s="32"/>
      <c r="N38" s="33"/>
    </row>
    <row r="39" spans="2:14" ht="16.350000000000001" customHeight="1">
      <c r="B39" s="243" t="s">
        <v>1370</v>
      </c>
      <c r="C39" s="340" t="s">
        <v>1380</v>
      </c>
      <c r="D39" s="257">
        <v>18600</v>
      </c>
      <c r="E39" s="596">
        <v>18300</v>
      </c>
      <c r="F39" s="339">
        <v>3.9000000000000008</v>
      </c>
      <c r="G39" s="596">
        <v>18700</v>
      </c>
      <c r="H39" s="339">
        <v>3.7000000000000006</v>
      </c>
      <c r="I39" s="339">
        <v>4.1000000000000005</v>
      </c>
      <c r="J39" s="336" t="s">
        <v>26</v>
      </c>
      <c r="M39" s="32"/>
      <c r="N39" s="33"/>
    </row>
    <row r="40" spans="2:14" ht="16.350000000000001" customHeight="1">
      <c r="B40" s="243" t="s">
        <v>1371</v>
      </c>
      <c r="C40" s="340" t="s">
        <v>1831</v>
      </c>
      <c r="D40" s="257">
        <v>11700</v>
      </c>
      <c r="E40" s="596">
        <v>11900</v>
      </c>
      <c r="F40" s="339">
        <v>3.4000000000000004</v>
      </c>
      <c r="G40" s="596">
        <v>11400</v>
      </c>
      <c r="H40" s="339">
        <v>3.2</v>
      </c>
      <c r="I40" s="339">
        <v>3.5999999999999996</v>
      </c>
      <c r="J40" s="336" t="s">
        <v>28</v>
      </c>
      <c r="M40" s="32"/>
      <c r="N40" s="33"/>
    </row>
    <row r="41" spans="2:14" ht="16.350000000000001" customHeight="1">
      <c r="B41" s="243" t="s">
        <v>1372</v>
      </c>
      <c r="C41" s="340" t="s">
        <v>1832</v>
      </c>
      <c r="D41" s="257">
        <v>8540</v>
      </c>
      <c r="E41" s="596">
        <v>8640</v>
      </c>
      <c r="F41" s="339">
        <v>4</v>
      </c>
      <c r="G41" s="596">
        <v>8500</v>
      </c>
      <c r="H41" s="339">
        <v>4.1000000000000005</v>
      </c>
      <c r="I41" s="339">
        <v>4.2</v>
      </c>
      <c r="J41" s="336" t="s">
        <v>27</v>
      </c>
      <c r="M41" s="32"/>
      <c r="N41" s="33"/>
    </row>
    <row r="42" spans="2:14" ht="16.350000000000001" customHeight="1">
      <c r="B42" s="243" t="s">
        <v>1373</v>
      </c>
      <c r="C42" s="340" t="s">
        <v>1383</v>
      </c>
      <c r="D42" s="257">
        <v>8180</v>
      </c>
      <c r="E42" s="596">
        <v>7970</v>
      </c>
      <c r="F42" s="339">
        <v>3.9000000000000008</v>
      </c>
      <c r="G42" s="596">
        <v>8270</v>
      </c>
      <c r="H42" s="339">
        <v>3.7000000000000006</v>
      </c>
      <c r="I42" s="339">
        <v>4.1000000000000005</v>
      </c>
      <c r="J42" s="336" t="s">
        <v>26</v>
      </c>
      <c r="M42" s="32"/>
      <c r="N42" s="33"/>
    </row>
    <row r="43" spans="2:14" ht="16.350000000000001" customHeight="1">
      <c r="B43" s="243" t="s">
        <v>1374</v>
      </c>
      <c r="C43" s="340" t="s">
        <v>1833</v>
      </c>
      <c r="D43" s="257">
        <v>6200</v>
      </c>
      <c r="E43" s="596">
        <v>6290</v>
      </c>
      <c r="F43" s="339">
        <v>4.2</v>
      </c>
      <c r="G43" s="596">
        <v>6110</v>
      </c>
      <c r="H43" s="339">
        <v>4</v>
      </c>
      <c r="I43" s="339">
        <v>4.3999999999999995</v>
      </c>
      <c r="J43" s="336" t="s">
        <v>28</v>
      </c>
      <c r="M43" s="32"/>
      <c r="N43" s="33"/>
    </row>
    <row r="44" spans="2:14" ht="16.350000000000001" customHeight="1">
      <c r="B44" s="243" t="s">
        <v>1375</v>
      </c>
      <c r="C44" s="340" t="s">
        <v>1834</v>
      </c>
      <c r="D44" s="257">
        <v>5790</v>
      </c>
      <c r="E44" s="596">
        <v>5850</v>
      </c>
      <c r="F44" s="339">
        <v>4.2</v>
      </c>
      <c r="G44" s="596">
        <v>5770</v>
      </c>
      <c r="H44" s="339">
        <v>4.3</v>
      </c>
      <c r="I44" s="339">
        <v>4.3999999999999995</v>
      </c>
      <c r="J44" s="336" t="s">
        <v>27</v>
      </c>
      <c r="M44" s="32"/>
      <c r="N44" s="33"/>
    </row>
    <row r="45" spans="2:14" ht="16.350000000000001" customHeight="1">
      <c r="B45" s="243" t="s">
        <v>1376</v>
      </c>
      <c r="C45" s="340" t="s">
        <v>1835</v>
      </c>
      <c r="D45" s="257">
        <v>3750</v>
      </c>
      <c r="E45" s="596">
        <v>3800</v>
      </c>
      <c r="F45" s="339">
        <v>3.9</v>
      </c>
      <c r="G45" s="596">
        <v>3700</v>
      </c>
      <c r="H45" s="339">
        <v>3.6999999999999997</v>
      </c>
      <c r="I45" s="339">
        <v>4.1000000000000005</v>
      </c>
      <c r="J45" s="336" t="s">
        <v>28</v>
      </c>
      <c r="M45" s="32"/>
      <c r="N45" s="33"/>
    </row>
    <row r="46" spans="2:14" ht="16.350000000000001" customHeight="1">
      <c r="B46" s="243" t="s">
        <v>1377</v>
      </c>
      <c r="C46" s="340" t="s">
        <v>1836</v>
      </c>
      <c r="D46" s="257">
        <v>1930</v>
      </c>
      <c r="E46" s="596">
        <v>2010</v>
      </c>
      <c r="F46" s="339">
        <v>3.8</v>
      </c>
      <c r="G46" s="596">
        <v>1890</v>
      </c>
      <c r="H46" s="339">
        <v>3.9</v>
      </c>
      <c r="I46" s="339">
        <v>4</v>
      </c>
      <c r="J46" s="336" t="s">
        <v>27</v>
      </c>
      <c r="M46" s="32"/>
      <c r="N46" s="33"/>
    </row>
    <row r="47" spans="2:14" ht="16.350000000000001" customHeight="1">
      <c r="B47" s="243" t="s">
        <v>1378</v>
      </c>
      <c r="C47" s="340" t="s">
        <v>1388</v>
      </c>
      <c r="D47" s="257">
        <v>1940</v>
      </c>
      <c r="E47" s="596">
        <v>1920</v>
      </c>
      <c r="F47" s="339">
        <v>4.7</v>
      </c>
      <c r="G47" s="596">
        <v>1950</v>
      </c>
      <c r="H47" s="339">
        <v>4.9000000000000004</v>
      </c>
      <c r="I47" s="339">
        <v>4.9000000000000004</v>
      </c>
      <c r="J47" s="336" t="s">
        <v>27</v>
      </c>
      <c r="M47" s="32"/>
      <c r="N47" s="33"/>
    </row>
    <row r="48" spans="2:14" ht="16.350000000000001" customHeight="1">
      <c r="B48" s="243" t="s">
        <v>111</v>
      </c>
      <c r="C48" s="340" t="s">
        <v>166</v>
      </c>
      <c r="D48" s="257">
        <v>7080</v>
      </c>
      <c r="E48" s="596">
        <v>7130</v>
      </c>
      <c r="F48" s="339">
        <v>4.9000000000000004</v>
      </c>
      <c r="G48" s="596">
        <v>7020</v>
      </c>
      <c r="H48" s="339">
        <v>4.7</v>
      </c>
      <c r="I48" s="339">
        <v>5.0999999999999996</v>
      </c>
      <c r="J48" s="336" t="s">
        <v>28</v>
      </c>
      <c r="M48" s="32"/>
      <c r="N48" s="33"/>
    </row>
    <row r="49" spans="2:14" ht="16.350000000000001" customHeight="1">
      <c r="B49" s="243" t="s">
        <v>112</v>
      </c>
      <c r="C49" s="340" t="s">
        <v>1042</v>
      </c>
      <c r="D49" s="257">
        <v>4470</v>
      </c>
      <c r="E49" s="596">
        <v>4500</v>
      </c>
      <c r="F49" s="339">
        <v>5</v>
      </c>
      <c r="G49" s="596">
        <v>4430</v>
      </c>
      <c r="H49" s="339">
        <v>4.8</v>
      </c>
      <c r="I49" s="339">
        <v>5.2</v>
      </c>
      <c r="J49" s="336" t="s">
        <v>28</v>
      </c>
      <c r="M49" s="32"/>
      <c r="N49" s="33"/>
    </row>
    <row r="50" spans="2:14" ht="16.350000000000001" customHeight="1">
      <c r="B50" s="243" t="s">
        <v>114</v>
      </c>
      <c r="C50" s="340" t="s">
        <v>1518</v>
      </c>
      <c r="D50" s="257">
        <v>2160</v>
      </c>
      <c r="E50" s="596">
        <v>2170</v>
      </c>
      <c r="F50" s="339">
        <v>5.4</v>
      </c>
      <c r="G50" s="596">
        <v>2150</v>
      </c>
      <c r="H50" s="339">
        <v>5.2</v>
      </c>
      <c r="I50" s="339">
        <v>5.6000000000000005</v>
      </c>
      <c r="J50" s="336" t="s">
        <v>183</v>
      </c>
      <c r="M50" s="32"/>
      <c r="N50" s="33"/>
    </row>
    <row r="51" spans="2:14" ht="16.350000000000001" customHeight="1">
      <c r="B51" s="243" t="s">
        <v>115</v>
      </c>
      <c r="C51" s="340" t="s">
        <v>170</v>
      </c>
      <c r="D51" s="257">
        <v>2330</v>
      </c>
      <c r="E51" s="596">
        <v>2180</v>
      </c>
      <c r="F51" s="339">
        <v>5.6000000000000005</v>
      </c>
      <c r="G51" s="596">
        <v>2390</v>
      </c>
      <c r="H51" s="339">
        <v>5.6000000000000005</v>
      </c>
      <c r="I51" s="339">
        <v>5.8000000000000007</v>
      </c>
      <c r="J51" s="336" t="s">
        <v>27</v>
      </c>
      <c r="M51" s="32"/>
      <c r="N51" s="33"/>
    </row>
    <row r="52" spans="2:14" ht="16.350000000000001" customHeight="1">
      <c r="B52" s="243" t="s">
        <v>116</v>
      </c>
      <c r="C52" s="340" t="s">
        <v>1448</v>
      </c>
      <c r="D52" s="257">
        <v>2240</v>
      </c>
      <c r="E52" s="596">
        <v>2260</v>
      </c>
      <c r="F52" s="339">
        <v>4.5999999999999996</v>
      </c>
      <c r="G52" s="596">
        <v>2220</v>
      </c>
      <c r="H52" s="339">
        <v>4.3999999999999995</v>
      </c>
      <c r="I52" s="339">
        <v>4.8</v>
      </c>
      <c r="J52" s="336" t="s">
        <v>28</v>
      </c>
      <c r="M52" s="32"/>
      <c r="N52" s="33"/>
    </row>
    <row r="53" spans="2:14" ht="16.350000000000001" customHeight="1">
      <c r="B53" s="243" t="s">
        <v>117</v>
      </c>
      <c r="C53" s="340" t="s">
        <v>1519</v>
      </c>
      <c r="D53" s="257">
        <v>2140</v>
      </c>
      <c r="E53" s="596">
        <v>2160</v>
      </c>
      <c r="F53" s="339">
        <v>5</v>
      </c>
      <c r="G53" s="596">
        <v>2110</v>
      </c>
      <c r="H53" s="339">
        <v>4.8</v>
      </c>
      <c r="I53" s="339">
        <v>5.2</v>
      </c>
      <c r="J53" s="336" t="s">
        <v>182</v>
      </c>
      <c r="M53" s="32"/>
      <c r="N53" s="33"/>
    </row>
    <row r="54" spans="2:14" ht="16.350000000000001" customHeight="1">
      <c r="B54" s="243" t="s">
        <v>118</v>
      </c>
      <c r="C54" s="340" t="s">
        <v>173</v>
      </c>
      <c r="D54" s="257">
        <v>18700</v>
      </c>
      <c r="E54" s="596">
        <v>18500</v>
      </c>
      <c r="F54" s="339">
        <v>5</v>
      </c>
      <c r="G54" s="596">
        <v>18900</v>
      </c>
      <c r="H54" s="339">
        <v>4.5999999999999996</v>
      </c>
      <c r="I54" s="339">
        <v>5</v>
      </c>
      <c r="J54" s="336" t="s">
        <v>28</v>
      </c>
      <c r="M54" s="32"/>
      <c r="N54" s="33"/>
    </row>
    <row r="55" spans="2:14" ht="16.350000000000001" customHeight="1">
      <c r="B55" s="243" t="s">
        <v>119</v>
      </c>
      <c r="C55" s="340" t="s">
        <v>174</v>
      </c>
      <c r="D55" s="257">
        <v>12100</v>
      </c>
      <c r="E55" s="596">
        <v>12100</v>
      </c>
      <c r="F55" s="339">
        <v>4.5999999999999996</v>
      </c>
      <c r="G55" s="596">
        <v>12000</v>
      </c>
      <c r="H55" s="339">
        <v>4.3999999999999995</v>
      </c>
      <c r="I55" s="339">
        <v>4.8</v>
      </c>
      <c r="J55" s="336" t="s">
        <v>182</v>
      </c>
      <c r="M55" s="32"/>
      <c r="N55" s="33"/>
    </row>
    <row r="56" spans="2:14" ht="16.350000000000001" customHeight="1">
      <c r="B56" s="243" t="s">
        <v>120</v>
      </c>
      <c r="C56" s="340" t="s">
        <v>175</v>
      </c>
      <c r="D56" s="257">
        <v>6200</v>
      </c>
      <c r="E56" s="596">
        <v>6540</v>
      </c>
      <c r="F56" s="339">
        <v>4.7</v>
      </c>
      <c r="G56" s="596">
        <v>6060</v>
      </c>
      <c r="H56" s="339">
        <v>4.9000000000000004</v>
      </c>
      <c r="I56" s="339">
        <v>4.9000000000000004</v>
      </c>
      <c r="J56" s="336" t="s">
        <v>27</v>
      </c>
      <c r="M56" s="32"/>
      <c r="N56" s="33"/>
    </row>
    <row r="57" spans="2:14" ht="16.350000000000001" customHeight="1">
      <c r="B57" s="243" t="s">
        <v>121</v>
      </c>
      <c r="C57" s="340" t="s">
        <v>176</v>
      </c>
      <c r="D57" s="257">
        <v>3630</v>
      </c>
      <c r="E57" s="596">
        <v>3640</v>
      </c>
      <c r="F57" s="339">
        <v>4.3000000000000007</v>
      </c>
      <c r="G57" s="596">
        <v>3620</v>
      </c>
      <c r="H57" s="339">
        <v>4.1000000000000005</v>
      </c>
      <c r="I57" s="339">
        <v>4.5000000000000009</v>
      </c>
      <c r="J57" s="336" t="s">
        <v>26</v>
      </c>
      <c r="M57" s="32"/>
      <c r="N57" s="33"/>
    </row>
    <row r="58" spans="2:14" ht="16.350000000000001" customHeight="1">
      <c r="B58" s="243" t="s">
        <v>122</v>
      </c>
      <c r="C58" s="340" t="s">
        <v>177</v>
      </c>
      <c r="D58" s="257">
        <v>4140</v>
      </c>
      <c r="E58" s="596">
        <v>4130</v>
      </c>
      <c r="F58" s="339">
        <v>4.5999999999999996</v>
      </c>
      <c r="G58" s="596">
        <v>4140</v>
      </c>
      <c r="H58" s="339">
        <v>4.8</v>
      </c>
      <c r="I58" s="339">
        <v>4.8</v>
      </c>
      <c r="J58" s="336" t="s">
        <v>27</v>
      </c>
      <c r="M58" s="32"/>
      <c r="N58" s="33"/>
    </row>
    <row r="59" spans="2:14" ht="16.350000000000001" customHeight="1">
      <c r="B59" s="243" t="s">
        <v>123</v>
      </c>
      <c r="C59" s="340" t="s">
        <v>178</v>
      </c>
      <c r="D59" s="257">
        <v>2580</v>
      </c>
      <c r="E59" s="596">
        <v>2540</v>
      </c>
      <c r="F59" s="339">
        <v>5.8000000000000007</v>
      </c>
      <c r="G59" s="596">
        <v>2590</v>
      </c>
      <c r="H59" s="339">
        <v>6</v>
      </c>
      <c r="I59" s="339">
        <v>6</v>
      </c>
      <c r="J59" s="336" t="s">
        <v>27</v>
      </c>
      <c r="M59" s="32"/>
      <c r="N59" s="33"/>
    </row>
    <row r="60" spans="2:14" ht="16.350000000000001" customHeight="1">
      <c r="B60" s="243" t="s">
        <v>124</v>
      </c>
      <c r="C60" s="340" t="s">
        <v>1450</v>
      </c>
      <c r="D60" s="257">
        <v>4630</v>
      </c>
      <c r="E60" s="596">
        <v>4670</v>
      </c>
      <c r="F60" s="339">
        <v>4.9000000000000004</v>
      </c>
      <c r="G60" s="596">
        <v>4590</v>
      </c>
      <c r="H60" s="339">
        <v>4.7</v>
      </c>
      <c r="I60" s="339">
        <v>5.0999999999999996</v>
      </c>
      <c r="J60" s="336" t="s">
        <v>28</v>
      </c>
      <c r="M60" s="32"/>
      <c r="N60" s="33"/>
    </row>
    <row r="61" spans="2:14" ht="16.350000000000001" customHeight="1" thickBot="1">
      <c r="B61" s="249" t="s">
        <v>125</v>
      </c>
      <c r="C61" s="489" t="s">
        <v>1520</v>
      </c>
      <c r="D61" s="662">
        <v>2330</v>
      </c>
      <c r="E61" s="663">
        <v>2340</v>
      </c>
      <c r="F61" s="488">
        <v>5</v>
      </c>
      <c r="G61" s="663">
        <v>2310</v>
      </c>
      <c r="H61" s="488">
        <v>4.8</v>
      </c>
      <c r="I61" s="488">
        <v>5.2</v>
      </c>
      <c r="J61" s="485" t="s">
        <v>28</v>
      </c>
      <c r="M61" s="32"/>
      <c r="N61" s="33"/>
    </row>
    <row r="62" spans="2:14" ht="16.350000000000001" customHeight="1" thickTop="1">
      <c r="B62" s="250" t="s">
        <v>184</v>
      </c>
      <c r="C62" s="251" t="s">
        <v>1847</v>
      </c>
      <c r="D62" s="252">
        <v>17500</v>
      </c>
      <c r="E62" s="252">
        <v>17100</v>
      </c>
      <c r="F62" s="664">
        <v>5.0000000000000009</v>
      </c>
      <c r="G62" s="252">
        <v>17700</v>
      </c>
      <c r="H62" s="413">
        <v>4.8000000000000007</v>
      </c>
      <c r="I62" s="664">
        <v>5.2000000000000011</v>
      </c>
      <c r="J62" s="324" t="s">
        <v>26</v>
      </c>
      <c r="M62" s="32"/>
      <c r="N62" s="33"/>
    </row>
    <row r="63" spans="2:14" ht="16.350000000000001" customHeight="1">
      <c r="B63" s="250" t="s">
        <v>185</v>
      </c>
      <c r="C63" s="340" t="s">
        <v>29</v>
      </c>
      <c r="D63" s="252">
        <v>16300</v>
      </c>
      <c r="E63" s="596">
        <v>16400</v>
      </c>
      <c r="F63" s="339">
        <v>5</v>
      </c>
      <c r="G63" s="596">
        <v>16200</v>
      </c>
      <c r="H63" s="339">
        <v>5</v>
      </c>
      <c r="I63" s="339">
        <v>5.2</v>
      </c>
      <c r="J63" s="336" t="s">
        <v>27</v>
      </c>
      <c r="M63" s="32"/>
      <c r="N63" s="33"/>
    </row>
    <row r="64" spans="2:14" ht="16.350000000000001" customHeight="1">
      <c r="B64" s="250" t="s">
        <v>186</v>
      </c>
      <c r="C64" s="251" t="s">
        <v>616</v>
      </c>
      <c r="D64" s="252">
        <v>10900</v>
      </c>
      <c r="E64" s="252">
        <v>11000</v>
      </c>
      <c r="F64" s="664">
        <v>4</v>
      </c>
      <c r="G64" s="252">
        <v>10700</v>
      </c>
      <c r="H64" s="413">
        <v>3.8</v>
      </c>
      <c r="I64" s="664">
        <v>4.2</v>
      </c>
      <c r="J64" s="324" t="s">
        <v>182</v>
      </c>
      <c r="M64" s="32"/>
      <c r="N64" s="33"/>
    </row>
    <row r="65" spans="2:14" ht="16.350000000000001" customHeight="1">
      <c r="B65" s="250" t="s">
        <v>187</v>
      </c>
      <c r="C65" s="340" t="s">
        <v>31</v>
      </c>
      <c r="D65" s="252">
        <v>7810</v>
      </c>
      <c r="E65" s="596">
        <v>7870</v>
      </c>
      <c r="F65" s="339">
        <v>4.3</v>
      </c>
      <c r="G65" s="596">
        <v>7780</v>
      </c>
      <c r="H65" s="339">
        <v>4.3</v>
      </c>
      <c r="I65" s="339">
        <v>4.5</v>
      </c>
      <c r="J65" s="336" t="s">
        <v>27</v>
      </c>
      <c r="M65" s="32"/>
      <c r="N65" s="33"/>
    </row>
    <row r="66" spans="2:14" ht="16.350000000000001" customHeight="1">
      <c r="B66" s="250" t="s">
        <v>188</v>
      </c>
      <c r="C66" s="251" t="s">
        <v>30</v>
      </c>
      <c r="D66" s="252">
        <v>4920</v>
      </c>
      <c r="E66" s="252">
        <v>4850</v>
      </c>
      <c r="F66" s="664">
        <v>3.8000000000000007</v>
      </c>
      <c r="G66" s="252">
        <v>4950</v>
      </c>
      <c r="H66" s="413">
        <v>3.6000000000000005</v>
      </c>
      <c r="I66" s="664">
        <v>4.0000000000000009</v>
      </c>
      <c r="J66" s="324" t="s">
        <v>26</v>
      </c>
      <c r="M66" s="32"/>
      <c r="N66" s="33"/>
    </row>
    <row r="67" spans="2:14" ht="16.350000000000001" customHeight="1">
      <c r="B67" s="250" t="s">
        <v>189</v>
      </c>
      <c r="C67" s="340" t="s">
        <v>32</v>
      </c>
      <c r="D67" s="252">
        <v>4490</v>
      </c>
      <c r="E67" s="596">
        <v>4430</v>
      </c>
      <c r="F67" s="339">
        <v>4.1999999999999993</v>
      </c>
      <c r="G67" s="596">
        <v>4520</v>
      </c>
      <c r="H67" s="339">
        <v>3.9999999999999996</v>
      </c>
      <c r="I67" s="339">
        <v>4.3999999999999995</v>
      </c>
      <c r="J67" s="336" t="s">
        <v>26</v>
      </c>
      <c r="M67" s="32"/>
      <c r="N67" s="33"/>
    </row>
    <row r="68" spans="2:14" ht="16.350000000000001" customHeight="1">
      <c r="B68" s="250" t="s">
        <v>190</v>
      </c>
      <c r="C68" s="251" t="s">
        <v>33</v>
      </c>
      <c r="D68" s="252">
        <v>4320</v>
      </c>
      <c r="E68" s="252">
        <v>4350</v>
      </c>
      <c r="F68" s="664">
        <v>4.8</v>
      </c>
      <c r="G68" s="252">
        <v>4280</v>
      </c>
      <c r="H68" s="413">
        <v>4.2</v>
      </c>
      <c r="I68" s="664">
        <v>4.5999999999999996</v>
      </c>
      <c r="J68" s="324" t="s">
        <v>28</v>
      </c>
      <c r="M68" s="32"/>
      <c r="N68" s="33"/>
    </row>
    <row r="69" spans="2:14" ht="16.350000000000001" customHeight="1">
      <c r="B69" s="250" t="s">
        <v>191</v>
      </c>
      <c r="C69" s="340" t="s">
        <v>34</v>
      </c>
      <c r="D69" s="252">
        <v>3740</v>
      </c>
      <c r="E69" s="596">
        <v>3790</v>
      </c>
      <c r="F69" s="339">
        <v>5</v>
      </c>
      <c r="G69" s="596">
        <v>3680</v>
      </c>
      <c r="H69" s="339">
        <v>4.8</v>
      </c>
      <c r="I69" s="339">
        <v>5.3</v>
      </c>
      <c r="J69" s="336" t="s">
        <v>28</v>
      </c>
      <c r="M69" s="32"/>
      <c r="N69" s="33"/>
    </row>
    <row r="70" spans="2:14" ht="16.350000000000001" customHeight="1">
      <c r="B70" s="250" t="s">
        <v>192</v>
      </c>
      <c r="C70" s="251" t="s">
        <v>35</v>
      </c>
      <c r="D70" s="252">
        <v>3400</v>
      </c>
      <c r="E70" s="252">
        <v>3410</v>
      </c>
      <c r="F70" s="664">
        <v>5.1000000000000005</v>
      </c>
      <c r="G70" s="252">
        <v>3400</v>
      </c>
      <c r="H70" s="413">
        <v>4.9000000000000004</v>
      </c>
      <c r="I70" s="664">
        <v>5.3000000000000007</v>
      </c>
      <c r="J70" s="324" t="s">
        <v>26</v>
      </c>
      <c r="M70" s="32"/>
      <c r="N70" s="33"/>
    </row>
    <row r="71" spans="2:14" ht="16.350000000000001" customHeight="1">
      <c r="B71" s="250" t="s">
        <v>193</v>
      </c>
      <c r="C71" s="340" t="s">
        <v>617</v>
      </c>
      <c r="D71" s="252">
        <v>3200</v>
      </c>
      <c r="E71" s="596">
        <v>3220</v>
      </c>
      <c r="F71" s="339">
        <v>5.3</v>
      </c>
      <c r="G71" s="596">
        <v>3170</v>
      </c>
      <c r="H71" s="339">
        <v>5</v>
      </c>
      <c r="I71" s="339">
        <v>5.5</v>
      </c>
      <c r="J71" s="336" t="s">
        <v>28</v>
      </c>
      <c r="M71" s="32"/>
      <c r="N71" s="33"/>
    </row>
    <row r="72" spans="2:14" ht="16.350000000000001" customHeight="1">
      <c r="B72" s="250" t="s">
        <v>194</v>
      </c>
      <c r="C72" s="251" t="s">
        <v>36</v>
      </c>
      <c r="D72" s="252">
        <v>2660</v>
      </c>
      <c r="E72" s="252">
        <v>2660</v>
      </c>
      <c r="F72" s="664">
        <v>4.3999999999999995</v>
      </c>
      <c r="G72" s="252">
        <v>2660</v>
      </c>
      <c r="H72" s="413">
        <v>4.1999999999999993</v>
      </c>
      <c r="I72" s="664">
        <v>4.5999999999999996</v>
      </c>
      <c r="J72" s="324" t="s">
        <v>26</v>
      </c>
      <c r="M72" s="32"/>
      <c r="N72" s="33"/>
    </row>
    <row r="73" spans="2:14" ht="16.350000000000001" customHeight="1">
      <c r="B73" s="250" t="s">
        <v>195</v>
      </c>
      <c r="C73" s="340" t="s">
        <v>37</v>
      </c>
      <c r="D73" s="252">
        <v>2060</v>
      </c>
      <c r="E73" s="596">
        <v>2070</v>
      </c>
      <c r="F73" s="339">
        <v>5.2</v>
      </c>
      <c r="G73" s="596">
        <v>2040</v>
      </c>
      <c r="H73" s="339">
        <v>4.8</v>
      </c>
      <c r="I73" s="339">
        <v>5.5</v>
      </c>
      <c r="J73" s="336" t="s">
        <v>28</v>
      </c>
      <c r="M73" s="32"/>
      <c r="N73" s="33"/>
    </row>
    <row r="74" spans="2:14" ht="16.350000000000001" customHeight="1">
      <c r="B74" s="250" t="s">
        <v>196</v>
      </c>
      <c r="C74" s="251" t="s">
        <v>38</v>
      </c>
      <c r="D74" s="252">
        <v>1900</v>
      </c>
      <c r="E74" s="252">
        <v>1920</v>
      </c>
      <c r="F74" s="664">
        <v>5.2</v>
      </c>
      <c r="G74" s="252">
        <v>1880</v>
      </c>
      <c r="H74" s="413">
        <v>5</v>
      </c>
      <c r="I74" s="664">
        <v>5.4</v>
      </c>
      <c r="J74" s="324" t="s">
        <v>28</v>
      </c>
      <c r="M74" s="32"/>
      <c r="N74" s="33"/>
    </row>
    <row r="75" spans="2:14" ht="16.350000000000001" customHeight="1">
      <c r="B75" s="250" t="s">
        <v>197</v>
      </c>
      <c r="C75" s="340" t="s">
        <v>39</v>
      </c>
      <c r="D75" s="252">
        <v>1380</v>
      </c>
      <c r="E75" s="596">
        <v>1390</v>
      </c>
      <c r="F75" s="339">
        <v>5.7</v>
      </c>
      <c r="G75" s="596">
        <v>1370</v>
      </c>
      <c r="H75" s="339">
        <v>5.5</v>
      </c>
      <c r="I75" s="339">
        <v>5.8999999999999995</v>
      </c>
      <c r="J75" s="336" t="s">
        <v>28</v>
      </c>
      <c r="M75" s="32"/>
      <c r="N75" s="33"/>
    </row>
    <row r="76" spans="2:14" ht="16.350000000000001" customHeight="1">
      <c r="B76" s="250" t="s">
        <v>198</v>
      </c>
      <c r="C76" s="251" t="s">
        <v>60</v>
      </c>
      <c r="D76" s="252">
        <v>3150</v>
      </c>
      <c r="E76" s="665" t="s">
        <v>262</v>
      </c>
      <c r="F76" s="665" t="s">
        <v>262</v>
      </c>
      <c r="G76" s="252">
        <v>3150</v>
      </c>
      <c r="H76" s="413">
        <v>5.3</v>
      </c>
      <c r="I76" s="664" t="s">
        <v>262</v>
      </c>
      <c r="J76" s="324" t="s">
        <v>28</v>
      </c>
      <c r="M76" s="32"/>
      <c r="N76" s="33"/>
    </row>
    <row r="77" spans="2:14" ht="16.350000000000001" customHeight="1">
      <c r="B77" s="250" t="s">
        <v>199</v>
      </c>
      <c r="C77" s="340" t="s">
        <v>44</v>
      </c>
      <c r="D77" s="252">
        <v>1780</v>
      </c>
      <c r="E77" s="338" t="s">
        <v>262</v>
      </c>
      <c r="F77" s="338" t="s">
        <v>262</v>
      </c>
      <c r="G77" s="596">
        <v>1780</v>
      </c>
      <c r="H77" s="339">
        <v>5.2</v>
      </c>
      <c r="I77" s="339" t="s">
        <v>262</v>
      </c>
      <c r="J77" s="336" t="s">
        <v>26</v>
      </c>
      <c r="M77" s="32"/>
      <c r="N77" s="33"/>
    </row>
    <row r="78" spans="2:14" ht="16.350000000000001" customHeight="1">
      <c r="B78" s="250" t="s">
        <v>201</v>
      </c>
      <c r="C78" s="340" t="s">
        <v>46</v>
      </c>
      <c r="D78" s="252">
        <v>1400</v>
      </c>
      <c r="E78" s="338" t="s">
        <v>262</v>
      </c>
      <c r="F78" s="338" t="s">
        <v>262</v>
      </c>
      <c r="G78" s="596">
        <v>1400</v>
      </c>
      <c r="H78" s="339">
        <v>5.5</v>
      </c>
      <c r="I78" s="339" t="s">
        <v>262</v>
      </c>
      <c r="J78" s="336" t="s">
        <v>28</v>
      </c>
      <c r="M78" s="32"/>
      <c r="N78" s="33"/>
    </row>
    <row r="79" spans="2:14" ht="16.350000000000001" customHeight="1">
      <c r="B79" s="250" t="s">
        <v>202</v>
      </c>
      <c r="C79" s="251" t="s">
        <v>47</v>
      </c>
      <c r="D79" s="252">
        <v>1160</v>
      </c>
      <c r="E79" s="665" t="s">
        <v>262</v>
      </c>
      <c r="F79" s="665" t="s">
        <v>262</v>
      </c>
      <c r="G79" s="252">
        <v>1160</v>
      </c>
      <c r="H79" s="413">
        <v>6.3</v>
      </c>
      <c r="I79" s="664" t="s">
        <v>262</v>
      </c>
      <c r="J79" s="324" t="s">
        <v>27</v>
      </c>
      <c r="M79" s="32"/>
      <c r="N79" s="33"/>
    </row>
    <row r="80" spans="2:14" ht="15.95" customHeight="1">
      <c r="B80" s="250" t="s">
        <v>203</v>
      </c>
      <c r="C80" s="340" t="s">
        <v>48</v>
      </c>
      <c r="D80" s="252">
        <v>886</v>
      </c>
      <c r="E80" s="338" t="s">
        <v>262</v>
      </c>
      <c r="F80" s="338" t="s">
        <v>262</v>
      </c>
      <c r="G80" s="596">
        <v>886</v>
      </c>
      <c r="H80" s="339">
        <v>5.0999999999999996</v>
      </c>
      <c r="I80" s="339" t="s">
        <v>262</v>
      </c>
      <c r="J80" s="336" t="s">
        <v>26</v>
      </c>
      <c r="M80" s="32"/>
      <c r="N80" s="33"/>
    </row>
    <row r="81" spans="2:14" ht="16.350000000000001" customHeight="1">
      <c r="B81" s="250" t="s">
        <v>204</v>
      </c>
      <c r="C81" s="251" t="s">
        <v>49</v>
      </c>
      <c r="D81" s="252">
        <v>884</v>
      </c>
      <c r="E81" s="338" t="s">
        <v>262</v>
      </c>
      <c r="F81" s="338" t="s">
        <v>262</v>
      </c>
      <c r="G81" s="252">
        <v>884</v>
      </c>
      <c r="H81" s="413">
        <v>5.3</v>
      </c>
      <c r="I81" s="664" t="s">
        <v>262</v>
      </c>
      <c r="J81" s="324" t="s">
        <v>28</v>
      </c>
      <c r="M81" s="32"/>
      <c r="N81" s="33"/>
    </row>
    <row r="82" spans="2:14" ht="16.350000000000001" customHeight="1">
      <c r="B82" s="250" t="s">
        <v>205</v>
      </c>
      <c r="C82" s="340" t="s">
        <v>50</v>
      </c>
      <c r="D82" s="252">
        <v>882</v>
      </c>
      <c r="E82" s="338" t="s">
        <v>262</v>
      </c>
      <c r="F82" s="338" t="s">
        <v>262</v>
      </c>
      <c r="G82" s="596">
        <v>882</v>
      </c>
      <c r="H82" s="339">
        <v>6.3</v>
      </c>
      <c r="I82" s="339" t="s">
        <v>262</v>
      </c>
      <c r="J82" s="336" t="s">
        <v>28</v>
      </c>
      <c r="M82" s="32"/>
      <c r="N82" s="33"/>
    </row>
    <row r="83" spans="2:14" ht="16.350000000000001" customHeight="1">
      <c r="B83" s="250" t="s">
        <v>206</v>
      </c>
      <c r="C83" s="251" t="s">
        <v>51</v>
      </c>
      <c r="D83" s="252">
        <v>896</v>
      </c>
      <c r="E83" s="665" t="s">
        <v>262</v>
      </c>
      <c r="F83" s="665" t="s">
        <v>262</v>
      </c>
      <c r="G83" s="252">
        <v>896</v>
      </c>
      <c r="H83" s="413">
        <v>5.3</v>
      </c>
      <c r="I83" s="664" t="s">
        <v>262</v>
      </c>
      <c r="J83" s="324" t="s">
        <v>28</v>
      </c>
      <c r="M83" s="32"/>
      <c r="N83" s="33"/>
    </row>
    <row r="84" spans="2:14" ht="16.350000000000001" customHeight="1">
      <c r="B84" s="250" t="s">
        <v>208</v>
      </c>
      <c r="C84" s="251" t="s">
        <v>53</v>
      </c>
      <c r="D84" s="252">
        <v>680</v>
      </c>
      <c r="E84" s="338" t="s">
        <v>262</v>
      </c>
      <c r="F84" s="338" t="s">
        <v>262</v>
      </c>
      <c r="G84" s="252">
        <v>680</v>
      </c>
      <c r="H84" s="413">
        <v>5.5</v>
      </c>
      <c r="I84" s="664" t="s">
        <v>262</v>
      </c>
      <c r="J84" s="324" t="s">
        <v>28</v>
      </c>
      <c r="M84" s="32"/>
      <c r="N84" s="33"/>
    </row>
    <row r="85" spans="2:14" ht="16.350000000000001" customHeight="1">
      <c r="B85" s="250" t="s">
        <v>209</v>
      </c>
      <c r="C85" s="340" t="s">
        <v>54</v>
      </c>
      <c r="D85" s="252">
        <v>511</v>
      </c>
      <c r="E85" s="338" t="s">
        <v>262</v>
      </c>
      <c r="F85" s="338" t="s">
        <v>262</v>
      </c>
      <c r="G85" s="596">
        <v>511</v>
      </c>
      <c r="H85" s="339">
        <v>7.8</v>
      </c>
      <c r="I85" s="339" t="s">
        <v>262</v>
      </c>
      <c r="J85" s="336" t="s">
        <v>27</v>
      </c>
      <c r="M85" s="32"/>
      <c r="N85" s="33"/>
    </row>
    <row r="86" spans="2:14" ht="16.350000000000001" customHeight="1">
      <c r="B86" s="250" t="s">
        <v>210</v>
      </c>
      <c r="C86" s="251" t="s">
        <v>55</v>
      </c>
      <c r="D86" s="252">
        <v>385</v>
      </c>
      <c r="E86" s="665" t="s">
        <v>262</v>
      </c>
      <c r="F86" s="665" t="s">
        <v>262</v>
      </c>
      <c r="G86" s="252">
        <v>385</v>
      </c>
      <c r="H86" s="413">
        <v>6</v>
      </c>
      <c r="I86" s="664" t="s">
        <v>262</v>
      </c>
      <c r="J86" s="324" t="s">
        <v>28</v>
      </c>
      <c r="M86" s="32"/>
      <c r="N86" s="33"/>
    </row>
    <row r="87" spans="2:14" ht="16.350000000000001" customHeight="1">
      <c r="B87" s="250" t="s">
        <v>211</v>
      </c>
      <c r="C87" s="340" t="s">
        <v>56</v>
      </c>
      <c r="D87" s="252">
        <v>376</v>
      </c>
      <c r="E87" s="338" t="s">
        <v>262</v>
      </c>
      <c r="F87" s="338" t="s">
        <v>262</v>
      </c>
      <c r="G87" s="596">
        <v>376</v>
      </c>
      <c r="H87" s="339">
        <v>5.5</v>
      </c>
      <c r="I87" s="339" t="s">
        <v>262</v>
      </c>
      <c r="J87" s="336" t="s">
        <v>27</v>
      </c>
      <c r="M87" s="32"/>
      <c r="N87" s="33"/>
    </row>
    <row r="88" spans="2:14" ht="16.350000000000001" customHeight="1">
      <c r="B88" s="250" t="s">
        <v>212</v>
      </c>
      <c r="C88" s="251" t="s">
        <v>57</v>
      </c>
      <c r="D88" s="252">
        <v>185</v>
      </c>
      <c r="E88" s="338" t="s">
        <v>262</v>
      </c>
      <c r="F88" s="338" t="s">
        <v>262</v>
      </c>
      <c r="G88" s="252">
        <v>185</v>
      </c>
      <c r="H88" s="413">
        <v>5.5</v>
      </c>
      <c r="I88" s="664" t="s">
        <v>262</v>
      </c>
      <c r="J88" s="324" t="s">
        <v>26</v>
      </c>
      <c r="M88" s="32"/>
      <c r="N88" s="33"/>
    </row>
    <row r="89" spans="2:14" ht="16.350000000000001" customHeight="1">
      <c r="B89" s="250" t="s">
        <v>213</v>
      </c>
      <c r="C89" s="340" t="s">
        <v>58</v>
      </c>
      <c r="D89" s="252">
        <v>173</v>
      </c>
      <c r="E89" s="338" t="s">
        <v>262</v>
      </c>
      <c r="F89" s="338" t="s">
        <v>262</v>
      </c>
      <c r="G89" s="596">
        <v>173</v>
      </c>
      <c r="H89" s="339">
        <v>8.1</v>
      </c>
      <c r="I89" s="339" t="s">
        <v>262</v>
      </c>
      <c r="J89" s="336" t="s">
        <v>27</v>
      </c>
      <c r="M89" s="32"/>
      <c r="N89" s="33"/>
    </row>
    <row r="90" spans="2:14" ht="16.350000000000001" customHeight="1">
      <c r="B90" s="250" t="s">
        <v>214</v>
      </c>
      <c r="C90" s="251" t="s">
        <v>618</v>
      </c>
      <c r="D90" s="252">
        <v>11100</v>
      </c>
      <c r="E90" s="252">
        <v>11200</v>
      </c>
      <c r="F90" s="325">
        <v>4</v>
      </c>
      <c r="G90" s="252">
        <v>11000</v>
      </c>
      <c r="H90" s="413">
        <v>3.8</v>
      </c>
      <c r="I90" s="325">
        <v>4.2</v>
      </c>
      <c r="J90" s="324" t="s">
        <v>26</v>
      </c>
      <c r="M90" s="32"/>
      <c r="N90" s="33"/>
    </row>
    <row r="91" spans="2:14" ht="16.350000000000001" customHeight="1">
      <c r="B91" s="250" t="s">
        <v>215</v>
      </c>
      <c r="C91" s="340" t="s">
        <v>619</v>
      </c>
      <c r="D91" s="252">
        <v>2080</v>
      </c>
      <c r="E91" s="596">
        <v>2090</v>
      </c>
      <c r="F91" s="334">
        <v>3.9</v>
      </c>
      <c r="G91" s="596">
        <v>2070</v>
      </c>
      <c r="H91" s="339">
        <v>3.6999999999999997</v>
      </c>
      <c r="I91" s="334">
        <v>4.1000000000000005</v>
      </c>
      <c r="J91" s="336" t="s">
        <v>26</v>
      </c>
      <c r="M91" s="32"/>
      <c r="N91" s="33"/>
    </row>
    <row r="92" spans="2:14" ht="16.350000000000001" customHeight="1">
      <c r="B92" s="250" t="s">
        <v>1389</v>
      </c>
      <c r="C92" s="666" t="s">
        <v>1392</v>
      </c>
      <c r="D92" s="252">
        <v>6910</v>
      </c>
      <c r="E92" s="597">
        <v>6920</v>
      </c>
      <c r="F92" s="326">
        <v>5.6000000000000005</v>
      </c>
      <c r="G92" s="597">
        <v>6890</v>
      </c>
      <c r="H92" s="413">
        <v>5.4</v>
      </c>
      <c r="I92" s="326">
        <v>5.8999999999999995</v>
      </c>
      <c r="J92" s="506" t="s">
        <v>28</v>
      </c>
      <c r="M92" s="32"/>
      <c r="N92" s="33"/>
    </row>
    <row r="93" spans="2:14" ht="16.350000000000001" customHeight="1">
      <c r="B93" s="250" t="s">
        <v>1390</v>
      </c>
      <c r="C93" s="666" t="s">
        <v>1393</v>
      </c>
      <c r="D93" s="252">
        <v>2770</v>
      </c>
      <c r="E93" s="597">
        <v>2800</v>
      </c>
      <c r="F93" s="326">
        <v>7.1999999999999993</v>
      </c>
      <c r="G93" s="597">
        <v>2750</v>
      </c>
      <c r="H93" s="413">
        <v>7.3</v>
      </c>
      <c r="I93" s="326">
        <v>7.3999999999999995</v>
      </c>
      <c r="J93" s="506" t="s">
        <v>27</v>
      </c>
      <c r="M93" s="32"/>
      <c r="N93" s="33"/>
    </row>
    <row r="94" spans="2:14" ht="16.350000000000001" customHeight="1">
      <c r="B94" s="250" t="s">
        <v>1824</v>
      </c>
      <c r="C94" s="666" t="s">
        <v>1848</v>
      </c>
      <c r="D94" s="252">
        <v>756</v>
      </c>
      <c r="E94" s="597">
        <v>763</v>
      </c>
      <c r="F94" s="326">
        <v>3.9</v>
      </c>
      <c r="G94" s="597">
        <v>748</v>
      </c>
      <c r="H94" s="413">
        <v>4.1000000000000005</v>
      </c>
      <c r="I94" s="326">
        <v>3.8</v>
      </c>
      <c r="J94" s="506" t="s">
        <v>28</v>
      </c>
      <c r="M94" s="32"/>
      <c r="N94" s="33"/>
    </row>
    <row r="95" spans="2:14" ht="16.350000000000001" customHeight="1">
      <c r="B95" s="250" t="s">
        <v>216</v>
      </c>
      <c r="C95" s="251" t="s">
        <v>1849</v>
      </c>
      <c r="D95" s="252">
        <v>18200</v>
      </c>
      <c r="E95" s="252">
        <v>18500</v>
      </c>
      <c r="F95" s="325">
        <v>4.7</v>
      </c>
      <c r="G95" s="252">
        <v>18100</v>
      </c>
      <c r="H95" s="413">
        <v>4.5</v>
      </c>
      <c r="I95" s="325">
        <v>4.9000000000000004</v>
      </c>
      <c r="J95" s="324" t="s">
        <v>182</v>
      </c>
      <c r="M95" s="32"/>
      <c r="N95" s="33"/>
    </row>
    <row r="96" spans="2:14" ht="16.350000000000001" customHeight="1">
      <c r="B96" s="250" t="s">
        <v>217</v>
      </c>
      <c r="C96" s="340" t="s">
        <v>40</v>
      </c>
      <c r="D96" s="252">
        <v>11200</v>
      </c>
      <c r="E96" s="596">
        <v>11200</v>
      </c>
      <c r="F96" s="334">
        <v>5.0999999999999996</v>
      </c>
      <c r="G96" s="596">
        <v>11200</v>
      </c>
      <c r="H96" s="598" t="s">
        <v>1850</v>
      </c>
      <c r="I96" s="334">
        <v>5.3</v>
      </c>
      <c r="J96" s="336" t="s">
        <v>27</v>
      </c>
      <c r="M96" s="32"/>
      <c r="N96" s="33"/>
    </row>
    <row r="97" spans="2:14" ht="16.350000000000001" customHeight="1">
      <c r="B97" s="250" t="s">
        <v>219</v>
      </c>
      <c r="C97" s="340" t="s">
        <v>41</v>
      </c>
      <c r="D97" s="252">
        <v>5410</v>
      </c>
      <c r="E97" s="596">
        <v>5440</v>
      </c>
      <c r="F97" s="334">
        <v>5.4</v>
      </c>
      <c r="G97" s="596">
        <v>5390</v>
      </c>
      <c r="H97" s="667" t="s">
        <v>1851</v>
      </c>
      <c r="I97" s="334">
        <v>5.6000000000000005</v>
      </c>
      <c r="J97" s="336" t="s">
        <v>27</v>
      </c>
      <c r="M97" s="32"/>
      <c r="N97" s="33"/>
    </row>
    <row r="98" spans="2:14" ht="16.350000000000001" customHeight="1">
      <c r="B98" s="250" t="s">
        <v>220</v>
      </c>
      <c r="C98" s="251" t="s">
        <v>42</v>
      </c>
      <c r="D98" s="252">
        <v>3890</v>
      </c>
      <c r="E98" s="252">
        <v>3970</v>
      </c>
      <c r="F98" s="325">
        <v>5.4</v>
      </c>
      <c r="G98" s="252">
        <v>3860</v>
      </c>
      <c r="H98" s="668" t="s">
        <v>1852</v>
      </c>
      <c r="I98" s="325">
        <v>5.6000000000000005</v>
      </c>
      <c r="J98" s="324" t="s">
        <v>27</v>
      </c>
      <c r="M98" s="32"/>
      <c r="N98" s="33"/>
    </row>
    <row r="99" spans="2:14" ht="16.350000000000001" customHeight="1">
      <c r="B99" s="250" t="s">
        <v>221</v>
      </c>
      <c r="C99" s="340" t="s">
        <v>1853</v>
      </c>
      <c r="D99" s="252">
        <v>5640</v>
      </c>
      <c r="E99" s="596">
        <v>5450</v>
      </c>
      <c r="F99" s="334">
        <v>4.3999999999999995</v>
      </c>
      <c r="G99" s="596">
        <v>5720</v>
      </c>
      <c r="H99" s="600" t="s">
        <v>1854</v>
      </c>
      <c r="I99" s="334">
        <v>4.5999999999999996</v>
      </c>
      <c r="J99" s="336" t="s">
        <v>27</v>
      </c>
      <c r="M99" s="32"/>
      <c r="N99" s="33"/>
    </row>
    <row r="100" spans="2:14" ht="16.350000000000001" customHeight="1">
      <c r="B100" s="253" t="s">
        <v>222</v>
      </c>
      <c r="C100" s="669" t="s">
        <v>43</v>
      </c>
      <c r="D100" s="252">
        <v>2020</v>
      </c>
      <c r="E100" s="601">
        <v>1910</v>
      </c>
      <c r="F100" s="602">
        <v>5</v>
      </c>
      <c r="G100" s="601">
        <v>2060</v>
      </c>
      <c r="H100" s="413">
        <v>5.2</v>
      </c>
      <c r="I100" s="602">
        <v>5.2</v>
      </c>
      <c r="J100" s="467" t="s">
        <v>27</v>
      </c>
      <c r="M100" s="32"/>
      <c r="N100" s="33"/>
    </row>
    <row r="101" spans="2:14" ht="16.350000000000001" customHeight="1">
      <c r="B101" s="250" t="s">
        <v>1410</v>
      </c>
      <c r="C101" s="340" t="s">
        <v>1396</v>
      </c>
      <c r="D101" s="252">
        <v>1170</v>
      </c>
      <c r="E101" s="596">
        <v>1170</v>
      </c>
      <c r="F101" s="334">
        <v>5.4</v>
      </c>
      <c r="G101" s="596">
        <v>1170</v>
      </c>
      <c r="H101" s="413">
        <v>5.3</v>
      </c>
      <c r="I101" s="334">
        <v>5.7</v>
      </c>
      <c r="J101" s="336" t="s">
        <v>28</v>
      </c>
      <c r="M101" s="32"/>
      <c r="N101" s="33"/>
    </row>
    <row r="102" spans="2:14" ht="16.350000000000001" customHeight="1">
      <c r="B102" s="253" t="s">
        <v>1855</v>
      </c>
      <c r="C102" s="669" t="s">
        <v>1856</v>
      </c>
      <c r="D102" s="252">
        <v>8540</v>
      </c>
      <c r="E102" s="601">
        <v>8720</v>
      </c>
      <c r="F102" s="602">
        <v>4.9000000000000004</v>
      </c>
      <c r="G102" s="601">
        <v>8360</v>
      </c>
      <c r="H102" s="413">
        <v>4.7</v>
      </c>
      <c r="I102" s="602">
        <v>5.0999999999999996</v>
      </c>
      <c r="J102" s="467" t="s">
        <v>28</v>
      </c>
      <c r="M102" s="32"/>
      <c r="N102" s="33"/>
    </row>
    <row r="103" spans="2:14" ht="16.350000000000001" customHeight="1" thickBot="1">
      <c r="B103" s="670" t="s">
        <v>1857</v>
      </c>
      <c r="C103" s="671" t="s">
        <v>1858</v>
      </c>
      <c r="D103" s="254">
        <v>11300</v>
      </c>
      <c r="E103" s="254">
        <v>11400</v>
      </c>
      <c r="F103" s="329">
        <v>3.6000000000000005</v>
      </c>
      <c r="G103" s="254">
        <v>11100</v>
      </c>
      <c r="H103" s="672">
        <v>3.4000000000000004</v>
      </c>
      <c r="I103" s="329">
        <v>3.8000000000000007</v>
      </c>
      <c r="J103" s="328" t="s">
        <v>182</v>
      </c>
      <c r="M103" s="32"/>
      <c r="N103" s="33"/>
    </row>
    <row r="104" spans="2:14" ht="16.350000000000001" customHeight="1" thickTop="1">
      <c r="B104" s="256" t="s">
        <v>1859</v>
      </c>
      <c r="C104" s="340" t="s">
        <v>1860</v>
      </c>
      <c r="D104" s="252">
        <v>21500</v>
      </c>
      <c r="E104" s="596">
        <v>21800</v>
      </c>
      <c r="F104" s="334">
        <v>4</v>
      </c>
      <c r="G104" s="596">
        <v>21300</v>
      </c>
      <c r="H104" s="339" t="s">
        <v>1861</v>
      </c>
      <c r="I104" s="334">
        <v>4.2</v>
      </c>
      <c r="J104" s="336" t="s">
        <v>27</v>
      </c>
      <c r="M104" s="32"/>
      <c r="N104" s="33"/>
    </row>
    <row r="105" spans="2:14" ht="16.350000000000001" customHeight="1">
      <c r="B105" s="256" t="s">
        <v>264</v>
      </c>
      <c r="C105" s="251" t="s">
        <v>1862</v>
      </c>
      <c r="D105" s="252">
        <v>19200</v>
      </c>
      <c r="E105" s="252">
        <v>19600</v>
      </c>
      <c r="F105" s="325">
        <v>4.2</v>
      </c>
      <c r="G105" s="252">
        <v>19000</v>
      </c>
      <c r="H105" s="413" t="s">
        <v>1863</v>
      </c>
      <c r="I105" s="325">
        <v>4.3999999999999995</v>
      </c>
      <c r="J105" s="324" t="s">
        <v>27</v>
      </c>
      <c r="M105" s="32"/>
      <c r="N105" s="33"/>
    </row>
    <row r="106" spans="2:14" ht="16.350000000000001" customHeight="1">
      <c r="B106" s="256" t="s">
        <v>265</v>
      </c>
      <c r="C106" s="340" t="s">
        <v>1864</v>
      </c>
      <c r="D106" s="257">
        <v>16500</v>
      </c>
      <c r="E106" s="596">
        <v>16600</v>
      </c>
      <c r="F106" s="334">
        <v>4.7</v>
      </c>
      <c r="G106" s="596">
        <v>16300</v>
      </c>
      <c r="H106" s="339">
        <v>4.3999999999999995</v>
      </c>
      <c r="I106" s="334">
        <v>4.9000000000000004</v>
      </c>
      <c r="J106" s="336" t="s">
        <v>28</v>
      </c>
      <c r="M106" s="32"/>
      <c r="N106" s="33"/>
    </row>
    <row r="107" spans="2:14" ht="16.350000000000001" customHeight="1">
      <c r="B107" s="256" t="s">
        <v>266</v>
      </c>
      <c r="C107" s="251" t="s">
        <v>1865</v>
      </c>
      <c r="D107" s="252">
        <v>11900</v>
      </c>
      <c r="E107" s="252">
        <v>12000</v>
      </c>
      <c r="F107" s="325">
        <v>4.3999999999999995</v>
      </c>
      <c r="G107" s="252">
        <v>11900</v>
      </c>
      <c r="H107" s="413" t="s">
        <v>1866</v>
      </c>
      <c r="I107" s="325">
        <v>4.5999999999999996</v>
      </c>
      <c r="J107" s="324" t="s">
        <v>27</v>
      </c>
      <c r="L107" s="32"/>
      <c r="M107" s="33"/>
    </row>
    <row r="108" spans="2:14" ht="16.350000000000001" customHeight="1">
      <c r="B108" s="256" t="s">
        <v>267</v>
      </c>
      <c r="C108" s="340" t="s">
        <v>1867</v>
      </c>
      <c r="D108" s="257">
        <v>12400</v>
      </c>
      <c r="E108" s="596">
        <v>12300</v>
      </c>
      <c r="F108" s="334">
        <v>4.7</v>
      </c>
      <c r="G108" s="596">
        <v>12400</v>
      </c>
      <c r="H108" s="339">
        <v>4.5</v>
      </c>
      <c r="I108" s="334">
        <v>4.9000000000000004</v>
      </c>
      <c r="J108" s="336" t="s">
        <v>26</v>
      </c>
      <c r="L108" s="32"/>
      <c r="M108" s="33"/>
    </row>
    <row r="109" spans="2:14" ht="16.350000000000001" customHeight="1">
      <c r="B109" s="256" t="s">
        <v>268</v>
      </c>
      <c r="C109" s="251" t="s">
        <v>1868</v>
      </c>
      <c r="D109" s="252">
        <v>11100</v>
      </c>
      <c r="E109" s="252">
        <v>11200</v>
      </c>
      <c r="F109" s="325">
        <v>4.7</v>
      </c>
      <c r="G109" s="252">
        <v>10900</v>
      </c>
      <c r="H109" s="413">
        <v>4.3999999999999995</v>
      </c>
      <c r="I109" s="325">
        <v>5</v>
      </c>
      <c r="J109" s="324" t="s">
        <v>28</v>
      </c>
      <c r="L109" s="32"/>
      <c r="M109" s="33"/>
    </row>
    <row r="110" spans="2:14" ht="16.350000000000001" customHeight="1">
      <c r="B110" s="256" t="s">
        <v>269</v>
      </c>
      <c r="C110" s="340" t="s">
        <v>1869</v>
      </c>
      <c r="D110" s="257">
        <v>9650</v>
      </c>
      <c r="E110" s="596">
        <v>9660</v>
      </c>
      <c r="F110" s="334">
        <v>4.5999999999999996</v>
      </c>
      <c r="G110" s="596">
        <v>9630</v>
      </c>
      <c r="H110" s="339">
        <v>4.3</v>
      </c>
      <c r="I110" s="334">
        <v>4.7</v>
      </c>
      <c r="J110" s="336" t="s">
        <v>28</v>
      </c>
      <c r="L110" s="32"/>
      <c r="M110" s="33"/>
    </row>
    <row r="111" spans="2:14" ht="16.350000000000001" customHeight="1">
      <c r="B111" s="256" t="s">
        <v>270</v>
      </c>
      <c r="C111" s="251" t="s">
        <v>1870</v>
      </c>
      <c r="D111" s="252">
        <v>8710</v>
      </c>
      <c r="E111" s="252">
        <v>8770</v>
      </c>
      <c r="F111" s="325">
        <v>4.7</v>
      </c>
      <c r="G111" s="252">
        <v>8640</v>
      </c>
      <c r="H111" s="413">
        <v>4.3999999999999995</v>
      </c>
      <c r="I111" s="325">
        <v>4.9000000000000004</v>
      </c>
      <c r="J111" s="324" t="s">
        <v>28</v>
      </c>
      <c r="L111" s="32"/>
      <c r="M111" s="33"/>
    </row>
    <row r="112" spans="2:14" ht="16.350000000000001" customHeight="1">
      <c r="B112" s="256" t="s">
        <v>271</v>
      </c>
      <c r="C112" s="340" t="s">
        <v>1871</v>
      </c>
      <c r="D112" s="257">
        <v>5440</v>
      </c>
      <c r="E112" s="596">
        <v>5500</v>
      </c>
      <c r="F112" s="334">
        <v>4.8</v>
      </c>
      <c r="G112" s="596">
        <v>5370</v>
      </c>
      <c r="H112" s="339">
        <v>4.5</v>
      </c>
      <c r="I112" s="334">
        <v>5.0999999999999996</v>
      </c>
      <c r="J112" s="336" t="s">
        <v>28</v>
      </c>
      <c r="L112" s="32"/>
      <c r="M112" s="33"/>
    </row>
    <row r="113" spans="2:13" ht="16.350000000000001" customHeight="1">
      <c r="B113" s="256" t="s">
        <v>272</v>
      </c>
      <c r="C113" s="251" t="s">
        <v>1872</v>
      </c>
      <c r="D113" s="252">
        <v>5590</v>
      </c>
      <c r="E113" s="252">
        <v>5570</v>
      </c>
      <c r="F113" s="325">
        <v>4.5</v>
      </c>
      <c r="G113" s="252">
        <v>5600</v>
      </c>
      <c r="H113" s="413" t="s">
        <v>1873</v>
      </c>
      <c r="I113" s="325">
        <v>4.7</v>
      </c>
      <c r="J113" s="324" t="s">
        <v>27</v>
      </c>
      <c r="L113" s="32"/>
      <c r="M113" s="33"/>
    </row>
    <row r="114" spans="2:13" ht="16.350000000000001" customHeight="1">
      <c r="B114" s="256" t="s">
        <v>273</v>
      </c>
      <c r="C114" s="340" t="s">
        <v>1874</v>
      </c>
      <c r="D114" s="257">
        <v>4380</v>
      </c>
      <c r="E114" s="596">
        <v>4440</v>
      </c>
      <c r="F114" s="334">
        <v>5.1000000000000005</v>
      </c>
      <c r="G114" s="596">
        <v>4360</v>
      </c>
      <c r="H114" s="339">
        <v>4.9000000000000004</v>
      </c>
      <c r="I114" s="334">
        <v>5.3000000000000007</v>
      </c>
      <c r="J114" s="336" t="s">
        <v>26</v>
      </c>
      <c r="L114" s="32"/>
      <c r="M114" s="33"/>
    </row>
    <row r="115" spans="2:13" ht="16.350000000000001" customHeight="1">
      <c r="B115" s="256" t="s">
        <v>274</v>
      </c>
      <c r="C115" s="251" t="s">
        <v>1875</v>
      </c>
      <c r="D115" s="252">
        <v>4630</v>
      </c>
      <c r="E115" s="252">
        <v>4680</v>
      </c>
      <c r="F115" s="325">
        <v>4.5999999999999996</v>
      </c>
      <c r="G115" s="252">
        <v>4610</v>
      </c>
      <c r="H115" s="413">
        <v>4.3999999999999995</v>
      </c>
      <c r="I115" s="325">
        <v>4.8</v>
      </c>
      <c r="J115" s="324" t="s">
        <v>26</v>
      </c>
      <c r="L115" s="32"/>
      <c r="M115" s="33"/>
    </row>
    <row r="116" spans="2:13" ht="16.350000000000001" customHeight="1">
      <c r="B116" s="256" t="s">
        <v>275</v>
      </c>
      <c r="C116" s="340" t="s">
        <v>1876</v>
      </c>
      <c r="D116" s="257">
        <v>3510</v>
      </c>
      <c r="E116" s="596">
        <v>3540</v>
      </c>
      <c r="F116" s="334">
        <v>4.8</v>
      </c>
      <c r="G116" s="596">
        <v>3490</v>
      </c>
      <c r="H116" s="339">
        <v>4.5999999999999996</v>
      </c>
      <c r="I116" s="334">
        <v>5</v>
      </c>
      <c r="J116" s="336" t="s">
        <v>26</v>
      </c>
      <c r="L116" s="32"/>
      <c r="M116" s="33"/>
    </row>
    <row r="117" spans="2:13" ht="16.350000000000001" customHeight="1">
      <c r="B117" s="256" t="s">
        <v>276</v>
      </c>
      <c r="C117" s="251" t="s">
        <v>1877</v>
      </c>
      <c r="D117" s="252">
        <v>3390</v>
      </c>
      <c r="E117" s="252">
        <v>3430</v>
      </c>
      <c r="F117" s="325">
        <v>4.5</v>
      </c>
      <c r="G117" s="252">
        <v>3370</v>
      </c>
      <c r="H117" s="412" t="s">
        <v>1878</v>
      </c>
      <c r="I117" s="325">
        <v>4.7</v>
      </c>
      <c r="J117" s="324" t="s">
        <v>27</v>
      </c>
      <c r="L117" s="32"/>
      <c r="M117" s="33"/>
    </row>
    <row r="118" spans="2:13" ht="16.350000000000001" customHeight="1">
      <c r="B118" s="256" t="s">
        <v>277</v>
      </c>
      <c r="C118" s="340" t="s">
        <v>635</v>
      </c>
      <c r="D118" s="257">
        <v>12700</v>
      </c>
      <c r="E118" s="596">
        <v>12900</v>
      </c>
      <c r="F118" s="334">
        <v>4.3999999999999995</v>
      </c>
      <c r="G118" s="596">
        <v>12400</v>
      </c>
      <c r="H118" s="339">
        <v>4.2</v>
      </c>
      <c r="I118" s="334">
        <v>4.5999999999999996</v>
      </c>
      <c r="J118" s="336" t="s">
        <v>183</v>
      </c>
      <c r="L118" s="32"/>
      <c r="M118" s="33"/>
    </row>
    <row r="119" spans="2:13" ht="16.350000000000001" customHeight="1">
      <c r="B119" s="256" t="s">
        <v>1397</v>
      </c>
      <c r="C119" s="666" t="s">
        <v>1879</v>
      </c>
      <c r="D119" s="252">
        <v>11400</v>
      </c>
      <c r="E119" s="597">
        <v>11300</v>
      </c>
      <c r="F119" s="326">
        <v>4.7</v>
      </c>
      <c r="G119" s="597">
        <v>11400</v>
      </c>
      <c r="H119" s="413">
        <v>4.5</v>
      </c>
      <c r="I119" s="326">
        <v>4.9000000000000004</v>
      </c>
      <c r="J119" s="506" t="s">
        <v>182</v>
      </c>
      <c r="L119" s="32"/>
      <c r="M119" s="33"/>
    </row>
    <row r="120" spans="2:13" ht="16.350000000000001" customHeight="1">
      <c r="B120" s="256" t="s">
        <v>1880</v>
      </c>
      <c r="C120" s="673" t="s">
        <v>1881</v>
      </c>
      <c r="D120" s="674">
        <v>10200</v>
      </c>
      <c r="E120" s="675">
        <v>10200</v>
      </c>
      <c r="F120" s="676">
        <v>4.8</v>
      </c>
      <c r="G120" s="675">
        <v>10100</v>
      </c>
      <c r="H120" s="677">
        <v>4.5999999999999996</v>
      </c>
      <c r="I120" s="676">
        <v>5</v>
      </c>
      <c r="J120" s="678" t="s">
        <v>182</v>
      </c>
      <c r="L120" s="32"/>
      <c r="M120" s="33"/>
    </row>
    <row r="121" spans="2:13" ht="16.350000000000001" customHeight="1" thickBot="1">
      <c r="B121" s="331" t="s">
        <v>1101</v>
      </c>
      <c r="C121" s="671" t="s">
        <v>1882</v>
      </c>
      <c r="D121" s="254">
        <v>3850</v>
      </c>
      <c r="E121" s="254">
        <v>3880</v>
      </c>
      <c r="F121" s="329">
        <v>4.9000000000000004</v>
      </c>
      <c r="G121" s="254">
        <v>3830</v>
      </c>
      <c r="H121" s="672">
        <v>4.5999999999999996</v>
      </c>
      <c r="I121" s="329">
        <v>5</v>
      </c>
      <c r="J121" s="328" t="s">
        <v>26</v>
      </c>
      <c r="L121" s="32"/>
      <c r="M121" s="33"/>
    </row>
    <row r="122" spans="2:13" ht="16.350000000000001" customHeight="1" thickTop="1">
      <c r="B122" s="332" t="s">
        <v>1103</v>
      </c>
      <c r="C122" s="336" t="s">
        <v>1104</v>
      </c>
      <c r="D122" s="257">
        <v>3440</v>
      </c>
      <c r="E122" s="596">
        <v>3500</v>
      </c>
      <c r="F122" s="334">
        <v>4.1000000000000005</v>
      </c>
      <c r="G122" s="596">
        <v>3410</v>
      </c>
      <c r="H122" s="334">
        <v>3.9</v>
      </c>
      <c r="I122" s="334">
        <v>4.3</v>
      </c>
      <c r="J122" s="336" t="s">
        <v>26</v>
      </c>
      <c r="L122" s="32"/>
      <c r="M122" s="33"/>
    </row>
    <row r="123" spans="2:13" ht="16.350000000000001" customHeight="1">
      <c r="B123" s="260" t="s">
        <v>302</v>
      </c>
      <c r="C123" s="335" t="s">
        <v>450</v>
      </c>
      <c r="D123" s="257">
        <v>1060</v>
      </c>
      <c r="E123" s="596">
        <v>1070</v>
      </c>
      <c r="F123" s="334">
        <v>4.1999999999999993</v>
      </c>
      <c r="G123" s="596">
        <v>1050</v>
      </c>
      <c r="H123" s="334">
        <v>3.9999999999999996</v>
      </c>
      <c r="I123" s="334">
        <v>4.3999999999999995</v>
      </c>
      <c r="J123" s="335" t="s">
        <v>26</v>
      </c>
      <c r="L123" s="32"/>
      <c r="M123" s="33"/>
    </row>
    <row r="124" spans="2:13" ht="16.350000000000001" customHeight="1">
      <c r="B124" s="260" t="s">
        <v>303</v>
      </c>
      <c r="C124" s="336" t="s">
        <v>1106</v>
      </c>
      <c r="D124" s="257">
        <v>760</v>
      </c>
      <c r="E124" s="596">
        <v>770</v>
      </c>
      <c r="F124" s="334">
        <v>4.3</v>
      </c>
      <c r="G124" s="596">
        <v>755</v>
      </c>
      <c r="H124" s="334">
        <v>4.0999999999999996</v>
      </c>
      <c r="I124" s="334">
        <v>4.5</v>
      </c>
      <c r="J124" s="336" t="s">
        <v>26</v>
      </c>
      <c r="L124" s="32"/>
      <c r="M124" s="33"/>
    </row>
    <row r="125" spans="2:13" ht="16.350000000000001" customHeight="1">
      <c r="B125" s="260" t="s">
        <v>304</v>
      </c>
      <c r="C125" s="335" t="s">
        <v>452</v>
      </c>
      <c r="D125" s="257">
        <v>689</v>
      </c>
      <c r="E125" s="596">
        <v>699</v>
      </c>
      <c r="F125" s="334">
        <v>4.1999999999999993</v>
      </c>
      <c r="G125" s="596">
        <v>684</v>
      </c>
      <c r="H125" s="334">
        <v>3.9999999999999996</v>
      </c>
      <c r="I125" s="334">
        <v>4.3999999999999995</v>
      </c>
      <c r="J125" s="335" t="s">
        <v>26</v>
      </c>
      <c r="L125" s="32"/>
      <c r="M125" s="33"/>
    </row>
    <row r="126" spans="2:13" ht="16.350000000000001" customHeight="1">
      <c r="B126" s="260" t="s">
        <v>305</v>
      </c>
      <c r="C126" s="336" t="s">
        <v>1109</v>
      </c>
      <c r="D126" s="257">
        <v>788</v>
      </c>
      <c r="E126" s="596">
        <v>799</v>
      </c>
      <c r="F126" s="334">
        <v>4.1999999999999993</v>
      </c>
      <c r="G126" s="596">
        <v>783</v>
      </c>
      <c r="H126" s="334">
        <v>3.9999999999999996</v>
      </c>
      <c r="I126" s="334">
        <v>4.3999999999999995</v>
      </c>
      <c r="J126" s="336" t="s">
        <v>26</v>
      </c>
      <c r="L126" s="32"/>
      <c r="M126" s="33"/>
    </row>
    <row r="127" spans="2:13" ht="16.350000000000001" customHeight="1">
      <c r="B127" s="260" t="s">
        <v>306</v>
      </c>
      <c r="C127" s="335" t="s">
        <v>454</v>
      </c>
      <c r="D127" s="257">
        <v>1010</v>
      </c>
      <c r="E127" s="596">
        <v>1030</v>
      </c>
      <c r="F127" s="334">
        <v>4.1999999999999993</v>
      </c>
      <c r="G127" s="596">
        <v>1000</v>
      </c>
      <c r="H127" s="334">
        <v>3.9999999999999996</v>
      </c>
      <c r="I127" s="334">
        <v>4.3999999999999995</v>
      </c>
      <c r="J127" s="335" t="s">
        <v>26</v>
      </c>
      <c r="L127" s="32"/>
      <c r="M127" s="33"/>
    </row>
    <row r="128" spans="2:13" ht="16.350000000000001" customHeight="1">
      <c r="B128" s="260" t="s">
        <v>307</v>
      </c>
      <c r="C128" s="336" t="s">
        <v>1112</v>
      </c>
      <c r="D128" s="257">
        <v>2460</v>
      </c>
      <c r="E128" s="596">
        <v>2500</v>
      </c>
      <c r="F128" s="334">
        <v>4.2</v>
      </c>
      <c r="G128" s="596">
        <v>2440</v>
      </c>
      <c r="H128" s="334">
        <v>4</v>
      </c>
      <c r="I128" s="334">
        <v>4.3999999999999995</v>
      </c>
      <c r="J128" s="336" t="s">
        <v>26</v>
      </c>
      <c r="L128" s="32"/>
      <c r="M128" s="33"/>
    </row>
    <row r="129" spans="2:14" ht="16.350000000000001" customHeight="1">
      <c r="B129" s="260" t="s">
        <v>308</v>
      </c>
      <c r="C129" s="335" t="s">
        <v>456</v>
      </c>
      <c r="D129" s="257">
        <v>1730</v>
      </c>
      <c r="E129" s="596">
        <v>1760</v>
      </c>
      <c r="F129" s="334">
        <v>4.1999999999999993</v>
      </c>
      <c r="G129" s="596">
        <v>1720</v>
      </c>
      <c r="H129" s="334">
        <v>3.9999999999999996</v>
      </c>
      <c r="I129" s="334">
        <v>4.3999999999999995</v>
      </c>
      <c r="J129" s="335" t="s">
        <v>26</v>
      </c>
      <c r="M129" s="32"/>
      <c r="N129" s="33"/>
    </row>
    <row r="130" spans="2:14" ht="16.350000000000001" customHeight="1">
      <c r="B130" s="260" t="s">
        <v>309</v>
      </c>
      <c r="C130" s="336" t="s">
        <v>1115</v>
      </c>
      <c r="D130" s="257">
        <v>1190</v>
      </c>
      <c r="E130" s="596">
        <v>1210</v>
      </c>
      <c r="F130" s="334">
        <v>4.1999999999999993</v>
      </c>
      <c r="G130" s="596">
        <v>1180</v>
      </c>
      <c r="H130" s="334">
        <v>3.9999999999999996</v>
      </c>
      <c r="I130" s="334">
        <v>4.3999999999999995</v>
      </c>
      <c r="J130" s="336" t="s">
        <v>26</v>
      </c>
      <c r="M130" s="32"/>
      <c r="N130" s="33"/>
    </row>
    <row r="131" spans="2:14" ht="16.350000000000001" customHeight="1">
      <c r="B131" s="260" t="s">
        <v>310</v>
      </c>
      <c r="C131" s="336" t="s">
        <v>1117</v>
      </c>
      <c r="D131" s="257">
        <v>929</v>
      </c>
      <c r="E131" s="596">
        <v>942</v>
      </c>
      <c r="F131" s="334">
        <v>4.1999999999999993</v>
      </c>
      <c r="G131" s="596">
        <v>923</v>
      </c>
      <c r="H131" s="334">
        <v>3.9999999999999996</v>
      </c>
      <c r="I131" s="334">
        <v>4.3999999999999995</v>
      </c>
      <c r="J131" s="336" t="s">
        <v>26</v>
      </c>
      <c r="M131" s="32"/>
      <c r="N131" s="33"/>
    </row>
    <row r="132" spans="2:14" ht="16.350000000000001" customHeight="1">
      <c r="B132" s="260" t="s">
        <v>311</v>
      </c>
      <c r="C132" s="335" t="s">
        <v>962</v>
      </c>
      <c r="D132" s="257">
        <v>1260</v>
      </c>
      <c r="E132" s="596">
        <v>1270</v>
      </c>
      <c r="F132" s="334">
        <v>4.3</v>
      </c>
      <c r="G132" s="596">
        <v>1250</v>
      </c>
      <c r="H132" s="334">
        <v>4.0999999999999996</v>
      </c>
      <c r="I132" s="334">
        <v>4.5</v>
      </c>
      <c r="J132" s="335" t="s">
        <v>26</v>
      </c>
      <c r="M132" s="32"/>
      <c r="N132" s="33"/>
    </row>
    <row r="133" spans="2:14" ht="16.350000000000001" customHeight="1">
      <c r="B133" s="260" t="s">
        <v>312</v>
      </c>
      <c r="C133" s="336" t="s">
        <v>1118</v>
      </c>
      <c r="D133" s="257">
        <v>1230</v>
      </c>
      <c r="E133" s="596">
        <v>1240</v>
      </c>
      <c r="F133" s="334">
        <v>4.3999999999999995</v>
      </c>
      <c r="G133" s="596">
        <v>1220</v>
      </c>
      <c r="H133" s="334">
        <v>4.1999999999999993</v>
      </c>
      <c r="I133" s="334">
        <v>4.5999999999999996</v>
      </c>
      <c r="J133" s="336" t="s">
        <v>26</v>
      </c>
      <c r="M133" s="32"/>
      <c r="N133" s="33"/>
    </row>
    <row r="134" spans="2:14" ht="16.350000000000001" customHeight="1">
      <c r="B134" s="260" t="s">
        <v>313</v>
      </c>
      <c r="C134" s="335" t="s">
        <v>963</v>
      </c>
      <c r="D134" s="257">
        <v>3260</v>
      </c>
      <c r="E134" s="596">
        <v>3290</v>
      </c>
      <c r="F134" s="334">
        <v>4.3999999999999995</v>
      </c>
      <c r="G134" s="596">
        <v>3250</v>
      </c>
      <c r="H134" s="334">
        <v>4.3999999999999995</v>
      </c>
      <c r="I134" s="334">
        <v>4.5999999999999996</v>
      </c>
      <c r="J134" s="335" t="s">
        <v>27</v>
      </c>
      <c r="M134" s="32"/>
      <c r="N134" s="33"/>
    </row>
    <row r="135" spans="2:14" ht="16.350000000000001" customHeight="1">
      <c r="B135" s="260" t="s">
        <v>314</v>
      </c>
      <c r="C135" s="336" t="s">
        <v>1119</v>
      </c>
      <c r="D135" s="257">
        <v>547</v>
      </c>
      <c r="E135" s="596">
        <v>554</v>
      </c>
      <c r="F135" s="334">
        <v>4.3999999999999995</v>
      </c>
      <c r="G135" s="596">
        <v>544</v>
      </c>
      <c r="H135" s="334">
        <v>4.1999999999999993</v>
      </c>
      <c r="I135" s="334">
        <v>4.5999999999999996</v>
      </c>
      <c r="J135" s="336" t="s">
        <v>26</v>
      </c>
      <c r="M135" s="32"/>
      <c r="N135" s="33"/>
    </row>
    <row r="136" spans="2:14" ht="16.350000000000001" customHeight="1">
      <c r="B136" s="260" t="s">
        <v>315</v>
      </c>
      <c r="C136" s="335" t="s">
        <v>964</v>
      </c>
      <c r="D136" s="257">
        <v>983</v>
      </c>
      <c r="E136" s="596">
        <v>997</v>
      </c>
      <c r="F136" s="334">
        <v>4.3999999999999995</v>
      </c>
      <c r="G136" s="596">
        <v>977</v>
      </c>
      <c r="H136" s="334">
        <v>4.1999999999999993</v>
      </c>
      <c r="I136" s="334">
        <v>4.5999999999999996</v>
      </c>
      <c r="J136" s="335" t="s">
        <v>26</v>
      </c>
      <c r="M136" s="32"/>
      <c r="N136" s="33"/>
    </row>
    <row r="137" spans="2:14" ht="16.350000000000001" customHeight="1">
      <c r="B137" s="260" t="s">
        <v>316</v>
      </c>
      <c r="C137" s="336" t="s">
        <v>1120</v>
      </c>
      <c r="D137" s="257">
        <v>602</v>
      </c>
      <c r="E137" s="596">
        <v>611</v>
      </c>
      <c r="F137" s="334">
        <v>4.3999999999999995</v>
      </c>
      <c r="G137" s="596">
        <v>598</v>
      </c>
      <c r="H137" s="334">
        <v>4.1999999999999993</v>
      </c>
      <c r="I137" s="334">
        <v>4.5999999999999996</v>
      </c>
      <c r="J137" s="336" t="s">
        <v>26</v>
      </c>
      <c r="M137" s="32"/>
      <c r="N137" s="33"/>
    </row>
    <row r="138" spans="2:14" ht="16.350000000000001" customHeight="1">
      <c r="B138" s="260" t="s">
        <v>317</v>
      </c>
      <c r="C138" s="324" t="s">
        <v>1121</v>
      </c>
      <c r="D138" s="257">
        <v>948</v>
      </c>
      <c r="E138" s="596">
        <v>961</v>
      </c>
      <c r="F138" s="334">
        <v>4.3999999999999995</v>
      </c>
      <c r="G138" s="596">
        <v>943</v>
      </c>
      <c r="H138" s="334">
        <v>4.1999999999999993</v>
      </c>
      <c r="I138" s="334">
        <v>4.5999999999999996</v>
      </c>
      <c r="J138" s="324" t="s">
        <v>26</v>
      </c>
      <c r="M138" s="32"/>
      <c r="N138" s="33"/>
    </row>
    <row r="139" spans="2:14" ht="16.350000000000001" customHeight="1">
      <c r="B139" s="260" t="s">
        <v>318</v>
      </c>
      <c r="C139" s="336" t="s">
        <v>1122</v>
      </c>
      <c r="D139" s="257">
        <v>1630</v>
      </c>
      <c r="E139" s="596">
        <v>1640</v>
      </c>
      <c r="F139" s="334">
        <v>4.8</v>
      </c>
      <c r="G139" s="596">
        <v>1610</v>
      </c>
      <c r="H139" s="334">
        <v>4.5999999999999996</v>
      </c>
      <c r="I139" s="334">
        <v>5</v>
      </c>
      <c r="J139" s="336" t="s">
        <v>28</v>
      </c>
      <c r="M139" s="32"/>
      <c r="N139" s="33"/>
    </row>
    <row r="140" spans="2:14" ht="16.350000000000001" customHeight="1">
      <c r="B140" s="260" t="s">
        <v>319</v>
      </c>
      <c r="C140" s="335" t="s">
        <v>965</v>
      </c>
      <c r="D140" s="257">
        <v>2080</v>
      </c>
      <c r="E140" s="596">
        <v>2100</v>
      </c>
      <c r="F140" s="334">
        <v>4.3999999999999995</v>
      </c>
      <c r="G140" s="596">
        <v>2070</v>
      </c>
      <c r="H140" s="334">
        <v>4.3999999999999995</v>
      </c>
      <c r="I140" s="334">
        <v>4.5999999999999996</v>
      </c>
      <c r="J140" s="335" t="s">
        <v>27</v>
      </c>
      <c r="M140" s="32"/>
      <c r="N140" s="33"/>
    </row>
    <row r="141" spans="2:14" ht="16.350000000000001" customHeight="1">
      <c r="B141" s="260" t="s">
        <v>320</v>
      </c>
      <c r="C141" s="336" t="s">
        <v>1123</v>
      </c>
      <c r="D141" s="257">
        <v>2170</v>
      </c>
      <c r="E141" s="596">
        <v>2190</v>
      </c>
      <c r="F141" s="334">
        <v>4.5999999999999996</v>
      </c>
      <c r="G141" s="596">
        <v>2160</v>
      </c>
      <c r="H141" s="334">
        <v>4.3999999999999995</v>
      </c>
      <c r="I141" s="334">
        <v>4.8</v>
      </c>
      <c r="J141" s="336" t="s">
        <v>26</v>
      </c>
      <c r="M141" s="32"/>
      <c r="N141" s="33"/>
    </row>
    <row r="142" spans="2:14" ht="16.350000000000001" customHeight="1">
      <c r="B142" s="260" t="s">
        <v>321</v>
      </c>
      <c r="C142" s="335" t="s">
        <v>966</v>
      </c>
      <c r="D142" s="257">
        <v>2670</v>
      </c>
      <c r="E142" s="596">
        <v>2770</v>
      </c>
      <c r="F142" s="334">
        <v>4.8</v>
      </c>
      <c r="G142" s="596">
        <v>2630</v>
      </c>
      <c r="H142" s="334">
        <v>4.7</v>
      </c>
      <c r="I142" s="334">
        <v>5</v>
      </c>
      <c r="J142" s="335" t="s">
        <v>26</v>
      </c>
      <c r="M142" s="32"/>
      <c r="N142" s="33"/>
    </row>
    <row r="143" spans="2:14" ht="16.350000000000001" customHeight="1">
      <c r="B143" s="260" t="s">
        <v>322</v>
      </c>
      <c r="C143" s="336" t="s">
        <v>1124</v>
      </c>
      <c r="D143" s="257">
        <v>1760</v>
      </c>
      <c r="E143" s="596">
        <v>1780</v>
      </c>
      <c r="F143" s="334">
        <v>4.5999999999999996</v>
      </c>
      <c r="G143" s="596">
        <v>1740</v>
      </c>
      <c r="H143" s="334">
        <v>4.3999999999999995</v>
      </c>
      <c r="I143" s="334">
        <v>4.8</v>
      </c>
      <c r="J143" s="336" t="s">
        <v>28</v>
      </c>
      <c r="M143" s="32"/>
      <c r="N143" s="33"/>
    </row>
    <row r="144" spans="2:14" ht="16.350000000000001" customHeight="1">
      <c r="B144" s="260" t="s">
        <v>323</v>
      </c>
      <c r="C144" s="335" t="s">
        <v>967</v>
      </c>
      <c r="D144" s="257">
        <v>1140</v>
      </c>
      <c r="E144" s="596">
        <v>1150</v>
      </c>
      <c r="F144" s="334">
        <v>4.3</v>
      </c>
      <c r="G144" s="596">
        <v>1140</v>
      </c>
      <c r="H144" s="334">
        <v>4.1000000000000005</v>
      </c>
      <c r="I144" s="334">
        <v>4.5</v>
      </c>
      <c r="J144" s="335" t="s">
        <v>597</v>
      </c>
      <c r="M144" s="32"/>
      <c r="N144" s="33"/>
    </row>
    <row r="145" spans="2:14" ht="16.350000000000001" customHeight="1">
      <c r="B145" s="260" t="s">
        <v>324</v>
      </c>
      <c r="C145" s="336" t="s">
        <v>1126</v>
      </c>
      <c r="D145" s="257">
        <v>903</v>
      </c>
      <c r="E145" s="596">
        <v>912</v>
      </c>
      <c r="F145" s="334">
        <v>4.2</v>
      </c>
      <c r="G145" s="596">
        <v>903</v>
      </c>
      <c r="H145" s="334">
        <v>4</v>
      </c>
      <c r="I145" s="334">
        <v>4.3999999999999995</v>
      </c>
      <c r="J145" s="336" t="s">
        <v>597</v>
      </c>
      <c r="M145" s="32"/>
      <c r="N145" s="33"/>
    </row>
    <row r="146" spans="2:14" ht="16.350000000000001" customHeight="1">
      <c r="B146" s="260" t="s">
        <v>325</v>
      </c>
      <c r="C146" s="324" t="s">
        <v>473</v>
      </c>
      <c r="D146" s="257">
        <v>1020</v>
      </c>
      <c r="E146" s="596">
        <v>1030</v>
      </c>
      <c r="F146" s="334">
        <v>4.5</v>
      </c>
      <c r="G146" s="596">
        <v>1020</v>
      </c>
      <c r="H146" s="334">
        <v>4.3</v>
      </c>
      <c r="I146" s="334">
        <v>4.7</v>
      </c>
      <c r="J146" s="324" t="s">
        <v>597</v>
      </c>
      <c r="M146" s="32"/>
      <c r="N146" s="33"/>
    </row>
    <row r="147" spans="2:14" ht="16.350000000000001" customHeight="1">
      <c r="B147" s="260" t="s">
        <v>326</v>
      </c>
      <c r="C147" s="336" t="s">
        <v>1127</v>
      </c>
      <c r="D147" s="257">
        <v>1910</v>
      </c>
      <c r="E147" s="596">
        <v>1930</v>
      </c>
      <c r="F147" s="334">
        <v>4.3</v>
      </c>
      <c r="G147" s="596">
        <v>1880</v>
      </c>
      <c r="H147" s="334">
        <v>4.1000000000000005</v>
      </c>
      <c r="I147" s="334">
        <v>4.5</v>
      </c>
      <c r="J147" s="336" t="s">
        <v>182</v>
      </c>
      <c r="M147" s="32"/>
      <c r="N147" s="33"/>
    </row>
    <row r="148" spans="2:14" ht="16.350000000000001" customHeight="1">
      <c r="B148" s="260" t="s">
        <v>328</v>
      </c>
      <c r="C148" s="335" t="s">
        <v>476</v>
      </c>
      <c r="D148" s="257">
        <v>366</v>
      </c>
      <c r="E148" s="596">
        <v>368</v>
      </c>
      <c r="F148" s="334">
        <v>4.3999999999999995</v>
      </c>
      <c r="G148" s="596">
        <v>366</v>
      </c>
      <c r="H148" s="334">
        <v>4.2</v>
      </c>
      <c r="I148" s="334">
        <v>4.5999999999999996</v>
      </c>
      <c r="J148" s="335" t="s">
        <v>597</v>
      </c>
      <c r="M148" s="32"/>
      <c r="N148" s="33"/>
    </row>
    <row r="149" spans="2:14" ht="16.350000000000001" customHeight="1">
      <c r="B149" s="260" t="s">
        <v>329</v>
      </c>
      <c r="C149" s="336" t="s">
        <v>1129</v>
      </c>
      <c r="D149" s="257">
        <v>1260</v>
      </c>
      <c r="E149" s="596">
        <v>1280</v>
      </c>
      <c r="F149" s="334">
        <v>4.1000000000000005</v>
      </c>
      <c r="G149" s="596">
        <v>1240</v>
      </c>
      <c r="H149" s="334">
        <v>3.9</v>
      </c>
      <c r="I149" s="334">
        <v>4.3</v>
      </c>
      <c r="J149" s="336" t="s">
        <v>28</v>
      </c>
      <c r="M149" s="32"/>
      <c r="N149" s="33"/>
    </row>
    <row r="150" spans="2:14" ht="16.350000000000001" customHeight="1">
      <c r="B150" s="260" t="s">
        <v>330</v>
      </c>
      <c r="C150" s="335" t="s">
        <v>478</v>
      </c>
      <c r="D150" s="257">
        <v>1080</v>
      </c>
      <c r="E150" s="596">
        <v>1090</v>
      </c>
      <c r="F150" s="334">
        <v>4.3999999999999995</v>
      </c>
      <c r="G150" s="596">
        <v>1080</v>
      </c>
      <c r="H150" s="334">
        <v>4.2</v>
      </c>
      <c r="I150" s="334">
        <v>4.5999999999999996</v>
      </c>
      <c r="J150" s="335" t="s">
        <v>597</v>
      </c>
      <c r="M150" s="32"/>
      <c r="N150" s="33"/>
    </row>
    <row r="151" spans="2:14" ht="16.350000000000001" customHeight="1">
      <c r="B151" s="260" t="s">
        <v>331</v>
      </c>
      <c r="C151" s="336" t="s">
        <v>1130</v>
      </c>
      <c r="D151" s="257">
        <v>629</v>
      </c>
      <c r="E151" s="596">
        <v>638</v>
      </c>
      <c r="F151" s="334">
        <v>4.3999999999999995</v>
      </c>
      <c r="G151" s="596">
        <v>629</v>
      </c>
      <c r="H151" s="334">
        <v>4.2</v>
      </c>
      <c r="I151" s="334">
        <v>4.5999999999999996</v>
      </c>
      <c r="J151" s="336" t="s">
        <v>597</v>
      </c>
      <c r="M151" s="32"/>
      <c r="N151" s="33"/>
    </row>
    <row r="152" spans="2:14" ht="16.350000000000001" customHeight="1">
      <c r="B152" s="260" t="s">
        <v>332</v>
      </c>
      <c r="C152" s="335" t="s">
        <v>480</v>
      </c>
      <c r="D152" s="257">
        <v>2000</v>
      </c>
      <c r="E152" s="596">
        <v>2000</v>
      </c>
      <c r="F152" s="334">
        <v>4.3999999999999995</v>
      </c>
      <c r="G152" s="596">
        <v>2000</v>
      </c>
      <c r="H152" s="334">
        <v>4.2</v>
      </c>
      <c r="I152" s="334">
        <v>4.5999999999999996</v>
      </c>
      <c r="J152" s="335" t="s">
        <v>597</v>
      </c>
      <c r="M152" s="32"/>
      <c r="N152" s="33"/>
    </row>
    <row r="153" spans="2:14" ht="16.350000000000001" customHeight="1">
      <c r="B153" s="260" t="s">
        <v>333</v>
      </c>
      <c r="C153" s="336" t="s">
        <v>1132</v>
      </c>
      <c r="D153" s="257">
        <v>1280</v>
      </c>
      <c r="E153" s="596">
        <v>1300</v>
      </c>
      <c r="F153" s="334">
        <v>4.5</v>
      </c>
      <c r="G153" s="596">
        <v>1280</v>
      </c>
      <c r="H153" s="334">
        <v>4.3</v>
      </c>
      <c r="I153" s="334">
        <v>4.7</v>
      </c>
      <c r="J153" s="336" t="s">
        <v>597</v>
      </c>
      <c r="M153" s="32"/>
      <c r="N153" s="33"/>
    </row>
    <row r="154" spans="2:14" ht="16.350000000000001" customHeight="1">
      <c r="B154" s="260" t="s">
        <v>334</v>
      </c>
      <c r="C154" s="324" t="s">
        <v>901</v>
      </c>
      <c r="D154" s="257">
        <v>1440</v>
      </c>
      <c r="E154" s="596">
        <v>1460</v>
      </c>
      <c r="F154" s="334">
        <v>4.3</v>
      </c>
      <c r="G154" s="596">
        <v>1440</v>
      </c>
      <c r="H154" s="334">
        <v>4.1000000000000005</v>
      </c>
      <c r="I154" s="334">
        <v>4.5</v>
      </c>
      <c r="J154" s="324" t="s">
        <v>597</v>
      </c>
      <c r="M154" s="32"/>
      <c r="N154" s="33"/>
    </row>
    <row r="155" spans="2:14" ht="16.350000000000001" customHeight="1">
      <c r="B155" s="260" t="s">
        <v>335</v>
      </c>
      <c r="C155" s="336" t="s">
        <v>1133</v>
      </c>
      <c r="D155" s="257">
        <v>820</v>
      </c>
      <c r="E155" s="596">
        <v>831</v>
      </c>
      <c r="F155" s="334">
        <v>4.1999999999999993</v>
      </c>
      <c r="G155" s="596">
        <v>815</v>
      </c>
      <c r="H155" s="334">
        <v>3.9999999999999996</v>
      </c>
      <c r="I155" s="334">
        <v>4.3999999999999995</v>
      </c>
      <c r="J155" s="336" t="s">
        <v>26</v>
      </c>
      <c r="M155" s="32"/>
      <c r="N155" s="33"/>
    </row>
    <row r="156" spans="2:14" ht="16.350000000000001" customHeight="1">
      <c r="B156" s="260" t="s">
        <v>336</v>
      </c>
      <c r="C156" s="335" t="s">
        <v>484</v>
      </c>
      <c r="D156" s="257">
        <v>485</v>
      </c>
      <c r="E156" s="596">
        <v>492</v>
      </c>
      <c r="F156" s="334">
        <v>4.3</v>
      </c>
      <c r="G156" s="596">
        <v>482</v>
      </c>
      <c r="H156" s="334">
        <v>4.0999999999999996</v>
      </c>
      <c r="I156" s="334">
        <v>4.5</v>
      </c>
      <c r="J156" s="335" t="s">
        <v>26</v>
      </c>
      <c r="M156" s="32"/>
      <c r="N156" s="33"/>
    </row>
    <row r="157" spans="2:14" ht="16.350000000000001" customHeight="1">
      <c r="B157" s="260" t="s">
        <v>337</v>
      </c>
      <c r="C157" s="336" t="s">
        <v>1134</v>
      </c>
      <c r="D157" s="257">
        <v>441</v>
      </c>
      <c r="E157" s="596">
        <v>447</v>
      </c>
      <c r="F157" s="334">
        <v>4.1999999999999993</v>
      </c>
      <c r="G157" s="596">
        <v>438</v>
      </c>
      <c r="H157" s="334">
        <v>3.9999999999999996</v>
      </c>
      <c r="I157" s="334">
        <v>4.3999999999999995</v>
      </c>
      <c r="J157" s="336" t="s">
        <v>26</v>
      </c>
      <c r="M157" s="32"/>
      <c r="N157" s="33"/>
    </row>
    <row r="158" spans="2:14" ht="16.350000000000001" customHeight="1">
      <c r="B158" s="260" t="s">
        <v>338</v>
      </c>
      <c r="C158" s="335" t="s">
        <v>486</v>
      </c>
      <c r="D158" s="257">
        <v>3040</v>
      </c>
      <c r="E158" s="596">
        <v>3080</v>
      </c>
      <c r="F158" s="334">
        <v>4.2</v>
      </c>
      <c r="G158" s="596">
        <v>2990</v>
      </c>
      <c r="H158" s="334">
        <v>4</v>
      </c>
      <c r="I158" s="334">
        <v>4.3999999999999995</v>
      </c>
      <c r="J158" s="335" t="s">
        <v>182</v>
      </c>
      <c r="M158" s="32"/>
      <c r="N158" s="33"/>
    </row>
    <row r="159" spans="2:14" ht="16.350000000000001" customHeight="1">
      <c r="B159" s="260" t="s">
        <v>339</v>
      </c>
      <c r="C159" s="336" t="s">
        <v>1135</v>
      </c>
      <c r="D159" s="257">
        <v>1430</v>
      </c>
      <c r="E159" s="596">
        <v>1450</v>
      </c>
      <c r="F159" s="334">
        <v>4.1000000000000005</v>
      </c>
      <c r="G159" s="596">
        <v>1410</v>
      </c>
      <c r="H159" s="334">
        <v>3.9</v>
      </c>
      <c r="I159" s="334">
        <v>4.3</v>
      </c>
      <c r="J159" s="336" t="s">
        <v>28</v>
      </c>
      <c r="M159" s="32"/>
      <c r="N159" s="33"/>
    </row>
    <row r="160" spans="2:14" ht="16.350000000000001" customHeight="1">
      <c r="B160" s="260" t="s">
        <v>340</v>
      </c>
      <c r="C160" s="336" t="s">
        <v>1136</v>
      </c>
      <c r="D160" s="257">
        <v>1170</v>
      </c>
      <c r="E160" s="596">
        <v>1190</v>
      </c>
      <c r="F160" s="334">
        <v>4.1000000000000005</v>
      </c>
      <c r="G160" s="596">
        <v>1150</v>
      </c>
      <c r="H160" s="334">
        <v>3.9</v>
      </c>
      <c r="I160" s="334">
        <v>4.3</v>
      </c>
      <c r="J160" s="336" t="s">
        <v>28</v>
      </c>
      <c r="M160" s="32"/>
      <c r="N160" s="33"/>
    </row>
    <row r="161" spans="2:14" ht="16.350000000000001" customHeight="1">
      <c r="B161" s="260" t="s">
        <v>341</v>
      </c>
      <c r="C161" s="336" t="s">
        <v>1138</v>
      </c>
      <c r="D161" s="257">
        <v>3030</v>
      </c>
      <c r="E161" s="596">
        <v>3080</v>
      </c>
      <c r="F161" s="334">
        <v>4.2</v>
      </c>
      <c r="G161" s="596">
        <v>2980</v>
      </c>
      <c r="H161" s="334">
        <v>4</v>
      </c>
      <c r="I161" s="334">
        <v>4.3999999999999995</v>
      </c>
      <c r="J161" s="336" t="s">
        <v>28</v>
      </c>
      <c r="M161" s="32"/>
      <c r="N161" s="33"/>
    </row>
    <row r="162" spans="2:14" ht="16.350000000000001" customHeight="1">
      <c r="B162" s="260" t="s">
        <v>342</v>
      </c>
      <c r="C162" s="335" t="s">
        <v>490</v>
      </c>
      <c r="D162" s="257">
        <v>2640</v>
      </c>
      <c r="E162" s="596">
        <v>2650</v>
      </c>
      <c r="F162" s="334">
        <v>4.7</v>
      </c>
      <c r="G162" s="596">
        <v>2640</v>
      </c>
      <c r="H162" s="334">
        <v>4.5</v>
      </c>
      <c r="I162" s="334">
        <v>4.9000000000000004</v>
      </c>
      <c r="J162" s="335" t="s">
        <v>597</v>
      </c>
      <c r="M162" s="32"/>
      <c r="N162" s="33"/>
    </row>
    <row r="163" spans="2:14" ht="16.350000000000001" customHeight="1">
      <c r="B163" s="260" t="s">
        <v>343</v>
      </c>
      <c r="C163" s="336" t="s">
        <v>1140</v>
      </c>
      <c r="D163" s="257">
        <v>2260</v>
      </c>
      <c r="E163" s="596">
        <v>2290</v>
      </c>
      <c r="F163" s="334">
        <v>4.5</v>
      </c>
      <c r="G163" s="596">
        <v>2230</v>
      </c>
      <c r="H163" s="334">
        <v>4.3</v>
      </c>
      <c r="I163" s="334">
        <v>4.7</v>
      </c>
      <c r="J163" s="336" t="s">
        <v>182</v>
      </c>
      <c r="M163" s="32"/>
      <c r="N163" s="33"/>
    </row>
    <row r="164" spans="2:14" ht="16.350000000000001" customHeight="1">
      <c r="B164" s="260" t="s">
        <v>344</v>
      </c>
      <c r="C164" s="324" t="s">
        <v>902</v>
      </c>
      <c r="D164" s="257">
        <v>4400</v>
      </c>
      <c r="E164" s="596">
        <v>4460</v>
      </c>
      <c r="F164" s="334">
        <v>4.3</v>
      </c>
      <c r="G164" s="596">
        <v>4340</v>
      </c>
      <c r="H164" s="334">
        <v>4.1000000000000005</v>
      </c>
      <c r="I164" s="334">
        <v>4.5</v>
      </c>
      <c r="J164" s="324" t="s">
        <v>182</v>
      </c>
      <c r="M164" s="32"/>
      <c r="N164" s="33"/>
    </row>
    <row r="165" spans="2:14" ht="16.350000000000001" customHeight="1">
      <c r="B165" s="260" t="s">
        <v>345</v>
      </c>
      <c r="C165" s="336" t="s">
        <v>1141</v>
      </c>
      <c r="D165" s="257">
        <v>1710</v>
      </c>
      <c r="E165" s="596">
        <v>1730</v>
      </c>
      <c r="F165" s="334">
        <v>4.2</v>
      </c>
      <c r="G165" s="596">
        <v>1690</v>
      </c>
      <c r="H165" s="334">
        <v>4</v>
      </c>
      <c r="I165" s="334">
        <v>4.3999999999999995</v>
      </c>
      <c r="J165" s="336" t="s">
        <v>28</v>
      </c>
      <c r="M165" s="32"/>
      <c r="N165" s="33"/>
    </row>
    <row r="166" spans="2:14" ht="16.350000000000001" customHeight="1">
      <c r="B166" s="260" t="s">
        <v>346</v>
      </c>
      <c r="C166" s="335" t="s">
        <v>494</v>
      </c>
      <c r="D166" s="257">
        <v>594</v>
      </c>
      <c r="E166" s="596">
        <v>602</v>
      </c>
      <c r="F166" s="334">
        <v>4.3</v>
      </c>
      <c r="G166" s="596">
        <v>585</v>
      </c>
      <c r="H166" s="334">
        <v>4.1000000000000005</v>
      </c>
      <c r="I166" s="334">
        <v>4.5000000000000009</v>
      </c>
      <c r="J166" s="335" t="s">
        <v>182</v>
      </c>
      <c r="M166" s="32"/>
      <c r="N166" s="33"/>
    </row>
    <row r="167" spans="2:14" ht="16.350000000000001" customHeight="1">
      <c r="B167" s="260" t="s">
        <v>347</v>
      </c>
      <c r="C167" s="336" t="s">
        <v>1143</v>
      </c>
      <c r="D167" s="257">
        <v>933</v>
      </c>
      <c r="E167" s="596">
        <v>947</v>
      </c>
      <c r="F167" s="334">
        <v>4.2</v>
      </c>
      <c r="G167" s="596">
        <v>919</v>
      </c>
      <c r="H167" s="334">
        <v>4</v>
      </c>
      <c r="I167" s="334">
        <v>4.4000000000000004</v>
      </c>
      <c r="J167" s="336" t="s">
        <v>182</v>
      </c>
      <c r="M167" s="32"/>
      <c r="N167" s="33"/>
    </row>
    <row r="168" spans="2:14" ht="16.350000000000001" customHeight="1">
      <c r="B168" s="260" t="s">
        <v>348</v>
      </c>
      <c r="C168" s="335" t="s">
        <v>496</v>
      </c>
      <c r="D168" s="257">
        <v>1580</v>
      </c>
      <c r="E168" s="596">
        <v>1600</v>
      </c>
      <c r="F168" s="334">
        <v>4.1999999999999993</v>
      </c>
      <c r="G168" s="596">
        <v>1570</v>
      </c>
      <c r="H168" s="334">
        <v>3.9999999999999996</v>
      </c>
      <c r="I168" s="334">
        <v>4.3999999999999995</v>
      </c>
      <c r="J168" s="335" t="s">
        <v>26</v>
      </c>
      <c r="M168" s="32"/>
      <c r="N168" s="33"/>
    </row>
    <row r="169" spans="2:14" ht="16.350000000000001" customHeight="1">
      <c r="B169" s="260" t="s">
        <v>350</v>
      </c>
      <c r="C169" s="336" t="s">
        <v>1145</v>
      </c>
      <c r="D169" s="257">
        <v>1150</v>
      </c>
      <c r="E169" s="596">
        <v>1170</v>
      </c>
      <c r="F169" s="334">
        <v>4.3</v>
      </c>
      <c r="G169" s="596">
        <v>1140</v>
      </c>
      <c r="H169" s="334">
        <v>4.0999999999999996</v>
      </c>
      <c r="I169" s="334">
        <v>4.5</v>
      </c>
      <c r="J169" s="336" t="s">
        <v>26</v>
      </c>
      <c r="M169" s="32"/>
      <c r="N169" s="33"/>
    </row>
    <row r="170" spans="2:14" ht="16.350000000000001" customHeight="1">
      <c r="B170" s="260" t="s">
        <v>351</v>
      </c>
      <c r="C170" s="335" t="s">
        <v>1146</v>
      </c>
      <c r="D170" s="257">
        <v>954</v>
      </c>
      <c r="E170" s="596">
        <v>964</v>
      </c>
      <c r="F170" s="334">
        <v>4.2</v>
      </c>
      <c r="G170" s="596">
        <v>950</v>
      </c>
      <c r="H170" s="334">
        <v>4.1999999999999993</v>
      </c>
      <c r="I170" s="334">
        <v>4.3999999999999995</v>
      </c>
      <c r="J170" s="335" t="s">
        <v>27</v>
      </c>
      <c r="M170" s="32"/>
      <c r="N170" s="33"/>
    </row>
    <row r="171" spans="2:14" ht="16.350000000000001" customHeight="1">
      <c r="B171" s="260" t="s">
        <v>352</v>
      </c>
      <c r="C171" s="336" t="s">
        <v>1147</v>
      </c>
      <c r="D171" s="257">
        <v>458</v>
      </c>
      <c r="E171" s="596">
        <v>466</v>
      </c>
      <c r="F171" s="334">
        <v>4.1999999999999993</v>
      </c>
      <c r="G171" s="596">
        <v>454</v>
      </c>
      <c r="H171" s="334">
        <v>3.9999999999999996</v>
      </c>
      <c r="I171" s="334">
        <v>4.3999999999999995</v>
      </c>
      <c r="J171" s="336" t="s">
        <v>26</v>
      </c>
      <c r="M171" s="32"/>
      <c r="N171" s="33"/>
    </row>
    <row r="172" spans="2:14" ht="16.350000000000001" customHeight="1">
      <c r="B172" s="260" t="s">
        <v>353</v>
      </c>
      <c r="C172" s="324" t="s">
        <v>501</v>
      </c>
      <c r="D172" s="257">
        <v>448</v>
      </c>
      <c r="E172" s="596">
        <v>455</v>
      </c>
      <c r="F172" s="334">
        <v>4.1999999999999993</v>
      </c>
      <c r="G172" s="596">
        <v>445</v>
      </c>
      <c r="H172" s="334">
        <v>3.9999999999999996</v>
      </c>
      <c r="I172" s="334">
        <v>4.3999999999999995</v>
      </c>
      <c r="J172" s="324" t="s">
        <v>26</v>
      </c>
      <c r="M172" s="32"/>
      <c r="N172" s="33"/>
    </row>
    <row r="173" spans="2:14" ht="16.350000000000001" customHeight="1">
      <c r="B173" s="260" t="s">
        <v>354</v>
      </c>
      <c r="C173" s="336" t="s">
        <v>1148</v>
      </c>
      <c r="D173" s="257">
        <v>633</v>
      </c>
      <c r="E173" s="596">
        <v>639</v>
      </c>
      <c r="F173" s="334">
        <v>4.7</v>
      </c>
      <c r="G173" s="596">
        <v>627</v>
      </c>
      <c r="H173" s="334">
        <v>4.5</v>
      </c>
      <c r="I173" s="334">
        <v>4.9000000000000004</v>
      </c>
      <c r="J173" s="336" t="s">
        <v>182</v>
      </c>
      <c r="M173" s="32"/>
      <c r="N173" s="33"/>
    </row>
    <row r="174" spans="2:14" ht="16.350000000000001" customHeight="1">
      <c r="B174" s="260" t="s">
        <v>355</v>
      </c>
      <c r="C174" s="335" t="s">
        <v>1149</v>
      </c>
      <c r="D174" s="257">
        <v>1540</v>
      </c>
      <c r="E174" s="596">
        <v>1560</v>
      </c>
      <c r="F174" s="334">
        <v>4.3</v>
      </c>
      <c r="G174" s="596">
        <v>1510</v>
      </c>
      <c r="H174" s="334">
        <v>4.1000000000000005</v>
      </c>
      <c r="I174" s="334">
        <v>4.5</v>
      </c>
      <c r="J174" s="335" t="s">
        <v>28</v>
      </c>
      <c r="M174" s="32"/>
      <c r="N174" s="33"/>
    </row>
    <row r="175" spans="2:14" ht="16.350000000000001" customHeight="1">
      <c r="B175" s="260" t="s">
        <v>356</v>
      </c>
      <c r="C175" s="336" t="s">
        <v>1150</v>
      </c>
      <c r="D175" s="257">
        <v>3020</v>
      </c>
      <c r="E175" s="596">
        <v>3060</v>
      </c>
      <c r="F175" s="334">
        <v>4.2</v>
      </c>
      <c r="G175" s="596">
        <v>2970</v>
      </c>
      <c r="H175" s="334">
        <v>4</v>
      </c>
      <c r="I175" s="334">
        <v>4.3999999999999995</v>
      </c>
      <c r="J175" s="336" t="s">
        <v>28</v>
      </c>
      <c r="M175" s="32"/>
      <c r="N175" s="33"/>
    </row>
    <row r="176" spans="2:14" ht="16.350000000000001" customHeight="1">
      <c r="B176" s="260" t="s">
        <v>357</v>
      </c>
      <c r="C176" s="336" t="s">
        <v>1151</v>
      </c>
      <c r="D176" s="257">
        <v>629</v>
      </c>
      <c r="E176" s="596">
        <v>638</v>
      </c>
      <c r="F176" s="334">
        <v>4.7</v>
      </c>
      <c r="G176" s="596">
        <v>625</v>
      </c>
      <c r="H176" s="334">
        <v>4.5</v>
      </c>
      <c r="I176" s="334">
        <v>4.9000000000000004</v>
      </c>
      <c r="J176" s="336" t="s">
        <v>26</v>
      </c>
      <c r="M176" s="32"/>
      <c r="N176" s="33"/>
    </row>
    <row r="177" spans="2:14" ht="16.350000000000001" customHeight="1">
      <c r="B177" s="260" t="s">
        <v>358</v>
      </c>
      <c r="C177" s="336" t="s">
        <v>1153</v>
      </c>
      <c r="D177" s="257">
        <v>754</v>
      </c>
      <c r="E177" s="596">
        <v>760</v>
      </c>
      <c r="F177" s="334">
        <v>4.7</v>
      </c>
      <c r="G177" s="596">
        <v>751</v>
      </c>
      <c r="H177" s="334">
        <v>4.5</v>
      </c>
      <c r="I177" s="334">
        <v>4.9000000000000004</v>
      </c>
      <c r="J177" s="336" t="s">
        <v>26</v>
      </c>
      <c r="M177" s="32"/>
      <c r="N177" s="33"/>
    </row>
    <row r="178" spans="2:14" ht="16.350000000000001" customHeight="1">
      <c r="B178" s="260" t="s">
        <v>360</v>
      </c>
      <c r="C178" s="324" t="s">
        <v>1154</v>
      </c>
      <c r="D178" s="257">
        <v>771</v>
      </c>
      <c r="E178" s="596">
        <v>782</v>
      </c>
      <c r="F178" s="334">
        <v>4.3</v>
      </c>
      <c r="G178" s="596">
        <v>766</v>
      </c>
      <c r="H178" s="334">
        <v>4.0999999999999996</v>
      </c>
      <c r="I178" s="334">
        <v>4.5</v>
      </c>
      <c r="J178" s="324" t="s">
        <v>26</v>
      </c>
      <c r="M178" s="32"/>
      <c r="N178" s="33"/>
    </row>
    <row r="179" spans="2:14" ht="16.350000000000001" customHeight="1">
      <c r="B179" s="260" t="s">
        <v>361</v>
      </c>
      <c r="C179" s="336" t="s">
        <v>1155</v>
      </c>
      <c r="D179" s="257">
        <v>747</v>
      </c>
      <c r="E179" s="596">
        <v>756</v>
      </c>
      <c r="F179" s="334">
        <v>4.5</v>
      </c>
      <c r="G179" s="596">
        <v>737</v>
      </c>
      <c r="H179" s="334">
        <v>4.3</v>
      </c>
      <c r="I179" s="334">
        <v>4.7</v>
      </c>
      <c r="J179" s="336" t="s">
        <v>182</v>
      </c>
      <c r="M179" s="32"/>
      <c r="N179" s="33"/>
    </row>
    <row r="180" spans="2:14" ht="16.350000000000001" customHeight="1">
      <c r="B180" s="260" t="s">
        <v>362</v>
      </c>
      <c r="C180" s="335" t="s">
        <v>510</v>
      </c>
      <c r="D180" s="257">
        <v>573</v>
      </c>
      <c r="E180" s="596">
        <v>581</v>
      </c>
      <c r="F180" s="334">
        <v>4.3999999999999995</v>
      </c>
      <c r="G180" s="596">
        <v>569</v>
      </c>
      <c r="H180" s="334">
        <v>4.1999999999999993</v>
      </c>
      <c r="I180" s="334">
        <v>4.5999999999999996</v>
      </c>
      <c r="J180" s="335" t="s">
        <v>26</v>
      </c>
      <c r="M180" s="32"/>
      <c r="N180" s="33"/>
    </row>
    <row r="181" spans="2:14" ht="16.350000000000001" customHeight="1">
      <c r="B181" s="260" t="s">
        <v>363</v>
      </c>
      <c r="C181" s="336" t="s">
        <v>1157</v>
      </c>
      <c r="D181" s="257">
        <v>357</v>
      </c>
      <c r="E181" s="596">
        <v>362</v>
      </c>
      <c r="F181" s="334">
        <v>4.3999999999999995</v>
      </c>
      <c r="G181" s="596">
        <v>355</v>
      </c>
      <c r="H181" s="334">
        <v>4.1999999999999993</v>
      </c>
      <c r="I181" s="334">
        <v>4.5999999999999996</v>
      </c>
      <c r="J181" s="336" t="s">
        <v>26</v>
      </c>
      <c r="M181" s="32"/>
      <c r="N181" s="33"/>
    </row>
    <row r="182" spans="2:14" ht="16.350000000000001" customHeight="1">
      <c r="B182" s="260" t="s">
        <v>365</v>
      </c>
      <c r="C182" s="324" t="s">
        <v>513</v>
      </c>
      <c r="D182" s="257">
        <v>710</v>
      </c>
      <c r="E182" s="596">
        <v>719</v>
      </c>
      <c r="F182" s="334">
        <v>4.3999999999999995</v>
      </c>
      <c r="G182" s="596">
        <v>700</v>
      </c>
      <c r="H182" s="334">
        <v>4.2</v>
      </c>
      <c r="I182" s="334">
        <v>4.5999999999999996</v>
      </c>
      <c r="J182" s="324" t="s">
        <v>182</v>
      </c>
      <c r="M182" s="32"/>
      <c r="N182" s="33"/>
    </row>
    <row r="183" spans="2:14" ht="16.350000000000001" customHeight="1">
      <c r="B183" s="260" t="s">
        <v>366</v>
      </c>
      <c r="C183" s="336" t="s">
        <v>1159</v>
      </c>
      <c r="D183" s="257">
        <v>1490</v>
      </c>
      <c r="E183" s="596">
        <v>1510</v>
      </c>
      <c r="F183" s="334">
        <v>4.2</v>
      </c>
      <c r="G183" s="596">
        <v>1470</v>
      </c>
      <c r="H183" s="334">
        <v>4</v>
      </c>
      <c r="I183" s="334">
        <v>4.3999999999999995</v>
      </c>
      <c r="J183" s="336" t="s">
        <v>28</v>
      </c>
      <c r="M183" s="32"/>
      <c r="N183" s="33"/>
    </row>
    <row r="184" spans="2:14" ht="16.350000000000001" customHeight="1">
      <c r="B184" s="260" t="s">
        <v>367</v>
      </c>
      <c r="C184" s="324" t="s">
        <v>515</v>
      </c>
      <c r="D184" s="257">
        <v>520</v>
      </c>
      <c r="E184" s="596">
        <v>524</v>
      </c>
      <c r="F184" s="334">
        <v>4.7</v>
      </c>
      <c r="G184" s="596">
        <v>518</v>
      </c>
      <c r="H184" s="334">
        <v>4.5</v>
      </c>
      <c r="I184" s="334">
        <v>4.9000000000000004</v>
      </c>
      <c r="J184" s="324" t="s">
        <v>26</v>
      </c>
      <c r="M184" s="32"/>
      <c r="N184" s="33"/>
    </row>
    <row r="185" spans="2:14" ht="16.350000000000001" customHeight="1">
      <c r="B185" s="260" t="s">
        <v>368</v>
      </c>
      <c r="C185" s="336" t="s">
        <v>1160</v>
      </c>
      <c r="D185" s="257">
        <v>1990</v>
      </c>
      <c r="E185" s="596">
        <v>2020</v>
      </c>
      <c r="F185" s="334">
        <v>4.2</v>
      </c>
      <c r="G185" s="596">
        <v>1980</v>
      </c>
      <c r="H185" s="334">
        <v>4</v>
      </c>
      <c r="I185" s="334">
        <v>4.3999999999999995</v>
      </c>
      <c r="J185" s="336" t="s">
        <v>26</v>
      </c>
      <c r="M185" s="32"/>
      <c r="N185" s="33"/>
    </row>
    <row r="186" spans="2:14" ht="16.350000000000001" customHeight="1">
      <c r="B186" s="260" t="s">
        <v>369</v>
      </c>
      <c r="C186" s="335" t="s">
        <v>1161</v>
      </c>
      <c r="D186" s="257">
        <v>1100</v>
      </c>
      <c r="E186" s="596">
        <v>1110</v>
      </c>
      <c r="F186" s="334">
        <v>4.5999999999999996</v>
      </c>
      <c r="G186" s="596">
        <v>1090</v>
      </c>
      <c r="H186" s="334">
        <v>4.3999999999999995</v>
      </c>
      <c r="I186" s="334">
        <v>4.8</v>
      </c>
      <c r="J186" s="335" t="s">
        <v>26</v>
      </c>
      <c r="M186" s="32"/>
      <c r="N186" s="33"/>
    </row>
    <row r="187" spans="2:14" ht="16.350000000000001" customHeight="1">
      <c r="B187" s="260" t="s">
        <v>370</v>
      </c>
      <c r="C187" s="336" t="s">
        <v>1162</v>
      </c>
      <c r="D187" s="257">
        <v>726</v>
      </c>
      <c r="E187" s="596">
        <v>732</v>
      </c>
      <c r="F187" s="334">
        <v>4.7</v>
      </c>
      <c r="G187" s="596">
        <v>724</v>
      </c>
      <c r="H187" s="334">
        <v>4.5</v>
      </c>
      <c r="I187" s="334">
        <v>4.9000000000000004</v>
      </c>
      <c r="J187" s="336" t="s">
        <v>26</v>
      </c>
      <c r="M187" s="32"/>
      <c r="N187" s="33"/>
    </row>
    <row r="188" spans="2:14" ht="16.350000000000001" customHeight="1">
      <c r="B188" s="260" t="s">
        <v>371</v>
      </c>
      <c r="C188" s="324" t="s">
        <v>519</v>
      </c>
      <c r="D188" s="257">
        <v>951</v>
      </c>
      <c r="E188" s="596">
        <v>965</v>
      </c>
      <c r="F188" s="334">
        <v>4.3</v>
      </c>
      <c r="G188" s="596">
        <v>945</v>
      </c>
      <c r="H188" s="334">
        <v>4.0999999999999996</v>
      </c>
      <c r="I188" s="334">
        <v>4.5</v>
      </c>
      <c r="J188" s="324" t="s">
        <v>26</v>
      </c>
      <c r="M188" s="32"/>
      <c r="N188" s="33"/>
    </row>
    <row r="189" spans="2:14" ht="16.350000000000001" customHeight="1">
      <c r="B189" s="260" t="s">
        <v>372</v>
      </c>
      <c r="C189" s="336" t="s">
        <v>1163</v>
      </c>
      <c r="D189" s="257">
        <v>708</v>
      </c>
      <c r="E189" s="596">
        <v>716</v>
      </c>
      <c r="F189" s="334">
        <v>4.5</v>
      </c>
      <c r="G189" s="596">
        <v>699</v>
      </c>
      <c r="H189" s="334">
        <v>4.3</v>
      </c>
      <c r="I189" s="334">
        <v>4.7</v>
      </c>
      <c r="J189" s="336" t="s">
        <v>182</v>
      </c>
      <c r="M189" s="32"/>
      <c r="N189" s="33"/>
    </row>
    <row r="190" spans="2:14" ht="16.350000000000001" customHeight="1">
      <c r="B190" s="260" t="s">
        <v>373</v>
      </c>
      <c r="C190" s="324" t="s">
        <v>521</v>
      </c>
      <c r="D190" s="257">
        <v>1780</v>
      </c>
      <c r="E190" s="596">
        <v>1800</v>
      </c>
      <c r="F190" s="334">
        <v>4.3</v>
      </c>
      <c r="G190" s="596">
        <v>1750</v>
      </c>
      <c r="H190" s="334">
        <v>4.1000000000000005</v>
      </c>
      <c r="I190" s="334">
        <v>4.5</v>
      </c>
      <c r="J190" s="324" t="s">
        <v>28</v>
      </c>
      <c r="M190" s="32"/>
      <c r="N190" s="33"/>
    </row>
    <row r="191" spans="2:14" ht="16.350000000000001" customHeight="1">
      <c r="B191" s="260" t="s">
        <v>375</v>
      </c>
      <c r="C191" s="336" t="s">
        <v>1164</v>
      </c>
      <c r="D191" s="257">
        <v>538</v>
      </c>
      <c r="E191" s="596">
        <v>544</v>
      </c>
      <c r="F191" s="334">
        <v>4.5999999999999996</v>
      </c>
      <c r="G191" s="596">
        <v>531</v>
      </c>
      <c r="H191" s="334">
        <v>4.3999999999999995</v>
      </c>
      <c r="I191" s="334">
        <v>4.8</v>
      </c>
      <c r="J191" s="336" t="s">
        <v>182</v>
      </c>
      <c r="M191" s="32"/>
      <c r="N191" s="33"/>
    </row>
    <row r="192" spans="2:14" ht="16.350000000000001" customHeight="1">
      <c r="B192" s="260" t="s">
        <v>376</v>
      </c>
      <c r="C192" s="335" t="s">
        <v>524</v>
      </c>
      <c r="D192" s="257">
        <v>1120</v>
      </c>
      <c r="E192" s="596">
        <v>1130</v>
      </c>
      <c r="F192" s="334">
        <v>4.8</v>
      </c>
      <c r="G192" s="596">
        <v>1120</v>
      </c>
      <c r="H192" s="334">
        <v>4.5999999999999996</v>
      </c>
      <c r="I192" s="334">
        <v>5</v>
      </c>
      <c r="J192" s="335" t="s">
        <v>26</v>
      </c>
      <c r="M192" s="32"/>
      <c r="N192" s="33"/>
    </row>
    <row r="193" spans="2:14" ht="16.350000000000001" customHeight="1">
      <c r="B193" s="260" t="s">
        <v>377</v>
      </c>
      <c r="C193" s="336" t="s">
        <v>1166</v>
      </c>
      <c r="D193" s="257">
        <v>422</v>
      </c>
      <c r="E193" s="596">
        <v>427</v>
      </c>
      <c r="F193" s="334">
        <v>4.3999999999999995</v>
      </c>
      <c r="G193" s="596">
        <v>420</v>
      </c>
      <c r="H193" s="334">
        <v>4.1999999999999993</v>
      </c>
      <c r="I193" s="334">
        <v>4.5999999999999996</v>
      </c>
      <c r="J193" s="336" t="s">
        <v>26</v>
      </c>
      <c r="M193" s="32"/>
      <c r="N193" s="33"/>
    </row>
    <row r="194" spans="2:14" ht="16.350000000000001" customHeight="1">
      <c r="B194" s="260" t="s">
        <v>378</v>
      </c>
      <c r="C194" s="324" t="s">
        <v>906</v>
      </c>
      <c r="D194" s="257">
        <v>1870</v>
      </c>
      <c r="E194" s="596">
        <v>1900</v>
      </c>
      <c r="F194" s="334">
        <v>4.1000000000000005</v>
      </c>
      <c r="G194" s="596">
        <v>1840</v>
      </c>
      <c r="H194" s="334">
        <v>3.9</v>
      </c>
      <c r="I194" s="334">
        <v>4.3</v>
      </c>
      <c r="J194" s="324" t="s">
        <v>28</v>
      </c>
      <c r="M194" s="32"/>
      <c r="N194" s="33"/>
    </row>
    <row r="195" spans="2:14" ht="16.350000000000001" customHeight="1">
      <c r="B195" s="260" t="s">
        <v>379</v>
      </c>
      <c r="C195" s="336" t="s">
        <v>1167</v>
      </c>
      <c r="D195" s="257">
        <v>766</v>
      </c>
      <c r="E195" s="596">
        <v>775</v>
      </c>
      <c r="F195" s="334">
        <v>4.3999999999999995</v>
      </c>
      <c r="G195" s="596">
        <v>762</v>
      </c>
      <c r="H195" s="334">
        <v>4.1999999999999993</v>
      </c>
      <c r="I195" s="334">
        <v>4.5999999999999996</v>
      </c>
      <c r="J195" s="336" t="s">
        <v>26</v>
      </c>
      <c r="M195" s="32"/>
      <c r="N195" s="33"/>
    </row>
    <row r="196" spans="2:14" ht="16.350000000000001" customHeight="1">
      <c r="B196" s="260" t="s">
        <v>380</v>
      </c>
      <c r="C196" s="324" t="s">
        <v>907</v>
      </c>
      <c r="D196" s="257">
        <v>452</v>
      </c>
      <c r="E196" s="596">
        <v>454</v>
      </c>
      <c r="F196" s="334">
        <v>4.9000000000000004</v>
      </c>
      <c r="G196" s="596">
        <v>452</v>
      </c>
      <c r="H196" s="334">
        <v>4.7</v>
      </c>
      <c r="I196" s="334">
        <v>5.0999999999999996</v>
      </c>
      <c r="J196" s="324" t="s">
        <v>597</v>
      </c>
      <c r="M196" s="32"/>
      <c r="N196" s="33"/>
    </row>
    <row r="197" spans="2:14" ht="16.350000000000001" customHeight="1">
      <c r="B197" s="260" t="s">
        <v>381</v>
      </c>
      <c r="C197" s="336" t="s">
        <v>1168</v>
      </c>
      <c r="D197" s="257">
        <v>4000</v>
      </c>
      <c r="E197" s="596">
        <v>4060</v>
      </c>
      <c r="F197" s="334">
        <v>4.3</v>
      </c>
      <c r="G197" s="596">
        <v>3940</v>
      </c>
      <c r="H197" s="334">
        <v>4.1000000000000005</v>
      </c>
      <c r="I197" s="334">
        <v>4.5</v>
      </c>
      <c r="J197" s="336" t="s">
        <v>28</v>
      </c>
      <c r="M197" s="32"/>
      <c r="N197" s="33"/>
    </row>
    <row r="198" spans="2:14" ht="16.350000000000001" customHeight="1">
      <c r="B198" s="260" t="s">
        <v>382</v>
      </c>
      <c r="C198" s="335" t="s">
        <v>530</v>
      </c>
      <c r="D198" s="257">
        <v>2530</v>
      </c>
      <c r="E198" s="596">
        <v>2540</v>
      </c>
      <c r="F198" s="334">
        <v>4.5</v>
      </c>
      <c r="G198" s="596">
        <v>2530</v>
      </c>
      <c r="H198" s="334">
        <v>4.3</v>
      </c>
      <c r="I198" s="334">
        <v>4.7</v>
      </c>
      <c r="J198" s="335" t="s">
        <v>597</v>
      </c>
      <c r="M198" s="32"/>
      <c r="N198" s="33"/>
    </row>
    <row r="199" spans="2:14" ht="16.350000000000001" customHeight="1">
      <c r="B199" s="260" t="s">
        <v>383</v>
      </c>
      <c r="C199" s="336" t="s">
        <v>1170</v>
      </c>
      <c r="D199" s="257">
        <v>803</v>
      </c>
      <c r="E199" s="596">
        <v>808</v>
      </c>
      <c r="F199" s="334">
        <v>4.8</v>
      </c>
      <c r="G199" s="596">
        <v>803</v>
      </c>
      <c r="H199" s="334">
        <v>4.5999999999999996</v>
      </c>
      <c r="I199" s="334">
        <v>5</v>
      </c>
      <c r="J199" s="336" t="s">
        <v>597</v>
      </c>
      <c r="M199" s="32"/>
      <c r="N199" s="33"/>
    </row>
    <row r="200" spans="2:14" ht="16.350000000000001" customHeight="1">
      <c r="B200" s="260" t="s">
        <v>384</v>
      </c>
      <c r="C200" s="324" t="s">
        <v>908</v>
      </c>
      <c r="D200" s="257">
        <v>647</v>
      </c>
      <c r="E200" s="596">
        <v>646</v>
      </c>
      <c r="F200" s="334">
        <v>4.7</v>
      </c>
      <c r="G200" s="596">
        <v>647</v>
      </c>
      <c r="H200" s="334">
        <v>4.5</v>
      </c>
      <c r="I200" s="334">
        <v>4.9000000000000004</v>
      </c>
      <c r="J200" s="324" t="s">
        <v>597</v>
      </c>
      <c r="M200" s="32"/>
      <c r="N200" s="33"/>
    </row>
    <row r="201" spans="2:14" ht="16.350000000000001" customHeight="1">
      <c r="B201" s="260" t="s">
        <v>385</v>
      </c>
      <c r="C201" s="336" t="s">
        <v>1171</v>
      </c>
      <c r="D201" s="257">
        <v>540</v>
      </c>
      <c r="E201" s="596">
        <v>546</v>
      </c>
      <c r="F201" s="334">
        <v>4.9000000000000004</v>
      </c>
      <c r="G201" s="596">
        <v>540</v>
      </c>
      <c r="H201" s="334">
        <v>4.7</v>
      </c>
      <c r="I201" s="334">
        <v>5.0999999999999996</v>
      </c>
      <c r="J201" s="336" t="s">
        <v>597</v>
      </c>
      <c r="M201" s="32"/>
      <c r="N201" s="33"/>
    </row>
    <row r="202" spans="2:14" ht="16.350000000000001" customHeight="1">
      <c r="B202" s="260" t="s">
        <v>386</v>
      </c>
      <c r="C202" s="324" t="s">
        <v>909</v>
      </c>
      <c r="D202" s="257">
        <v>1200</v>
      </c>
      <c r="E202" s="596">
        <v>1210</v>
      </c>
      <c r="F202" s="334">
        <v>4.7</v>
      </c>
      <c r="G202" s="596">
        <v>1200</v>
      </c>
      <c r="H202" s="334">
        <v>4.5</v>
      </c>
      <c r="I202" s="334">
        <v>4.9000000000000004</v>
      </c>
      <c r="J202" s="324" t="s">
        <v>597</v>
      </c>
      <c r="M202" s="32"/>
      <c r="N202" s="33"/>
    </row>
    <row r="203" spans="2:14" ht="16.350000000000001" customHeight="1">
      <c r="B203" s="260" t="s">
        <v>387</v>
      </c>
      <c r="C203" s="336" t="s">
        <v>1172</v>
      </c>
      <c r="D203" s="257">
        <v>708</v>
      </c>
      <c r="E203" s="596">
        <v>716</v>
      </c>
      <c r="F203" s="334">
        <v>5</v>
      </c>
      <c r="G203" s="596">
        <v>708</v>
      </c>
      <c r="H203" s="334">
        <v>4.8</v>
      </c>
      <c r="I203" s="334">
        <v>5.2</v>
      </c>
      <c r="J203" s="336" t="s">
        <v>597</v>
      </c>
      <c r="M203" s="32"/>
      <c r="N203" s="33"/>
    </row>
    <row r="204" spans="2:14" ht="16.350000000000001" customHeight="1">
      <c r="B204" s="260" t="s">
        <v>388</v>
      </c>
      <c r="C204" s="335" t="s">
        <v>536</v>
      </c>
      <c r="D204" s="257">
        <v>753</v>
      </c>
      <c r="E204" s="596">
        <v>753</v>
      </c>
      <c r="F204" s="334">
        <v>4.8</v>
      </c>
      <c r="G204" s="596">
        <v>753</v>
      </c>
      <c r="H204" s="334">
        <v>4.5999999999999996</v>
      </c>
      <c r="I204" s="334">
        <v>5</v>
      </c>
      <c r="J204" s="335" t="s">
        <v>597</v>
      </c>
      <c r="M204" s="32"/>
      <c r="N204" s="33"/>
    </row>
    <row r="205" spans="2:14" ht="16.350000000000001" customHeight="1">
      <c r="B205" s="260" t="s">
        <v>389</v>
      </c>
      <c r="C205" s="336" t="s">
        <v>1174</v>
      </c>
      <c r="D205" s="257">
        <v>648</v>
      </c>
      <c r="E205" s="596">
        <v>650</v>
      </c>
      <c r="F205" s="334">
        <v>4.8</v>
      </c>
      <c r="G205" s="596">
        <v>648</v>
      </c>
      <c r="H205" s="334">
        <v>4.5999999999999996</v>
      </c>
      <c r="I205" s="334">
        <v>5</v>
      </c>
      <c r="J205" s="336" t="s">
        <v>597</v>
      </c>
      <c r="M205" s="32"/>
      <c r="N205" s="33"/>
    </row>
    <row r="206" spans="2:14" ht="16.350000000000001" customHeight="1">
      <c r="B206" s="260" t="s">
        <v>390</v>
      </c>
      <c r="C206" s="324" t="s">
        <v>910</v>
      </c>
      <c r="D206" s="257">
        <v>997</v>
      </c>
      <c r="E206" s="596">
        <v>1010</v>
      </c>
      <c r="F206" s="334">
        <v>4.8</v>
      </c>
      <c r="G206" s="596">
        <v>997</v>
      </c>
      <c r="H206" s="334">
        <v>4.5999999999999996</v>
      </c>
      <c r="I206" s="334">
        <v>5</v>
      </c>
      <c r="J206" s="324" t="s">
        <v>597</v>
      </c>
      <c r="M206" s="32"/>
      <c r="N206" s="33"/>
    </row>
    <row r="207" spans="2:14" ht="16.350000000000001" customHeight="1">
      <c r="B207" s="260" t="s">
        <v>391</v>
      </c>
      <c r="C207" s="336" t="s">
        <v>1175</v>
      </c>
      <c r="D207" s="257">
        <v>1200</v>
      </c>
      <c r="E207" s="596">
        <v>1210</v>
      </c>
      <c r="F207" s="334">
        <v>4.5999999999999996</v>
      </c>
      <c r="G207" s="596">
        <v>1200</v>
      </c>
      <c r="H207" s="334">
        <v>4.3999999999999995</v>
      </c>
      <c r="I207" s="334">
        <v>4.8</v>
      </c>
      <c r="J207" s="336" t="s">
        <v>26</v>
      </c>
      <c r="M207" s="32"/>
      <c r="N207" s="33"/>
    </row>
    <row r="208" spans="2:14" ht="16.350000000000001" customHeight="1">
      <c r="B208" s="260" t="s">
        <v>393</v>
      </c>
      <c r="C208" s="324" t="s">
        <v>541</v>
      </c>
      <c r="D208" s="257">
        <v>1150</v>
      </c>
      <c r="E208" s="596">
        <v>1160</v>
      </c>
      <c r="F208" s="334">
        <v>4.7</v>
      </c>
      <c r="G208" s="596">
        <v>1140</v>
      </c>
      <c r="H208" s="334">
        <v>4.5</v>
      </c>
      <c r="I208" s="334">
        <v>4.9000000000000004</v>
      </c>
      <c r="J208" s="324" t="s">
        <v>182</v>
      </c>
      <c r="M208" s="32"/>
      <c r="N208" s="33"/>
    </row>
    <row r="209" spans="2:14" ht="16.350000000000001" customHeight="1">
      <c r="B209" s="260" t="s">
        <v>394</v>
      </c>
      <c r="C209" s="336" t="s">
        <v>1176</v>
      </c>
      <c r="D209" s="257">
        <v>296</v>
      </c>
      <c r="E209" s="596">
        <v>304</v>
      </c>
      <c r="F209" s="334">
        <v>4.9000000000000004</v>
      </c>
      <c r="G209" s="596">
        <v>296</v>
      </c>
      <c r="H209" s="334">
        <v>4.7</v>
      </c>
      <c r="I209" s="334">
        <v>5.0999999999999996</v>
      </c>
      <c r="J209" s="336" t="s">
        <v>597</v>
      </c>
      <c r="M209" s="32"/>
      <c r="N209" s="33"/>
    </row>
    <row r="210" spans="2:14" ht="16.350000000000001" customHeight="1">
      <c r="B210" s="260" t="s">
        <v>395</v>
      </c>
      <c r="C210" s="335" t="s">
        <v>1177</v>
      </c>
      <c r="D210" s="257">
        <v>1990</v>
      </c>
      <c r="E210" s="596">
        <v>2010</v>
      </c>
      <c r="F210" s="334">
        <v>5.0999999999999996</v>
      </c>
      <c r="G210" s="596">
        <v>1960</v>
      </c>
      <c r="H210" s="334">
        <v>4.9000000000000004</v>
      </c>
      <c r="I210" s="334">
        <v>5.3</v>
      </c>
      <c r="J210" s="335" t="s">
        <v>28</v>
      </c>
      <c r="M210" s="32"/>
      <c r="N210" s="33"/>
    </row>
    <row r="211" spans="2:14" ht="16.350000000000001" customHeight="1">
      <c r="B211" s="260" t="s">
        <v>396</v>
      </c>
      <c r="C211" s="336" t="s">
        <v>1178</v>
      </c>
      <c r="D211" s="257">
        <v>1970</v>
      </c>
      <c r="E211" s="596">
        <v>1990</v>
      </c>
      <c r="F211" s="334">
        <v>5.0999999999999996</v>
      </c>
      <c r="G211" s="596">
        <v>1950</v>
      </c>
      <c r="H211" s="334">
        <v>4.9000000000000004</v>
      </c>
      <c r="I211" s="334">
        <v>5.3</v>
      </c>
      <c r="J211" s="336" t="s">
        <v>182</v>
      </c>
      <c r="M211" s="32"/>
      <c r="N211" s="33"/>
    </row>
    <row r="212" spans="2:14" ht="16.350000000000001" customHeight="1">
      <c r="B212" s="260" t="s">
        <v>397</v>
      </c>
      <c r="C212" s="324" t="s">
        <v>545</v>
      </c>
      <c r="D212" s="257">
        <v>1320</v>
      </c>
      <c r="E212" s="596">
        <v>1330</v>
      </c>
      <c r="F212" s="334">
        <v>5</v>
      </c>
      <c r="G212" s="596">
        <v>1300</v>
      </c>
      <c r="H212" s="334">
        <v>4.8</v>
      </c>
      <c r="I212" s="334">
        <v>5.2</v>
      </c>
      <c r="J212" s="324" t="s">
        <v>182</v>
      </c>
      <c r="M212" s="32"/>
      <c r="N212" s="33"/>
    </row>
    <row r="213" spans="2:14" ht="16.350000000000001" customHeight="1">
      <c r="B213" s="260" t="s">
        <v>398</v>
      </c>
      <c r="C213" s="336" t="s">
        <v>1179</v>
      </c>
      <c r="D213" s="257">
        <v>838</v>
      </c>
      <c r="E213" s="596">
        <v>846</v>
      </c>
      <c r="F213" s="334">
        <v>4.9000000000000004</v>
      </c>
      <c r="G213" s="596">
        <v>830</v>
      </c>
      <c r="H213" s="334">
        <v>4.7</v>
      </c>
      <c r="I213" s="334">
        <v>5.0999999999999996</v>
      </c>
      <c r="J213" s="336" t="s">
        <v>182</v>
      </c>
      <c r="M213" s="32"/>
      <c r="N213" s="33"/>
    </row>
    <row r="214" spans="2:14" ht="16.350000000000001" customHeight="1">
      <c r="B214" s="260" t="s">
        <v>399</v>
      </c>
      <c r="C214" s="324" t="s">
        <v>547</v>
      </c>
      <c r="D214" s="257">
        <v>1420</v>
      </c>
      <c r="E214" s="596">
        <v>1430</v>
      </c>
      <c r="F214" s="334">
        <v>5.2</v>
      </c>
      <c r="G214" s="596">
        <v>1410</v>
      </c>
      <c r="H214" s="334">
        <v>5</v>
      </c>
      <c r="I214" s="334">
        <v>5.4</v>
      </c>
      <c r="J214" s="324" t="s">
        <v>28</v>
      </c>
      <c r="M214" s="32"/>
      <c r="N214" s="33"/>
    </row>
    <row r="215" spans="2:14" ht="16.350000000000001" customHeight="1">
      <c r="B215" s="260" t="s">
        <v>400</v>
      </c>
      <c r="C215" s="336" t="s">
        <v>1180</v>
      </c>
      <c r="D215" s="257">
        <v>2140</v>
      </c>
      <c r="E215" s="596">
        <v>2160</v>
      </c>
      <c r="F215" s="334">
        <v>4.8</v>
      </c>
      <c r="G215" s="596">
        <v>2110</v>
      </c>
      <c r="H215" s="334">
        <v>4.5999999999999996</v>
      </c>
      <c r="I215" s="334">
        <v>5</v>
      </c>
      <c r="J215" s="336" t="s">
        <v>182</v>
      </c>
      <c r="M215" s="32"/>
      <c r="N215" s="33"/>
    </row>
    <row r="216" spans="2:14" ht="16.350000000000001" customHeight="1">
      <c r="B216" s="260" t="s">
        <v>401</v>
      </c>
      <c r="C216" s="335" t="s">
        <v>1181</v>
      </c>
      <c r="D216" s="257">
        <v>1040</v>
      </c>
      <c r="E216" s="596">
        <v>1050</v>
      </c>
      <c r="F216" s="334">
        <v>4.8</v>
      </c>
      <c r="G216" s="596">
        <v>1030</v>
      </c>
      <c r="H216" s="334">
        <v>4.5999999999999996</v>
      </c>
      <c r="I216" s="334">
        <v>5</v>
      </c>
      <c r="J216" s="335" t="s">
        <v>182</v>
      </c>
      <c r="M216" s="32"/>
      <c r="N216" s="33"/>
    </row>
    <row r="217" spans="2:14" ht="16.350000000000001" customHeight="1">
      <c r="B217" s="260" t="s">
        <v>402</v>
      </c>
      <c r="C217" s="336" t="s">
        <v>1182</v>
      </c>
      <c r="D217" s="257">
        <v>1180</v>
      </c>
      <c r="E217" s="596">
        <v>1190</v>
      </c>
      <c r="F217" s="334">
        <v>4.7</v>
      </c>
      <c r="G217" s="596">
        <v>1160</v>
      </c>
      <c r="H217" s="334">
        <v>4.5</v>
      </c>
      <c r="I217" s="334">
        <v>4.9000000000000004</v>
      </c>
      <c r="J217" s="336" t="s">
        <v>182</v>
      </c>
      <c r="M217" s="32"/>
      <c r="N217" s="33"/>
    </row>
    <row r="218" spans="2:14" ht="16.350000000000001" customHeight="1">
      <c r="B218" s="260" t="s">
        <v>403</v>
      </c>
      <c r="C218" s="324" t="s">
        <v>551</v>
      </c>
      <c r="D218" s="257">
        <v>394</v>
      </c>
      <c r="E218" s="596">
        <v>397</v>
      </c>
      <c r="F218" s="334">
        <v>5.2</v>
      </c>
      <c r="G218" s="596">
        <v>390</v>
      </c>
      <c r="H218" s="334">
        <v>5</v>
      </c>
      <c r="I218" s="334">
        <v>5.4</v>
      </c>
      <c r="J218" s="324" t="s">
        <v>28</v>
      </c>
      <c r="M218" s="32"/>
      <c r="N218" s="33"/>
    </row>
    <row r="219" spans="2:14" ht="16.350000000000001" customHeight="1">
      <c r="B219" s="260" t="s">
        <v>405</v>
      </c>
      <c r="C219" s="336" t="s">
        <v>1183</v>
      </c>
      <c r="D219" s="257">
        <v>858</v>
      </c>
      <c r="E219" s="596">
        <v>870</v>
      </c>
      <c r="F219" s="334">
        <v>4.7</v>
      </c>
      <c r="G219" s="596">
        <v>845</v>
      </c>
      <c r="H219" s="334">
        <v>4.5</v>
      </c>
      <c r="I219" s="334">
        <v>5</v>
      </c>
      <c r="J219" s="336" t="s">
        <v>28</v>
      </c>
      <c r="M219" s="32"/>
      <c r="N219" s="33"/>
    </row>
    <row r="220" spans="2:14" ht="16.350000000000001" customHeight="1">
      <c r="B220" s="260" t="s">
        <v>406</v>
      </c>
      <c r="C220" s="324" t="s">
        <v>917</v>
      </c>
      <c r="D220" s="257">
        <v>560</v>
      </c>
      <c r="E220" s="596">
        <v>565</v>
      </c>
      <c r="F220" s="334">
        <v>4.9000000000000004</v>
      </c>
      <c r="G220" s="596">
        <v>555</v>
      </c>
      <c r="H220" s="334">
        <v>4.7</v>
      </c>
      <c r="I220" s="334">
        <v>5.0999999999999996</v>
      </c>
      <c r="J220" s="324" t="s">
        <v>28</v>
      </c>
      <c r="M220" s="32"/>
      <c r="N220" s="33"/>
    </row>
    <row r="221" spans="2:14" ht="16.350000000000001" customHeight="1">
      <c r="B221" s="260" t="s">
        <v>407</v>
      </c>
      <c r="C221" s="336" t="s">
        <v>1184</v>
      </c>
      <c r="D221" s="257">
        <v>665</v>
      </c>
      <c r="E221" s="596">
        <v>670</v>
      </c>
      <c r="F221" s="334">
        <v>4.9000000000000004</v>
      </c>
      <c r="G221" s="596">
        <v>659</v>
      </c>
      <c r="H221" s="334">
        <v>4.7</v>
      </c>
      <c r="I221" s="334">
        <v>5.0999999999999996</v>
      </c>
      <c r="J221" s="336" t="s">
        <v>28</v>
      </c>
      <c r="M221" s="32"/>
      <c r="N221" s="33"/>
    </row>
    <row r="222" spans="2:14" ht="16.350000000000001" customHeight="1">
      <c r="B222" s="260" t="s">
        <v>408</v>
      </c>
      <c r="C222" s="335" t="s">
        <v>556</v>
      </c>
      <c r="D222" s="257">
        <v>509</v>
      </c>
      <c r="E222" s="596">
        <v>514</v>
      </c>
      <c r="F222" s="334">
        <v>4.8</v>
      </c>
      <c r="G222" s="596">
        <v>504</v>
      </c>
      <c r="H222" s="334">
        <v>4.5999999999999996</v>
      </c>
      <c r="I222" s="334">
        <v>5</v>
      </c>
      <c r="J222" s="335" t="s">
        <v>28</v>
      </c>
      <c r="M222" s="32"/>
      <c r="N222" s="33"/>
    </row>
    <row r="223" spans="2:14" ht="16.350000000000001" customHeight="1">
      <c r="B223" s="260" t="s">
        <v>409</v>
      </c>
      <c r="C223" s="336" t="s">
        <v>1186</v>
      </c>
      <c r="D223" s="257">
        <v>483</v>
      </c>
      <c r="E223" s="596">
        <v>486</v>
      </c>
      <c r="F223" s="334">
        <v>4.9000000000000004</v>
      </c>
      <c r="G223" s="596">
        <v>480</v>
      </c>
      <c r="H223" s="334">
        <v>4.7</v>
      </c>
      <c r="I223" s="334">
        <v>5.0999999999999996</v>
      </c>
      <c r="J223" s="336" t="s">
        <v>28</v>
      </c>
      <c r="M223" s="32"/>
      <c r="N223" s="33"/>
    </row>
    <row r="224" spans="2:14" ht="16.350000000000001" customHeight="1">
      <c r="B224" s="260" t="s">
        <v>410</v>
      </c>
      <c r="C224" s="324" t="s">
        <v>918</v>
      </c>
      <c r="D224" s="257">
        <v>776</v>
      </c>
      <c r="E224" s="596">
        <v>783</v>
      </c>
      <c r="F224" s="334">
        <v>4.9000000000000004</v>
      </c>
      <c r="G224" s="596">
        <v>768</v>
      </c>
      <c r="H224" s="334">
        <v>4.7</v>
      </c>
      <c r="I224" s="334">
        <v>5.0999999999999996</v>
      </c>
      <c r="J224" s="324" t="s">
        <v>28</v>
      </c>
      <c r="M224" s="32"/>
      <c r="N224" s="33"/>
    </row>
    <row r="225" spans="2:14" ht="16.350000000000001" customHeight="1">
      <c r="B225" s="260" t="s">
        <v>411</v>
      </c>
      <c r="C225" s="336" t="s">
        <v>1187</v>
      </c>
      <c r="D225" s="257">
        <v>807</v>
      </c>
      <c r="E225" s="596">
        <v>813</v>
      </c>
      <c r="F225" s="334">
        <v>4.9000000000000004</v>
      </c>
      <c r="G225" s="596">
        <v>800</v>
      </c>
      <c r="H225" s="334">
        <v>4.7</v>
      </c>
      <c r="I225" s="334">
        <v>5.0999999999999996</v>
      </c>
      <c r="J225" s="336" t="s">
        <v>28</v>
      </c>
      <c r="M225" s="32"/>
      <c r="N225" s="33"/>
    </row>
    <row r="226" spans="2:14" ht="16.350000000000001" customHeight="1">
      <c r="B226" s="260" t="s">
        <v>412</v>
      </c>
      <c r="C226" s="324" t="s">
        <v>919</v>
      </c>
      <c r="D226" s="257">
        <v>1710</v>
      </c>
      <c r="E226" s="596">
        <v>1730</v>
      </c>
      <c r="F226" s="334">
        <v>5.0999999999999996</v>
      </c>
      <c r="G226" s="596">
        <v>1680</v>
      </c>
      <c r="H226" s="334">
        <v>4.9000000000000004</v>
      </c>
      <c r="I226" s="334">
        <v>5.3</v>
      </c>
      <c r="J226" s="324" t="s">
        <v>182</v>
      </c>
      <c r="M226" s="32"/>
      <c r="N226" s="33"/>
    </row>
    <row r="227" spans="2:14" ht="16.350000000000001" customHeight="1">
      <c r="B227" s="260" t="s">
        <v>413</v>
      </c>
      <c r="C227" s="336" t="s">
        <v>1188</v>
      </c>
      <c r="D227" s="257">
        <v>999</v>
      </c>
      <c r="E227" s="596">
        <v>1010</v>
      </c>
      <c r="F227" s="334">
        <v>4.1000000000000005</v>
      </c>
      <c r="G227" s="596">
        <v>987</v>
      </c>
      <c r="H227" s="334">
        <v>3.9</v>
      </c>
      <c r="I227" s="334">
        <v>4.3</v>
      </c>
      <c r="J227" s="336" t="s">
        <v>28</v>
      </c>
      <c r="M227" s="32"/>
      <c r="N227" s="33"/>
    </row>
    <row r="228" spans="2:14" ht="16.350000000000001" customHeight="1">
      <c r="B228" s="260" t="s">
        <v>414</v>
      </c>
      <c r="C228" s="335" t="s">
        <v>562</v>
      </c>
      <c r="D228" s="257">
        <v>782</v>
      </c>
      <c r="E228" s="596">
        <v>789</v>
      </c>
      <c r="F228" s="334">
        <v>4.3999999999999995</v>
      </c>
      <c r="G228" s="596">
        <v>775</v>
      </c>
      <c r="H228" s="334">
        <v>4.2</v>
      </c>
      <c r="I228" s="334">
        <v>4.5999999999999996</v>
      </c>
      <c r="J228" s="335" t="s">
        <v>28</v>
      </c>
      <c r="M228" s="32"/>
      <c r="N228" s="33"/>
    </row>
    <row r="229" spans="2:14" ht="16.350000000000001" customHeight="1">
      <c r="B229" s="260" t="s">
        <v>920</v>
      </c>
      <c r="C229" s="336" t="s">
        <v>1190</v>
      </c>
      <c r="D229" s="257">
        <v>1110</v>
      </c>
      <c r="E229" s="596">
        <v>1130</v>
      </c>
      <c r="F229" s="334">
        <v>4.1000000000000005</v>
      </c>
      <c r="G229" s="596">
        <v>1090</v>
      </c>
      <c r="H229" s="334">
        <v>3.9</v>
      </c>
      <c r="I229" s="334">
        <v>4.3</v>
      </c>
      <c r="J229" s="336" t="s">
        <v>182</v>
      </c>
      <c r="M229" s="32"/>
      <c r="N229" s="33"/>
    </row>
    <row r="230" spans="2:14" ht="16.350000000000001" customHeight="1">
      <c r="B230" s="260" t="s">
        <v>1399</v>
      </c>
      <c r="C230" s="506" t="s">
        <v>1404</v>
      </c>
      <c r="D230" s="257">
        <v>7310</v>
      </c>
      <c r="E230" s="596">
        <v>7380</v>
      </c>
      <c r="F230" s="334">
        <v>4.2</v>
      </c>
      <c r="G230" s="596">
        <v>7280</v>
      </c>
      <c r="H230" s="334">
        <v>4</v>
      </c>
      <c r="I230" s="334">
        <v>4.4000000000000004</v>
      </c>
      <c r="J230" s="506" t="s">
        <v>26</v>
      </c>
      <c r="M230" s="32"/>
      <c r="N230" s="33"/>
    </row>
    <row r="231" spans="2:14" ht="16.350000000000001" customHeight="1">
      <c r="B231" s="260" t="s">
        <v>1400</v>
      </c>
      <c r="C231" s="506" t="s">
        <v>1405</v>
      </c>
      <c r="D231" s="257">
        <v>5390</v>
      </c>
      <c r="E231" s="596">
        <v>5440</v>
      </c>
      <c r="F231" s="334">
        <v>4.3999999999999995</v>
      </c>
      <c r="G231" s="596">
        <v>5370</v>
      </c>
      <c r="H231" s="334">
        <v>4.1999999999999993</v>
      </c>
      <c r="I231" s="334">
        <v>4.5999999999999996</v>
      </c>
      <c r="J231" s="506" t="s">
        <v>26</v>
      </c>
      <c r="M231" s="32"/>
      <c r="N231" s="33"/>
    </row>
    <row r="232" spans="2:14" ht="16.350000000000001" customHeight="1">
      <c r="B232" s="260" t="s">
        <v>1401</v>
      </c>
      <c r="C232" s="506" t="s">
        <v>1406</v>
      </c>
      <c r="D232" s="257">
        <v>2900</v>
      </c>
      <c r="E232" s="596">
        <v>2910</v>
      </c>
      <c r="F232" s="334">
        <v>4.3</v>
      </c>
      <c r="G232" s="596">
        <v>2890</v>
      </c>
      <c r="H232" s="334">
        <v>3.9999999999999996</v>
      </c>
      <c r="I232" s="334">
        <v>4.5</v>
      </c>
      <c r="J232" s="506" t="s">
        <v>26</v>
      </c>
      <c r="M232" s="32"/>
      <c r="N232" s="33"/>
    </row>
    <row r="233" spans="2:14" ht="16.350000000000001" customHeight="1">
      <c r="B233" s="260" t="s">
        <v>1402</v>
      </c>
      <c r="C233" s="506" t="s">
        <v>1407</v>
      </c>
      <c r="D233" s="257">
        <v>1330</v>
      </c>
      <c r="E233" s="596">
        <v>1360</v>
      </c>
      <c r="F233" s="334">
        <v>4.1000000000000005</v>
      </c>
      <c r="G233" s="596">
        <v>1320</v>
      </c>
      <c r="H233" s="334">
        <v>4.2</v>
      </c>
      <c r="I233" s="334">
        <v>4.3</v>
      </c>
      <c r="J233" s="506" t="s">
        <v>27</v>
      </c>
      <c r="M233" s="32"/>
      <c r="N233" s="33"/>
    </row>
    <row r="234" spans="2:14" ht="16.350000000000001" customHeight="1">
      <c r="B234" s="260" t="s">
        <v>1403</v>
      </c>
      <c r="C234" s="506" t="s">
        <v>1408</v>
      </c>
      <c r="D234" s="257">
        <v>1360</v>
      </c>
      <c r="E234" s="596">
        <v>1370</v>
      </c>
      <c r="F234" s="334">
        <v>4.5999999999999996</v>
      </c>
      <c r="G234" s="596">
        <v>1350</v>
      </c>
      <c r="H234" s="334">
        <v>4.7</v>
      </c>
      <c r="I234" s="334">
        <v>4.8</v>
      </c>
      <c r="J234" s="506" t="s">
        <v>27</v>
      </c>
      <c r="M234" s="32"/>
      <c r="N234" s="33"/>
    </row>
    <row r="235" spans="2:14" ht="16.350000000000001" customHeight="1">
      <c r="B235" s="260" t="s">
        <v>1883</v>
      </c>
      <c r="C235" s="506" t="s">
        <v>1884</v>
      </c>
      <c r="D235" s="257">
        <v>1310</v>
      </c>
      <c r="E235" s="596">
        <v>1330</v>
      </c>
      <c r="F235" s="334">
        <v>4.1999999999999993</v>
      </c>
      <c r="G235" s="596">
        <v>1300</v>
      </c>
      <c r="H235" s="334">
        <v>3.9999999999999996</v>
      </c>
      <c r="I235" s="334">
        <v>4.3999999999999995</v>
      </c>
      <c r="J235" s="506" t="s">
        <v>26</v>
      </c>
      <c r="M235" s="32"/>
      <c r="N235" s="33"/>
    </row>
    <row r="236" spans="2:14" ht="16.350000000000001" customHeight="1">
      <c r="B236" s="260" t="s">
        <v>1885</v>
      </c>
      <c r="C236" s="506" t="s">
        <v>1842</v>
      </c>
      <c r="D236" s="257">
        <v>1170</v>
      </c>
      <c r="E236" s="596">
        <v>1180</v>
      </c>
      <c r="F236" s="334">
        <v>4.3</v>
      </c>
      <c r="G236" s="596">
        <v>1150</v>
      </c>
      <c r="H236" s="334">
        <v>4.0999999999999996</v>
      </c>
      <c r="I236" s="334">
        <v>4.5</v>
      </c>
      <c r="J236" s="506" t="s">
        <v>183</v>
      </c>
      <c r="M236" s="32"/>
      <c r="N236" s="33"/>
    </row>
    <row r="237" spans="2:14" ht="16.350000000000001" customHeight="1">
      <c r="B237" s="260" t="s">
        <v>1886</v>
      </c>
      <c r="C237" s="506" t="s">
        <v>1843</v>
      </c>
      <c r="D237" s="257">
        <v>858</v>
      </c>
      <c r="E237" s="596">
        <v>870</v>
      </c>
      <c r="F237" s="334">
        <v>4.3</v>
      </c>
      <c r="G237" s="596">
        <v>846</v>
      </c>
      <c r="H237" s="334">
        <v>4.0999999999999996</v>
      </c>
      <c r="I237" s="334">
        <v>4.5</v>
      </c>
      <c r="J237" s="506" t="s">
        <v>183</v>
      </c>
      <c r="M237" s="32"/>
      <c r="N237" s="33"/>
    </row>
    <row r="238" spans="2:14" ht="16.350000000000001" customHeight="1">
      <c r="B238" s="260" t="s">
        <v>415</v>
      </c>
      <c r="C238" s="324" t="s">
        <v>563</v>
      </c>
      <c r="D238" s="257">
        <v>710</v>
      </c>
      <c r="E238" s="596">
        <v>711</v>
      </c>
      <c r="F238" s="334">
        <v>5.2</v>
      </c>
      <c r="G238" s="596">
        <v>709</v>
      </c>
      <c r="H238" s="334">
        <v>5</v>
      </c>
      <c r="I238" s="334">
        <v>5.4</v>
      </c>
      <c r="J238" s="324" t="s">
        <v>26</v>
      </c>
      <c r="M238" s="32"/>
      <c r="N238" s="33"/>
    </row>
    <row r="239" spans="2:14" ht="16.350000000000001" customHeight="1">
      <c r="B239" s="260" t="s">
        <v>416</v>
      </c>
      <c r="C239" s="336" t="s">
        <v>1191</v>
      </c>
      <c r="D239" s="257">
        <v>686</v>
      </c>
      <c r="E239" s="596">
        <v>691</v>
      </c>
      <c r="F239" s="334">
        <v>5.3</v>
      </c>
      <c r="G239" s="596">
        <v>680</v>
      </c>
      <c r="H239" s="334">
        <v>5.0999999999999996</v>
      </c>
      <c r="I239" s="334">
        <v>5.5</v>
      </c>
      <c r="J239" s="336" t="s">
        <v>28</v>
      </c>
      <c r="M239" s="32"/>
      <c r="N239" s="33"/>
    </row>
    <row r="240" spans="2:14" ht="16.350000000000001" customHeight="1">
      <c r="B240" s="260" t="s">
        <v>417</v>
      </c>
      <c r="C240" s="324" t="s">
        <v>565</v>
      </c>
      <c r="D240" s="257">
        <v>1700</v>
      </c>
      <c r="E240" s="596">
        <v>1710</v>
      </c>
      <c r="F240" s="334">
        <v>4.9000000000000004</v>
      </c>
      <c r="G240" s="596">
        <v>1680</v>
      </c>
      <c r="H240" s="334">
        <v>4.7</v>
      </c>
      <c r="I240" s="334">
        <v>5.0999999999999996</v>
      </c>
      <c r="J240" s="324" t="s">
        <v>28</v>
      </c>
      <c r="M240" s="32"/>
      <c r="N240" s="33"/>
    </row>
    <row r="241" spans="2:14" ht="16.350000000000001" customHeight="1">
      <c r="B241" s="260" t="s">
        <v>419</v>
      </c>
      <c r="C241" s="336" t="s">
        <v>1192</v>
      </c>
      <c r="D241" s="257">
        <v>280</v>
      </c>
      <c r="E241" s="596">
        <v>276</v>
      </c>
      <c r="F241" s="334">
        <v>5.2</v>
      </c>
      <c r="G241" s="596">
        <v>282</v>
      </c>
      <c r="H241" s="334">
        <v>5</v>
      </c>
      <c r="I241" s="334">
        <v>5.4</v>
      </c>
      <c r="J241" s="336" t="s">
        <v>27</v>
      </c>
      <c r="M241" s="32"/>
      <c r="N241" s="33"/>
    </row>
    <row r="242" spans="2:14" ht="16.350000000000001" customHeight="1">
      <c r="B242" s="260" t="s">
        <v>420</v>
      </c>
      <c r="C242" s="335" t="s">
        <v>568</v>
      </c>
      <c r="D242" s="257">
        <v>530</v>
      </c>
      <c r="E242" s="596">
        <v>534</v>
      </c>
      <c r="F242" s="334">
        <v>5.2</v>
      </c>
      <c r="G242" s="596">
        <v>525</v>
      </c>
      <c r="H242" s="334">
        <v>5</v>
      </c>
      <c r="I242" s="334">
        <v>5.4</v>
      </c>
      <c r="J242" s="335" t="s">
        <v>28</v>
      </c>
      <c r="M242" s="32"/>
      <c r="N242" s="33"/>
    </row>
    <row r="243" spans="2:14" ht="16.350000000000001" customHeight="1">
      <c r="B243" s="260" t="s">
        <v>421</v>
      </c>
      <c r="C243" s="336" t="s">
        <v>1194</v>
      </c>
      <c r="D243" s="257">
        <v>350</v>
      </c>
      <c r="E243" s="596">
        <v>352</v>
      </c>
      <c r="F243" s="334">
        <v>5.2</v>
      </c>
      <c r="G243" s="596">
        <v>347</v>
      </c>
      <c r="H243" s="334">
        <v>5</v>
      </c>
      <c r="I243" s="334">
        <v>5.4</v>
      </c>
      <c r="J243" s="336" t="s">
        <v>28</v>
      </c>
      <c r="M243" s="32"/>
      <c r="N243" s="33"/>
    </row>
    <row r="244" spans="2:14" ht="16.350000000000001" customHeight="1">
      <c r="B244" s="260" t="s">
        <v>422</v>
      </c>
      <c r="C244" s="324" t="s">
        <v>923</v>
      </c>
      <c r="D244" s="257">
        <v>588</v>
      </c>
      <c r="E244" s="596">
        <v>592</v>
      </c>
      <c r="F244" s="334">
        <v>5.3</v>
      </c>
      <c r="G244" s="596">
        <v>583</v>
      </c>
      <c r="H244" s="334">
        <v>5.0999999999999996</v>
      </c>
      <c r="I244" s="334">
        <v>5.5</v>
      </c>
      <c r="J244" s="324" t="s">
        <v>182</v>
      </c>
      <c r="M244" s="32"/>
      <c r="N244" s="33"/>
    </row>
    <row r="245" spans="2:14" ht="16.350000000000001" customHeight="1">
      <c r="B245" s="260" t="s">
        <v>423</v>
      </c>
      <c r="C245" s="336" t="s">
        <v>1195</v>
      </c>
      <c r="D245" s="257">
        <v>498</v>
      </c>
      <c r="E245" s="596">
        <v>501</v>
      </c>
      <c r="F245" s="334">
        <v>5.4</v>
      </c>
      <c r="G245" s="596">
        <v>495</v>
      </c>
      <c r="H245" s="334">
        <v>5.2</v>
      </c>
      <c r="I245" s="334">
        <v>5.6000000000000005</v>
      </c>
      <c r="J245" s="336" t="s">
        <v>182</v>
      </c>
      <c r="M245" s="32"/>
      <c r="N245" s="33"/>
    </row>
    <row r="246" spans="2:14" ht="16.350000000000001" customHeight="1">
      <c r="B246" s="260" t="s">
        <v>424</v>
      </c>
      <c r="C246" s="324" t="s">
        <v>924</v>
      </c>
      <c r="D246" s="257">
        <v>418</v>
      </c>
      <c r="E246" s="596">
        <v>420</v>
      </c>
      <c r="F246" s="334">
        <v>5.4</v>
      </c>
      <c r="G246" s="596">
        <v>415</v>
      </c>
      <c r="H246" s="334">
        <v>5.2</v>
      </c>
      <c r="I246" s="334">
        <v>5.6000000000000005</v>
      </c>
      <c r="J246" s="324" t="s">
        <v>182</v>
      </c>
      <c r="M246" s="32"/>
      <c r="N246" s="33"/>
    </row>
    <row r="247" spans="2:14" ht="16.350000000000001" customHeight="1">
      <c r="B247" s="260" t="s">
        <v>425</v>
      </c>
      <c r="C247" s="336" t="s">
        <v>1196</v>
      </c>
      <c r="D247" s="257">
        <v>272</v>
      </c>
      <c r="E247" s="596">
        <v>273</v>
      </c>
      <c r="F247" s="334">
        <v>5.3</v>
      </c>
      <c r="G247" s="596">
        <v>270</v>
      </c>
      <c r="H247" s="334">
        <v>5.0999999999999996</v>
      </c>
      <c r="I247" s="334">
        <v>5.5</v>
      </c>
      <c r="J247" s="336" t="s">
        <v>182</v>
      </c>
      <c r="M247" s="32"/>
      <c r="N247" s="33"/>
    </row>
    <row r="248" spans="2:14" ht="16.350000000000001" customHeight="1">
      <c r="B248" s="260" t="s">
        <v>426</v>
      </c>
      <c r="C248" s="335" t="s">
        <v>574</v>
      </c>
      <c r="D248" s="257">
        <v>237</v>
      </c>
      <c r="E248" s="596">
        <v>238</v>
      </c>
      <c r="F248" s="334">
        <v>5.3</v>
      </c>
      <c r="G248" s="596">
        <v>235</v>
      </c>
      <c r="H248" s="334">
        <v>5.0999999999999996</v>
      </c>
      <c r="I248" s="334">
        <v>5.5</v>
      </c>
      <c r="J248" s="335" t="s">
        <v>182</v>
      </c>
      <c r="M248" s="32"/>
      <c r="N248" s="33"/>
    </row>
    <row r="249" spans="2:14" ht="16.350000000000001" customHeight="1">
      <c r="B249" s="260" t="s">
        <v>427</v>
      </c>
      <c r="C249" s="336" t="s">
        <v>1198</v>
      </c>
      <c r="D249" s="257">
        <v>465</v>
      </c>
      <c r="E249" s="596">
        <v>468</v>
      </c>
      <c r="F249" s="334">
        <v>5.4</v>
      </c>
      <c r="G249" s="596">
        <v>462</v>
      </c>
      <c r="H249" s="334">
        <v>5.2</v>
      </c>
      <c r="I249" s="334">
        <v>5.6000000000000005</v>
      </c>
      <c r="J249" s="336" t="s">
        <v>182</v>
      </c>
      <c r="M249" s="32"/>
      <c r="N249" s="33"/>
    </row>
    <row r="250" spans="2:14" ht="16.350000000000001" customHeight="1">
      <c r="B250" s="260" t="s">
        <v>428</v>
      </c>
      <c r="C250" s="324" t="s">
        <v>925</v>
      </c>
      <c r="D250" s="257">
        <v>643</v>
      </c>
      <c r="E250" s="596">
        <v>647</v>
      </c>
      <c r="F250" s="334">
        <v>5.3</v>
      </c>
      <c r="G250" s="596">
        <v>638</v>
      </c>
      <c r="H250" s="334">
        <v>5.0999999999999996</v>
      </c>
      <c r="I250" s="334">
        <v>5.5</v>
      </c>
      <c r="J250" s="324" t="s">
        <v>182</v>
      </c>
      <c r="M250" s="32"/>
      <c r="N250" s="33"/>
    </row>
    <row r="251" spans="2:14" ht="16.350000000000001" customHeight="1">
      <c r="B251" s="260" t="s">
        <v>429</v>
      </c>
      <c r="C251" s="336" t="s">
        <v>1199</v>
      </c>
      <c r="D251" s="257">
        <v>4580</v>
      </c>
      <c r="E251" s="596">
        <v>4600</v>
      </c>
      <c r="F251" s="334">
        <v>5.4</v>
      </c>
      <c r="G251" s="596">
        <v>4560</v>
      </c>
      <c r="H251" s="334">
        <v>5.2</v>
      </c>
      <c r="I251" s="334">
        <v>5.6000000000000005</v>
      </c>
      <c r="J251" s="336" t="s">
        <v>182</v>
      </c>
      <c r="M251" s="32"/>
      <c r="N251" s="33"/>
    </row>
    <row r="252" spans="2:14" ht="16.350000000000001" customHeight="1">
      <c r="B252" s="260" t="s">
        <v>430</v>
      </c>
      <c r="C252" s="324" t="s">
        <v>926</v>
      </c>
      <c r="D252" s="257">
        <v>1830</v>
      </c>
      <c r="E252" s="596">
        <v>1840</v>
      </c>
      <c r="F252" s="334">
        <v>5.3</v>
      </c>
      <c r="G252" s="596">
        <v>1810</v>
      </c>
      <c r="H252" s="334">
        <v>5.0999999999999996</v>
      </c>
      <c r="I252" s="334">
        <v>5.5</v>
      </c>
      <c r="J252" s="324" t="s">
        <v>182</v>
      </c>
      <c r="M252" s="32"/>
      <c r="N252" s="33"/>
    </row>
    <row r="253" spans="2:14" ht="16.350000000000001" customHeight="1">
      <c r="B253" s="260" t="s">
        <v>431</v>
      </c>
      <c r="C253" s="336" t="s">
        <v>1200</v>
      </c>
      <c r="D253" s="257">
        <v>1060</v>
      </c>
      <c r="E253" s="596">
        <v>1060</v>
      </c>
      <c r="F253" s="334">
        <v>5.4</v>
      </c>
      <c r="G253" s="596">
        <v>1050</v>
      </c>
      <c r="H253" s="334">
        <v>5.2</v>
      </c>
      <c r="I253" s="334">
        <v>5.6000000000000005</v>
      </c>
      <c r="J253" s="336" t="s">
        <v>182</v>
      </c>
      <c r="M253" s="32"/>
      <c r="N253" s="33"/>
    </row>
    <row r="254" spans="2:14" ht="16.350000000000001" customHeight="1">
      <c r="B254" s="260" t="s">
        <v>432</v>
      </c>
      <c r="C254" s="335" t="s">
        <v>580</v>
      </c>
      <c r="D254" s="257">
        <v>436</v>
      </c>
      <c r="E254" s="596">
        <v>439</v>
      </c>
      <c r="F254" s="334">
        <v>5.5</v>
      </c>
      <c r="G254" s="596">
        <v>433</v>
      </c>
      <c r="H254" s="334">
        <v>5.3</v>
      </c>
      <c r="I254" s="334">
        <v>5.7</v>
      </c>
      <c r="J254" s="335" t="s">
        <v>182</v>
      </c>
      <c r="M254" s="32"/>
      <c r="N254" s="33"/>
    </row>
    <row r="255" spans="2:14" ht="16.350000000000001" customHeight="1">
      <c r="B255" s="260" t="s">
        <v>433</v>
      </c>
      <c r="C255" s="336" t="s">
        <v>1202</v>
      </c>
      <c r="D255" s="257">
        <v>926</v>
      </c>
      <c r="E255" s="596">
        <v>934</v>
      </c>
      <c r="F255" s="334">
        <v>5.4</v>
      </c>
      <c r="G255" s="596">
        <v>918</v>
      </c>
      <c r="H255" s="334">
        <v>5.2</v>
      </c>
      <c r="I255" s="334">
        <v>5.6000000000000005</v>
      </c>
      <c r="J255" s="336" t="s">
        <v>28</v>
      </c>
      <c r="M255" s="32"/>
      <c r="N255" s="33"/>
    </row>
    <row r="256" spans="2:14" ht="16.350000000000001" customHeight="1">
      <c r="B256" s="260" t="s">
        <v>434</v>
      </c>
      <c r="C256" s="324" t="s">
        <v>927</v>
      </c>
      <c r="D256" s="257">
        <v>737</v>
      </c>
      <c r="E256" s="596">
        <v>745</v>
      </c>
      <c r="F256" s="334">
        <v>5.0999999999999996</v>
      </c>
      <c r="G256" s="596">
        <v>737</v>
      </c>
      <c r="H256" s="334">
        <v>4.8999999999999995</v>
      </c>
      <c r="I256" s="334">
        <v>5.3</v>
      </c>
      <c r="J256" s="324" t="s">
        <v>597</v>
      </c>
      <c r="M256" s="32"/>
      <c r="N256" s="33"/>
    </row>
    <row r="257" spans="2:14" ht="16.350000000000001" customHeight="1">
      <c r="B257" s="260" t="s">
        <v>435</v>
      </c>
      <c r="C257" s="336" t="s">
        <v>1203</v>
      </c>
      <c r="D257" s="257">
        <v>595</v>
      </c>
      <c r="E257" s="596">
        <v>602</v>
      </c>
      <c r="F257" s="334">
        <v>5</v>
      </c>
      <c r="G257" s="596">
        <v>588</v>
      </c>
      <c r="H257" s="334">
        <v>4.8</v>
      </c>
      <c r="I257" s="334">
        <v>5.2</v>
      </c>
      <c r="J257" s="336" t="s">
        <v>182</v>
      </c>
      <c r="M257" s="32"/>
      <c r="N257" s="33"/>
    </row>
    <row r="258" spans="2:14" ht="16.350000000000001" customHeight="1">
      <c r="B258" s="260" t="s">
        <v>436</v>
      </c>
      <c r="C258" s="324" t="s">
        <v>928</v>
      </c>
      <c r="D258" s="257">
        <v>1110</v>
      </c>
      <c r="E258" s="596">
        <v>1120</v>
      </c>
      <c r="F258" s="334">
        <v>5</v>
      </c>
      <c r="G258" s="596">
        <v>1090</v>
      </c>
      <c r="H258" s="334">
        <v>4.8</v>
      </c>
      <c r="I258" s="334">
        <v>5.2</v>
      </c>
      <c r="J258" s="324" t="s">
        <v>182</v>
      </c>
      <c r="M258" s="32"/>
      <c r="N258" s="33"/>
    </row>
    <row r="259" spans="2:14" ht="16.350000000000001" customHeight="1">
      <c r="B259" s="260" t="s">
        <v>437</v>
      </c>
      <c r="C259" s="336" t="s">
        <v>1204</v>
      </c>
      <c r="D259" s="257">
        <v>1640</v>
      </c>
      <c r="E259" s="596">
        <v>1660</v>
      </c>
      <c r="F259" s="334">
        <v>5</v>
      </c>
      <c r="G259" s="596">
        <v>1620</v>
      </c>
      <c r="H259" s="334">
        <v>4.8</v>
      </c>
      <c r="I259" s="334">
        <v>5.2</v>
      </c>
      <c r="J259" s="336" t="s">
        <v>182</v>
      </c>
      <c r="M259" s="32"/>
      <c r="N259" s="33"/>
    </row>
    <row r="260" spans="2:14" ht="16.350000000000001" customHeight="1">
      <c r="B260" s="260" t="s">
        <v>438</v>
      </c>
      <c r="C260" s="335" t="s">
        <v>586</v>
      </c>
      <c r="D260" s="257">
        <v>4060</v>
      </c>
      <c r="E260" s="596">
        <v>4100</v>
      </c>
      <c r="F260" s="334">
        <v>4.9000000000000004</v>
      </c>
      <c r="G260" s="596">
        <v>4010</v>
      </c>
      <c r="H260" s="334">
        <v>4.7</v>
      </c>
      <c r="I260" s="334">
        <v>5.0999999999999996</v>
      </c>
      <c r="J260" s="335" t="s">
        <v>182</v>
      </c>
      <c r="M260" s="32"/>
      <c r="N260" s="33"/>
    </row>
    <row r="261" spans="2:14" ht="16.350000000000001" customHeight="1">
      <c r="B261" s="260" t="s">
        <v>439</v>
      </c>
      <c r="C261" s="336" t="s">
        <v>1206</v>
      </c>
      <c r="D261" s="257">
        <v>674</v>
      </c>
      <c r="E261" s="596">
        <v>685</v>
      </c>
      <c r="F261" s="334">
        <v>4.8</v>
      </c>
      <c r="G261" s="596">
        <v>669</v>
      </c>
      <c r="H261" s="334">
        <v>4.5999999999999996</v>
      </c>
      <c r="I261" s="334">
        <v>5</v>
      </c>
      <c r="J261" s="336" t="s">
        <v>26</v>
      </c>
      <c r="M261" s="32"/>
      <c r="N261" s="33"/>
    </row>
    <row r="262" spans="2:14" ht="16.350000000000001" customHeight="1">
      <c r="B262" s="260" t="s">
        <v>440</v>
      </c>
      <c r="C262" s="324" t="s">
        <v>929</v>
      </c>
      <c r="D262" s="257">
        <v>847</v>
      </c>
      <c r="E262" s="596">
        <v>857</v>
      </c>
      <c r="F262" s="334">
        <v>4.8</v>
      </c>
      <c r="G262" s="596">
        <v>843</v>
      </c>
      <c r="H262" s="334">
        <v>4.5999999999999996</v>
      </c>
      <c r="I262" s="334">
        <v>5</v>
      </c>
      <c r="J262" s="324" t="s">
        <v>26</v>
      </c>
      <c r="M262" s="32"/>
      <c r="N262" s="33"/>
    </row>
    <row r="263" spans="2:14" ht="16.350000000000001" customHeight="1">
      <c r="B263" s="260" t="s">
        <v>441</v>
      </c>
      <c r="C263" s="336" t="s">
        <v>1207</v>
      </c>
      <c r="D263" s="257">
        <v>1170</v>
      </c>
      <c r="E263" s="596">
        <v>1180</v>
      </c>
      <c r="F263" s="334">
        <v>4.9000000000000004</v>
      </c>
      <c r="G263" s="596">
        <v>1150</v>
      </c>
      <c r="H263" s="334">
        <v>4.7</v>
      </c>
      <c r="I263" s="334">
        <v>5.0999999999999996</v>
      </c>
      <c r="J263" s="336" t="s">
        <v>182</v>
      </c>
      <c r="M263" s="32"/>
      <c r="N263" s="33"/>
    </row>
    <row r="264" spans="2:14" ht="16.350000000000001" customHeight="1">
      <c r="B264" s="260" t="s">
        <v>442</v>
      </c>
      <c r="C264" s="324" t="s">
        <v>930</v>
      </c>
      <c r="D264" s="257">
        <v>1060</v>
      </c>
      <c r="E264" s="596">
        <v>1070</v>
      </c>
      <c r="F264" s="334">
        <v>4.9000000000000004</v>
      </c>
      <c r="G264" s="596">
        <v>1050</v>
      </c>
      <c r="H264" s="334">
        <v>4.7</v>
      </c>
      <c r="I264" s="334">
        <v>5.0999999999999996</v>
      </c>
      <c r="J264" s="324" t="s">
        <v>182</v>
      </c>
      <c r="M264" s="32"/>
      <c r="N264" s="33"/>
    </row>
    <row r="265" spans="2:14" ht="16.350000000000001" customHeight="1">
      <c r="B265" s="260" t="s">
        <v>443</v>
      </c>
      <c r="C265" s="336" t="s">
        <v>1208</v>
      </c>
      <c r="D265" s="257">
        <v>1830</v>
      </c>
      <c r="E265" s="596">
        <v>1850</v>
      </c>
      <c r="F265" s="334">
        <v>4.8</v>
      </c>
      <c r="G265" s="596">
        <v>1810</v>
      </c>
      <c r="H265" s="334">
        <v>4.5999999999999996</v>
      </c>
      <c r="I265" s="334">
        <v>5</v>
      </c>
      <c r="J265" s="336" t="s">
        <v>28</v>
      </c>
      <c r="M265" s="32"/>
      <c r="N265" s="33"/>
    </row>
    <row r="266" spans="2:14" ht="16.350000000000001" customHeight="1">
      <c r="B266" s="260" t="s">
        <v>444</v>
      </c>
      <c r="C266" s="335" t="s">
        <v>592</v>
      </c>
      <c r="D266" s="257">
        <v>614</v>
      </c>
      <c r="E266" s="596">
        <v>617</v>
      </c>
      <c r="F266" s="334">
        <v>5.0999999999999996</v>
      </c>
      <c r="G266" s="596">
        <v>612</v>
      </c>
      <c r="H266" s="334">
        <v>4.8999999999999995</v>
      </c>
      <c r="I266" s="334">
        <v>5.3</v>
      </c>
      <c r="J266" s="335" t="s">
        <v>26</v>
      </c>
      <c r="M266" s="32"/>
      <c r="N266" s="33"/>
    </row>
    <row r="267" spans="2:14" ht="16.350000000000001" customHeight="1">
      <c r="B267" s="260" t="s">
        <v>445</v>
      </c>
      <c r="C267" s="336" t="s">
        <v>1210</v>
      </c>
      <c r="D267" s="257">
        <v>281</v>
      </c>
      <c r="E267" s="596">
        <v>283</v>
      </c>
      <c r="F267" s="334">
        <v>5</v>
      </c>
      <c r="G267" s="596">
        <v>280</v>
      </c>
      <c r="H267" s="334">
        <v>4.8</v>
      </c>
      <c r="I267" s="334">
        <v>5.2</v>
      </c>
      <c r="J267" s="336" t="s">
        <v>26</v>
      </c>
      <c r="M267" s="32"/>
      <c r="N267" s="33"/>
    </row>
    <row r="268" spans="2:14" ht="16.350000000000001" customHeight="1">
      <c r="B268" s="260" t="s">
        <v>446</v>
      </c>
      <c r="C268" s="324" t="s">
        <v>931</v>
      </c>
      <c r="D268" s="257">
        <v>338</v>
      </c>
      <c r="E268" s="596">
        <v>341</v>
      </c>
      <c r="F268" s="334">
        <v>5.3</v>
      </c>
      <c r="G268" s="596">
        <v>337</v>
      </c>
      <c r="H268" s="334">
        <v>5.0999999999999996</v>
      </c>
      <c r="I268" s="334">
        <v>5.5</v>
      </c>
      <c r="J268" s="324" t="s">
        <v>26</v>
      </c>
      <c r="M268" s="32"/>
      <c r="N268" s="33"/>
    </row>
    <row r="269" spans="2:14" ht="16.350000000000001" customHeight="1">
      <c r="B269" s="260" t="s">
        <v>447</v>
      </c>
      <c r="C269" s="336" t="s">
        <v>1211</v>
      </c>
      <c r="D269" s="257">
        <v>529</v>
      </c>
      <c r="E269" s="596">
        <v>532</v>
      </c>
      <c r="F269" s="334">
        <v>5.2</v>
      </c>
      <c r="G269" s="596">
        <v>528</v>
      </c>
      <c r="H269" s="334">
        <v>5</v>
      </c>
      <c r="I269" s="334">
        <v>5.4</v>
      </c>
      <c r="J269" s="336" t="s">
        <v>26</v>
      </c>
      <c r="M269" s="32"/>
      <c r="N269" s="33"/>
    </row>
    <row r="270" spans="2:14" ht="16.350000000000001" customHeight="1">
      <c r="B270" s="260" t="s">
        <v>448</v>
      </c>
      <c r="C270" s="679" t="s">
        <v>932</v>
      </c>
      <c r="D270" s="257">
        <v>567</v>
      </c>
      <c r="E270" s="596">
        <v>574</v>
      </c>
      <c r="F270" s="334">
        <v>5.2</v>
      </c>
      <c r="G270" s="596">
        <v>564</v>
      </c>
      <c r="H270" s="334">
        <v>5</v>
      </c>
      <c r="I270" s="334">
        <v>5.4</v>
      </c>
      <c r="J270" s="324" t="s">
        <v>26</v>
      </c>
      <c r="M270" s="32"/>
      <c r="N270" s="33"/>
    </row>
    <row r="271" spans="2:14" ht="16.350000000000001" customHeight="1" thickBot="1">
      <c r="B271" s="261" t="s">
        <v>933</v>
      </c>
      <c r="C271" s="336" t="s">
        <v>1212</v>
      </c>
      <c r="D271" s="257">
        <v>1130</v>
      </c>
      <c r="E271" s="596">
        <v>1140</v>
      </c>
      <c r="F271" s="334">
        <v>4.8</v>
      </c>
      <c r="G271" s="596">
        <v>1120</v>
      </c>
      <c r="H271" s="334">
        <v>4.5999999999999996</v>
      </c>
      <c r="I271" s="334">
        <v>5</v>
      </c>
      <c r="J271" s="336" t="s">
        <v>182</v>
      </c>
      <c r="M271" s="32"/>
      <c r="N271" s="33"/>
    </row>
    <row r="272" spans="2:14" ht="16.350000000000001" customHeight="1" thickTop="1">
      <c r="B272" s="525" t="s">
        <v>934</v>
      </c>
      <c r="C272" s="680" t="s">
        <v>1213</v>
      </c>
      <c r="D272" s="263">
        <v>5130</v>
      </c>
      <c r="E272" s="263" t="s">
        <v>1887</v>
      </c>
      <c r="F272" s="681" t="s">
        <v>1051</v>
      </c>
      <c r="G272" s="263">
        <v>5130</v>
      </c>
      <c r="H272" s="264">
        <v>3.9</v>
      </c>
      <c r="I272" s="681" t="s">
        <v>1051</v>
      </c>
      <c r="J272" s="341" t="s">
        <v>28</v>
      </c>
      <c r="M272" s="32"/>
      <c r="N272" s="33"/>
    </row>
    <row r="273" spans="2:14" ht="16.350000000000001" customHeight="1">
      <c r="B273" s="31"/>
      <c r="M273" s="32"/>
      <c r="N273" s="33"/>
    </row>
    <row r="274" spans="2:14" ht="16.350000000000001" customHeight="1">
      <c r="B274" s="603" t="s">
        <v>797</v>
      </c>
      <c r="C274" s="383" t="s">
        <v>611</v>
      </c>
      <c r="D274" s="122">
        <f>SUM(D275:D279)</f>
        <v>1002130</v>
      </c>
      <c r="E274" s="122" t="s">
        <v>1897</v>
      </c>
      <c r="F274" s="122" t="s">
        <v>1897</v>
      </c>
      <c r="G274" s="123" t="s">
        <v>1897</v>
      </c>
      <c r="H274" s="123" t="s">
        <v>1897</v>
      </c>
      <c r="I274" s="123" t="s">
        <v>1897</v>
      </c>
      <c r="J274" s="121" t="s">
        <v>1897</v>
      </c>
      <c r="M274" s="32"/>
      <c r="N274" s="33"/>
    </row>
    <row r="275" spans="2:14" ht="16.350000000000001" customHeight="1">
      <c r="B275" s="385"/>
      <c r="C275" s="386" t="s">
        <v>612</v>
      </c>
      <c r="D275" s="343">
        <f>SUM(D5:D61)</f>
        <v>442060</v>
      </c>
      <c r="E275" s="343" t="s">
        <v>1897</v>
      </c>
      <c r="F275" s="388" t="s">
        <v>1897</v>
      </c>
      <c r="G275" s="394" t="s">
        <v>1897</v>
      </c>
      <c r="H275" s="389" t="s">
        <v>1897</v>
      </c>
      <c r="I275" s="389" t="s">
        <v>1897</v>
      </c>
      <c r="J275" s="395" t="s">
        <v>262</v>
      </c>
      <c r="M275" s="32"/>
      <c r="N275" s="33"/>
    </row>
    <row r="276" spans="2:14" ht="16.350000000000001" customHeight="1">
      <c r="B276" s="344"/>
      <c r="C276" s="415" t="s">
        <v>613</v>
      </c>
      <c r="D276" s="346">
        <f>SUM(D62:D103)</f>
        <v>188914</v>
      </c>
      <c r="E276" s="346" t="s">
        <v>1898</v>
      </c>
      <c r="F276" s="347" t="s">
        <v>1898</v>
      </c>
      <c r="G276" s="348" t="s">
        <v>1898</v>
      </c>
      <c r="H276" s="349" t="s">
        <v>1898</v>
      </c>
      <c r="I276" s="349" t="s">
        <v>1898</v>
      </c>
      <c r="J276" s="350" t="s">
        <v>1898</v>
      </c>
      <c r="M276" s="32"/>
      <c r="N276" s="33"/>
    </row>
    <row r="277" spans="2:14" ht="16.350000000000001" customHeight="1">
      <c r="B277" s="351"/>
      <c r="C277" s="274" t="s">
        <v>825</v>
      </c>
      <c r="D277" s="352">
        <f>SUM(D104:D121)</f>
        <v>176050</v>
      </c>
      <c r="E277" s="352" t="s">
        <v>1897</v>
      </c>
      <c r="F277" s="353" t="s">
        <v>1897</v>
      </c>
      <c r="G277" s="354" t="s">
        <v>1897</v>
      </c>
      <c r="H277" s="355" t="s">
        <v>1897</v>
      </c>
      <c r="I277" s="355" t="s">
        <v>1897</v>
      </c>
      <c r="J277" s="356" t="s">
        <v>262</v>
      </c>
    </row>
    <row r="278" spans="2:14" ht="16.350000000000001" customHeight="1">
      <c r="B278" s="357"/>
      <c r="C278" s="358" t="s">
        <v>614</v>
      </c>
      <c r="D278" s="359">
        <f>SUM(D122:D271)</f>
        <v>189976</v>
      </c>
      <c r="E278" s="359" t="s">
        <v>1897</v>
      </c>
      <c r="F278" s="360" t="s">
        <v>1897</v>
      </c>
      <c r="G278" s="361" t="s">
        <v>1897</v>
      </c>
      <c r="H278" s="362" t="s">
        <v>1897</v>
      </c>
      <c r="I278" s="362" t="s">
        <v>1897</v>
      </c>
      <c r="J278" s="363" t="s">
        <v>262</v>
      </c>
    </row>
    <row r="279" spans="2:14" ht="16.350000000000001" customHeight="1">
      <c r="B279" s="364"/>
      <c r="C279" s="365" t="s">
        <v>1215</v>
      </c>
      <c r="D279" s="366">
        <f>SUM(D272)</f>
        <v>5130</v>
      </c>
      <c r="E279" s="366"/>
      <c r="F279" s="367"/>
      <c r="G279" s="368"/>
      <c r="H279" s="369"/>
      <c r="I279" s="369"/>
      <c r="J279" s="370"/>
    </row>
    <row r="280" spans="2:14" ht="16.350000000000001" customHeight="1">
      <c r="B280" s="604" t="s">
        <v>1888</v>
      </c>
      <c r="C280" s="605"/>
      <c r="D280" s="611"/>
      <c r="E280" s="611"/>
      <c r="F280" s="608"/>
      <c r="G280" s="609"/>
      <c r="H280" s="610"/>
      <c r="I280" s="610"/>
      <c r="J280" s="609"/>
    </row>
    <row r="281" spans="2:14" ht="16.350000000000001" customHeight="1">
      <c r="B281" s="604" t="s">
        <v>1889</v>
      </c>
      <c r="C281" s="605"/>
      <c r="D281" s="611"/>
      <c r="E281" s="611"/>
      <c r="F281" s="608"/>
      <c r="G281" s="609"/>
      <c r="H281" s="610"/>
      <c r="I281" s="610"/>
      <c r="J281" s="609"/>
    </row>
    <row r="282" spans="2:14" ht="16.350000000000001" customHeight="1">
      <c r="B282" s="604" t="s">
        <v>1890</v>
      </c>
      <c r="C282" s="605"/>
      <c r="D282" s="611"/>
      <c r="E282" s="611"/>
      <c r="F282" s="608"/>
      <c r="G282" s="609"/>
      <c r="H282" s="610"/>
      <c r="I282" s="610"/>
      <c r="J282" s="609"/>
    </row>
    <row r="283" spans="2:14" ht="16.350000000000001" customHeight="1">
      <c r="B283" s="604" t="s">
        <v>1891</v>
      </c>
      <c r="C283" s="682"/>
      <c r="D283" s="38"/>
      <c r="E283" s="38"/>
    </row>
    <row r="284" spans="2:14" ht="16.350000000000001" customHeight="1">
      <c r="B284" s="604" t="s">
        <v>1892</v>
      </c>
      <c r="C284" s="605"/>
      <c r="D284" s="606"/>
      <c r="E284" s="607"/>
      <c r="F284" s="608"/>
      <c r="G284" s="609"/>
      <c r="H284" s="610"/>
      <c r="I284" s="610"/>
      <c r="J284" s="609"/>
    </row>
    <row r="285" spans="2:14" ht="16.350000000000001" customHeight="1">
      <c r="B285" s="604" t="s">
        <v>1893</v>
      </c>
      <c r="C285" s="605"/>
      <c r="D285" s="607"/>
      <c r="E285" s="607"/>
      <c r="F285" s="608"/>
      <c r="G285" s="609"/>
      <c r="H285" s="610"/>
      <c r="I285" s="610"/>
      <c r="J285" s="609"/>
    </row>
    <row r="286" spans="2:14" ht="16.350000000000001" customHeight="1">
      <c r="B286" s="604" t="s">
        <v>1894</v>
      </c>
      <c r="C286" s="605"/>
      <c r="D286" s="607"/>
      <c r="E286" s="607"/>
      <c r="F286" s="608"/>
      <c r="G286" s="609"/>
      <c r="H286" s="610"/>
      <c r="I286" s="610"/>
      <c r="J286" s="609"/>
    </row>
    <row r="287" spans="2:14" ht="16.350000000000001" customHeight="1">
      <c r="B287" s="604" t="s">
        <v>1895</v>
      </c>
      <c r="C287" s="605"/>
      <c r="D287" s="607"/>
      <c r="E287" s="607"/>
      <c r="F287" s="608"/>
      <c r="G287" s="609"/>
      <c r="H287" s="610"/>
      <c r="I287" s="610"/>
      <c r="J287" s="609"/>
    </row>
    <row r="288" spans="2:14" s="609" customFormat="1" ht="16.350000000000001" customHeight="1">
      <c r="B288" s="604" t="s">
        <v>1896</v>
      </c>
      <c r="C288" s="605"/>
      <c r="D288" s="611"/>
      <c r="E288" s="611"/>
      <c r="F288" s="608"/>
      <c r="H288" s="610"/>
      <c r="I288" s="610"/>
    </row>
    <row r="289" spans="2:14" s="609" customFormat="1" ht="16.350000000000001" customHeight="1">
      <c r="B289" s="604"/>
      <c r="C289" s="605"/>
      <c r="D289" s="607"/>
      <c r="E289" s="607"/>
      <c r="F289" s="608"/>
      <c r="H289" s="610"/>
      <c r="I289" s="610"/>
    </row>
    <row r="290" spans="2:14" ht="16.350000000000001" customHeight="1">
      <c r="B290" s="604"/>
      <c r="D290" s="38"/>
      <c r="E290" s="38"/>
    </row>
    <row r="291" spans="2:14" s="609" customFormat="1" ht="16.350000000000001" customHeight="1">
      <c r="B291" s="604"/>
      <c r="C291" s="605"/>
      <c r="D291" s="607"/>
      <c r="E291" s="607"/>
      <c r="F291" s="608"/>
      <c r="H291" s="610"/>
      <c r="I291" s="610"/>
    </row>
    <row r="292" spans="2:14" s="609" customFormat="1" ht="16.350000000000001" customHeight="1">
      <c r="B292" s="604"/>
      <c r="C292" s="605"/>
      <c r="D292" s="611"/>
      <c r="E292" s="611"/>
      <c r="F292" s="608"/>
      <c r="H292" s="610"/>
      <c r="I292" s="610"/>
    </row>
    <row r="293" spans="2:14" s="35" customFormat="1" ht="16.350000000000001" customHeight="1">
      <c r="B293" s="34"/>
      <c r="D293" s="32"/>
      <c r="E293" s="32"/>
      <c r="F293" s="36"/>
      <c r="G293" s="31"/>
      <c r="H293" s="37"/>
      <c r="I293" s="37"/>
      <c r="J293" s="31"/>
      <c r="K293" s="31"/>
      <c r="L293" s="31"/>
      <c r="M293" s="31"/>
      <c r="N293" s="31"/>
    </row>
    <row r="294" spans="2:14" s="35" customFormat="1" ht="16.350000000000001" customHeight="1">
      <c r="B294" s="34"/>
      <c r="D294" s="32"/>
      <c r="E294" s="32"/>
      <c r="F294" s="36"/>
      <c r="G294" s="31"/>
      <c r="H294" s="37"/>
      <c r="I294" s="37"/>
      <c r="J294" s="31"/>
      <c r="K294" s="31"/>
      <c r="L294" s="31"/>
      <c r="M294" s="31"/>
      <c r="N294" s="31"/>
    </row>
    <row r="295" spans="2:14" s="35" customFormat="1" ht="16.350000000000001" customHeight="1">
      <c r="B295" s="34"/>
      <c r="D295" s="32"/>
      <c r="E295" s="32"/>
      <c r="F295" s="36"/>
      <c r="G295" s="31"/>
      <c r="H295" s="37"/>
      <c r="I295" s="37"/>
      <c r="J295" s="31"/>
      <c r="K295" s="31"/>
      <c r="L295" s="31"/>
      <c r="M295" s="31"/>
      <c r="N295" s="31"/>
    </row>
  </sheetData>
  <sheetProtection password="DD24" sheet="1" objects="1" scenarios="1"/>
  <mergeCells count="5">
    <mergeCell ref="B2:B4"/>
    <mergeCell ref="C2:C4"/>
    <mergeCell ref="E2:F2"/>
    <mergeCell ref="G2:I2"/>
    <mergeCell ref="J2:J4"/>
  </mergeCells>
  <phoneticPr fontId="2"/>
  <conditionalFormatting sqref="C5:J273">
    <cfRule type="expression" dxfId="8" priority="3">
      <formula>MOD(ROW(),2)=0</formula>
    </cfRule>
  </conditionalFormatting>
  <conditionalFormatting sqref="H96:H99">
    <cfRule type="expression" dxfId="7"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83"/>
  <sheetViews>
    <sheetView showGridLines="0" zoomScaleNormal="100" workbookViewId="0">
      <pane ySplit="3" topLeftCell="A250" activePane="bottomLeft" state="frozen"/>
      <selection pane="bottomLeft" activeCell="D278" sqref="D278"/>
    </sheetView>
  </sheetViews>
  <sheetFormatPr defaultColWidth="9" defaultRowHeight="15.75"/>
  <cols>
    <col min="1" max="1" width="3.5" style="495" customWidth="1"/>
    <col min="2" max="2" width="14.375" style="495" customWidth="1"/>
    <col min="3" max="3" width="30.125" style="495" customWidth="1"/>
    <col min="4" max="5" width="24" style="527" customWidth="1"/>
    <col min="6" max="6" width="18.125" style="527" customWidth="1"/>
    <col min="7" max="8" width="17.125" style="527" customWidth="1"/>
    <col min="9" max="16384" width="9" style="495"/>
  </cols>
  <sheetData>
    <row r="1" spans="1:12">
      <c r="A1" s="1"/>
      <c r="B1" s="1"/>
      <c r="C1" s="1"/>
      <c r="D1" s="3"/>
      <c r="E1" s="3"/>
      <c r="F1" s="3"/>
      <c r="G1" s="3"/>
      <c r="H1" s="3"/>
    </row>
    <row r="2" spans="1:12" s="496" customFormat="1" ht="16.350000000000001" customHeight="1">
      <c r="A2" s="151"/>
      <c r="B2" s="513" t="s">
        <v>67</v>
      </c>
      <c r="C2" s="514" t="s">
        <v>0</v>
      </c>
      <c r="D2" s="516" t="s">
        <v>13</v>
      </c>
      <c r="E2" s="516" t="s">
        <v>792</v>
      </c>
      <c r="F2" s="516" t="s">
        <v>793</v>
      </c>
      <c r="G2" s="516" t="s">
        <v>795</v>
      </c>
      <c r="H2" s="516" t="s">
        <v>816</v>
      </c>
    </row>
    <row r="3" spans="1:12" s="496" customFormat="1" ht="16.350000000000001" customHeight="1">
      <c r="A3" s="151"/>
      <c r="B3" s="519"/>
      <c r="C3" s="45"/>
      <c r="D3" s="47" t="s">
        <v>17</v>
      </c>
      <c r="E3" s="47" t="s">
        <v>17</v>
      </c>
      <c r="F3" s="47" t="s">
        <v>1681</v>
      </c>
      <c r="G3" s="47"/>
      <c r="H3" s="47" t="s">
        <v>817</v>
      </c>
    </row>
    <row r="4" spans="1:12" s="31" customFormat="1" ht="16.350000000000001" customHeight="1">
      <c r="B4" s="243" t="s">
        <v>74</v>
      </c>
      <c r="C4" s="612" t="s">
        <v>126</v>
      </c>
      <c r="D4" s="613">
        <v>31500.89</v>
      </c>
      <c r="E4" s="613">
        <v>30785.7</v>
      </c>
      <c r="F4" s="614">
        <v>97.729619702808392</v>
      </c>
      <c r="G4" s="615">
        <v>102</v>
      </c>
      <c r="H4" s="616">
        <v>2732</v>
      </c>
      <c r="K4" s="33"/>
      <c r="L4" s="33"/>
    </row>
    <row r="5" spans="1:12" s="31" customFormat="1" ht="16.350000000000001" customHeight="1">
      <c r="B5" s="243" t="s">
        <v>68</v>
      </c>
      <c r="C5" s="317" t="s">
        <v>127</v>
      </c>
      <c r="D5" s="617">
        <v>25127.119999999999</v>
      </c>
      <c r="E5" s="618">
        <v>25127.119999999999</v>
      </c>
      <c r="F5" s="619">
        <v>100</v>
      </c>
      <c r="G5" s="620">
        <v>6</v>
      </c>
      <c r="H5" s="621" t="s">
        <v>61</v>
      </c>
      <c r="K5" s="33"/>
      <c r="L5" s="33"/>
    </row>
    <row r="6" spans="1:12" s="31" customFormat="1" ht="16.350000000000001" customHeight="1">
      <c r="B6" s="243" t="s">
        <v>75</v>
      </c>
      <c r="C6" s="147" t="s">
        <v>128</v>
      </c>
      <c r="D6" s="622">
        <v>16384.189999999999</v>
      </c>
      <c r="E6" s="623">
        <v>16220.19</v>
      </c>
      <c r="F6" s="624">
        <v>98.999035045369951</v>
      </c>
      <c r="G6" s="625">
        <v>2</v>
      </c>
      <c r="H6" s="626" t="s">
        <v>61</v>
      </c>
      <c r="K6" s="33"/>
      <c r="L6" s="33"/>
    </row>
    <row r="7" spans="1:12" s="31" customFormat="1" ht="16.350000000000001" customHeight="1">
      <c r="B7" s="243" t="s">
        <v>69</v>
      </c>
      <c r="C7" s="317" t="s">
        <v>129</v>
      </c>
      <c r="D7" s="617">
        <v>9770.1</v>
      </c>
      <c r="E7" s="618">
        <v>9770.1</v>
      </c>
      <c r="F7" s="619">
        <v>100</v>
      </c>
      <c r="G7" s="620">
        <v>16</v>
      </c>
      <c r="H7" s="621">
        <v>486</v>
      </c>
      <c r="K7" s="33"/>
      <c r="L7" s="33"/>
    </row>
    <row r="8" spans="1:12" s="31" customFormat="1" ht="16.350000000000001" customHeight="1">
      <c r="B8" s="243" t="s">
        <v>76</v>
      </c>
      <c r="C8" s="147" t="s">
        <v>130</v>
      </c>
      <c r="D8" s="622">
        <v>18051.599999999999</v>
      </c>
      <c r="E8" s="623">
        <v>17417.849999999999</v>
      </c>
      <c r="F8" s="624">
        <v>96.48923087150169</v>
      </c>
      <c r="G8" s="625">
        <v>21</v>
      </c>
      <c r="H8" s="626">
        <v>697</v>
      </c>
      <c r="K8" s="33"/>
      <c r="L8" s="33"/>
    </row>
    <row r="9" spans="1:12" s="31" customFormat="1" ht="16.350000000000001" customHeight="1">
      <c r="B9" s="243" t="s">
        <v>70</v>
      </c>
      <c r="C9" s="317" t="s">
        <v>1510</v>
      </c>
      <c r="D9" s="617">
        <v>6709.22</v>
      </c>
      <c r="E9" s="618">
        <v>6709.22</v>
      </c>
      <c r="F9" s="619">
        <v>100</v>
      </c>
      <c r="G9" s="620">
        <v>17</v>
      </c>
      <c r="H9" s="621">
        <v>439</v>
      </c>
      <c r="K9" s="33"/>
      <c r="L9" s="33"/>
    </row>
    <row r="10" spans="1:12" s="31" customFormat="1" ht="16.350000000000001" customHeight="1">
      <c r="B10" s="243" t="s">
        <v>77</v>
      </c>
      <c r="C10" s="147" t="s">
        <v>1427</v>
      </c>
      <c r="D10" s="622">
        <v>3489.09</v>
      </c>
      <c r="E10" s="623">
        <v>3489.09</v>
      </c>
      <c r="F10" s="624">
        <v>100</v>
      </c>
      <c r="G10" s="625">
        <v>7</v>
      </c>
      <c r="H10" s="626">
        <v>419</v>
      </c>
      <c r="K10" s="33"/>
      <c r="L10" s="33"/>
    </row>
    <row r="11" spans="1:12" s="31" customFormat="1" ht="16.350000000000001" customHeight="1">
      <c r="B11" s="243" t="s">
        <v>78</v>
      </c>
      <c r="C11" s="317" t="s">
        <v>1682</v>
      </c>
      <c r="D11" s="617">
        <v>8821.24</v>
      </c>
      <c r="E11" s="618">
        <v>8821.24</v>
      </c>
      <c r="F11" s="619">
        <v>100</v>
      </c>
      <c r="G11" s="620">
        <v>1</v>
      </c>
      <c r="H11" s="621" t="s">
        <v>61</v>
      </c>
      <c r="K11" s="33"/>
      <c r="L11" s="33"/>
    </row>
    <row r="12" spans="1:12" s="31" customFormat="1" ht="16.350000000000001" customHeight="1">
      <c r="B12" s="243" t="s">
        <v>79</v>
      </c>
      <c r="C12" s="147" t="s">
        <v>1511</v>
      </c>
      <c r="D12" s="622">
        <v>8165.1</v>
      </c>
      <c r="E12" s="623">
        <v>8165.1</v>
      </c>
      <c r="F12" s="624">
        <v>100</v>
      </c>
      <c r="G12" s="625">
        <v>11</v>
      </c>
      <c r="H12" s="626">
        <v>331</v>
      </c>
      <c r="K12" s="33"/>
      <c r="L12" s="33"/>
    </row>
    <row r="13" spans="1:12" s="31" customFormat="1" ht="16.350000000000001" customHeight="1">
      <c r="B13" s="243" t="s">
        <v>80</v>
      </c>
      <c r="C13" s="317" t="s">
        <v>135</v>
      </c>
      <c r="D13" s="617">
        <v>5675.81</v>
      </c>
      <c r="E13" s="618">
        <v>5675.81</v>
      </c>
      <c r="F13" s="619">
        <v>100</v>
      </c>
      <c r="G13" s="620">
        <v>20</v>
      </c>
      <c r="H13" s="621">
        <v>427</v>
      </c>
      <c r="K13" s="33"/>
      <c r="L13" s="33"/>
    </row>
    <row r="14" spans="1:12" s="31" customFormat="1" ht="16.350000000000001" customHeight="1">
      <c r="B14" s="243" t="s">
        <v>81</v>
      </c>
      <c r="C14" s="147" t="s">
        <v>136</v>
      </c>
      <c r="D14" s="622">
        <v>3358</v>
      </c>
      <c r="E14" s="623">
        <v>3358</v>
      </c>
      <c r="F14" s="624">
        <v>100</v>
      </c>
      <c r="G14" s="625">
        <v>7</v>
      </c>
      <c r="H14" s="626">
        <v>218</v>
      </c>
      <c r="K14" s="33"/>
      <c r="L14" s="33"/>
    </row>
    <row r="15" spans="1:12" s="31" customFormat="1" ht="16.350000000000001" customHeight="1">
      <c r="B15" s="243" t="s">
        <v>83</v>
      </c>
      <c r="C15" s="317" t="s">
        <v>138</v>
      </c>
      <c r="D15" s="617">
        <v>4117.26</v>
      </c>
      <c r="E15" s="618">
        <v>4117.26</v>
      </c>
      <c r="F15" s="619">
        <v>100</v>
      </c>
      <c r="G15" s="620">
        <v>7</v>
      </c>
      <c r="H15" s="621">
        <v>201</v>
      </c>
      <c r="K15" s="33"/>
      <c r="L15" s="33"/>
    </row>
    <row r="16" spans="1:12" s="31" customFormat="1" ht="16.350000000000001" customHeight="1">
      <c r="B16" s="243" t="s">
        <v>85</v>
      </c>
      <c r="C16" s="147" t="s">
        <v>1512</v>
      </c>
      <c r="D16" s="622">
        <v>4160.9399999999996</v>
      </c>
      <c r="E16" s="623">
        <v>4160.9399999999996</v>
      </c>
      <c r="F16" s="624">
        <v>100</v>
      </c>
      <c r="G16" s="625">
        <v>3</v>
      </c>
      <c r="H16" s="626">
        <v>263</v>
      </c>
      <c r="K16" s="33"/>
      <c r="L16" s="33"/>
    </row>
    <row r="17" spans="2:12" s="31" customFormat="1" ht="16.350000000000001" customHeight="1">
      <c r="B17" s="243" t="s">
        <v>86</v>
      </c>
      <c r="C17" s="317" t="s">
        <v>1683</v>
      </c>
      <c r="D17" s="617">
        <v>2450.06</v>
      </c>
      <c r="E17" s="618">
        <v>2450.06</v>
      </c>
      <c r="F17" s="619">
        <v>100</v>
      </c>
      <c r="G17" s="620">
        <v>7</v>
      </c>
      <c r="H17" s="621">
        <v>208</v>
      </c>
      <c r="K17" s="33"/>
      <c r="L17" s="33"/>
    </row>
    <row r="18" spans="2:12" s="31" customFormat="1" ht="16.350000000000001" customHeight="1">
      <c r="B18" s="243" t="s">
        <v>87</v>
      </c>
      <c r="C18" s="147" t="s">
        <v>142</v>
      </c>
      <c r="D18" s="622">
        <v>3472.7</v>
      </c>
      <c r="E18" s="623">
        <v>3472.7</v>
      </c>
      <c r="F18" s="624">
        <v>100</v>
      </c>
      <c r="G18" s="625">
        <v>9</v>
      </c>
      <c r="H18" s="626">
        <v>248</v>
      </c>
      <c r="K18" s="33"/>
      <c r="L18" s="33"/>
    </row>
    <row r="19" spans="2:12" s="31" customFormat="1" ht="16.350000000000001" customHeight="1">
      <c r="B19" s="243" t="s">
        <v>88</v>
      </c>
      <c r="C19" s="317" t="s">
        <v>1513</v>
      </c>
      <c r="D19" s="617">
        <v>5545.13</v>
      </c>
      <c r="E19" s="618">
        <v>5545.13</v>
      </c>
      <c r="F19" s="619">
        <v>100</v>
      </c>
      <c r="G19" s="620">
        <v>12</v>
      </c>
      <c r="H19" s="621">
        <v>360</v>
      </c>
      <c r="K19" s="33"/>
      <c r="L19" s="33"/>
    </row>
    <row r="20" spans="2:12" s="31" customFormat="1" ht="16.350000000000001" customHeight="1">
      <c r="B20" s="243" t="s">
        <v>89</v>
      </c>
      <c r="C20" s="147" t="s">
        <v>1684</v>
      </c>
      <c r="D20" s="622">
        <v>4554.9799999999996</v>
      </c>
      <c r="E20" s="623">
        <v>4554.9799999999996</v>
      </c>
      <c r="F20" s="624">
        <v>100</v>
      </c>
      <c r="G20" s="625">
        <v>6</v>
      </c>
      <c r="H20" s="626">
        <v>165</v>
      </c>
      <c r="K20" s="33"/>
      <c r="L20" s="33"/>
    </row>
    <row r="21" spans="2:12" s="31" customFormat="1" ht="16.350000000000001" customHeight="1">
      <c r="B21" s="243" t="s">
        <v>90</v>
      </c>
      <c r="C21" s="317" t="s">
        <v>145</v>
      </c>
      <c r="D21" s="617">
        <v>3037.37</v>
      </c>
      <c r="E21" s="618">
        <v>3037.37</v>
      </c>
      <c r="F21" s="619">
        <v>100</v>
      </c>
      <c r="G21" s="620">
        <v>5</v>
      </c>
      <c r="H21" s="621">
        <v>177</v>
      </c>
      <c r="K21" s="33"/>
      <c r="L21" s="33"/>
    </row>
    <row r="22" spans="2:12" s="31" customFormat="1" ht="16.350000000000001" customHeight="1">
      <c r="B22" s="243" t="s">
        <v>91</v>
      </c>
      <c r="C22" s="147" t="s">
        <v>146</v>
      </c>
      <c r="D22" s="622">
        <v>2854.83</v>
      </c>
      <c r="E22" s="623">
        <v>2854.83</v>
      </c>
      <c r="F22" s="624">
        <v>100</v>
      </c>
      <c r="G22" s="625">
        <v>7</v>
      </c>
      <c r="H22" s="626">
        <v>136</v>
      </c>
      <c r="K22" s="33"/>
      <c r="L22" s="33"/>
    </row>
    <row r="23" spans="2:12" s="31" customFormat="1" ht="16.350000000000001" customHeight="1">
      <c r="B23" s="243" t="s">
        <v>92</v>
      </c>
      <c r="C23" s="317" t="s">
        <v>1514</v>
      </c>
      <c r="D23" s="617">
        <v>4076.38</v>
      </c>
      <c r="E23" s="618">
        <v>4076.38</v>
      </c>
      <c r="F23" s="619">
        <v>100</v>
      </c>
      <c r="G23" s="620">
        <v>8</v>
      </c>
      <c r="H23" s="621">
        <v>183</v>
      </c>
      <c r="K23" s="33"/>
      <c r="L23" s="33"/>
    </row>
    <row r="24" spans="2:12" s="31" customFormat="1" ht="16.350000000000001" customHeight="1">
      <c r="B24" s="243" t="s">
        <v>93</v>
      </c>
      <c r="C24" s="147" t="s">
        <v>1432</v>
      </c>
      <c r="D24" s="622">
        <v>3361.48</v>
      </c>
      <c r="E24" s="623">
        <v>3361.48</v>
      </c>
      <c r="F24" s="624">
        <v>100</v>
      </c>
      <c r="G24" s="625">
        <v>15</v>
      </c>
      <c r="H24" s="626">
        <v>169</v>
      </c>
      <c r="K24" s="33"/>
      <c r="L24" s="33"/>
    </row>
    <row r="25" spans="2:12" s="31" customFormat="1" ht="16.350000000000001" customHeight="1">
      <c r="B25" s="243" t="s">
        <v>94</v>
      </c>
      <c r="C25" s="317" t="s">
        <v>149</v>
      </c>
      <c r="D25" s="617">
        <v>2074.66</v>
      </c>
      <c r="E25" s="618">
        <v>2074.66</v>
      </c>
      <c r="F25" s="619">
        <v>100</v>
      </c>
      <c r="G25" s="620">
        <v>8</v>
      </c>
      <c r="H25" s="621">
        <v>149</v>
      </c>
      <c r="K25" s="33"/>
      <c r="L25" s="33"/>
    </row>
    <row r="26" spans="2:12" s="31" customFormat="1" ht="16.350000000000001" customHeight="1">
      <c r="B26" s="243" t="s">
        <v>96</v>
      </c>
      <c r="C26" s="147" t="s">
        <v>151</v>
      </c>
      <c r="D26" s="622">
        <v>2054.21</v>
      </c>
      <c r="E26" s="623">
        <v>2054.21</v>
      </c>
      <c r="F26" s="624">
        <v>100</v>
      </c>
      <c r="G26" s="625">
        <v>8</v>
      </c>
      <c r="H26" s="626">
        <v>115</v>
      </c>
      <c r="K26" s="33"/>
      <c r="L26" s="33"/>
    </row>
    <row r="27" spans="2:12" s="31" customFormat="1" ht="16.350000000000001" customHeight="1">
      <c r="B27" s="243" t="s">
        <v>98</v>
      </c>
      <c r="C27" s="317" t="s">
        <v>153</v>
      </c>
      <c r="D27" s="617">
        <v>1859.43</v>
      </c>
      <c r="E27" s="618">
        <v>1859.43</v>
      </c>
      <c r="F27" s="619">
        <v>100</v>
      </c>
      <c r="G27" s="620">
        <v>7</v>
      </c>
      <c r="H27" s="621">
        <v>100</v>
      </c>
      <c r="K27" s="33"/>
      <c r="L27" s="33"/>
    </row>
    <row r="28" spans="2:12" s="31" customFormat="1" ht="16.350000000000001" customHeight="1">
      <c r="B28" s="243" t="s">
        <v>99</v>
      </c>
      <c r="C28" s="147" t="s">
        <v>1685</v>
      </c>
      <c r="D28" s="622">
        <v>4869.8100000000004</v>
      </c>
      <c r="E28" s="623">
        <v>4869.8100000000004</v>
      </c>
      <c r="F28" s="624">
        <v>100</v>
      </c>
      <c r="G28" s="625">
        <v>9</v>
      </c>
      <c r="H28" s="626">
        <v>443</v>
      </c>
      <c r="K28" s="33"/>
      <c r="L28" s="33"/>
    </row>
    <row r="29" spans="2:12" s="31" customFormat="1" ht="16.350000000000001" customHeight="1">
      <c r="B29" s="243" t="s">
        <v>100</v>
      </c>
      <c r="C29" s="317" t="s">
        <v>1686</v>
      </c>
      <c r="D29" s="617">
        <v>13847.84</v>
      </c>
      <c r="E29" s="618">
        <v>13275.2</v>
      </c>
      <c r="F29" s="619">
        <v>95.864770245756745</v>
      </c>
      <c r="G29" s="620">
        <v>22</v>
      </c>
      <c r="H29" s="621">
        <v>368</v>
      </c>
      <c r="K29" s="33"/>
      <c r="L29" s="33"/>
    </row>
    <row r="30" spans="2:12" s="31" customFormat="1" ht="16.350000000000001" customHeight="1">
      <c r="B30" s="243" t="s">
        <v>101</v>
      </c>
      <c r="C30" s="147" t="s">
        <v>156</v>
      </c>
      <c r="D30" s="622">
        <v>3820.09</v>
      </c>
      <c r="E30" s="623">
        <v>3820.09</v>
      </c>
      <c r="F30" s="624">
        <v>100</v>
      </c>
      <c r="G30" s="625">
        <v>1</v>
      </c>
      <c r="H30" s="626" t="s">
        <v>61</v>
      </c>
      <c r="K30" s="33"/>
      <c r="L30" s="33"/>
    </row>
    <row r="31" spans="2:12" s="31" customFormat="1" ht="16.350000000000001" customHeight="1">
      <c r="B31" s="243" t="s">
        <v>104</v>
      </c>
      <c r="C31" s="317" t="s">
        <v>1687</v>
      </c>
      <c r="D31" s="617">
        <v>3900.85</v>
      </c>
      <c r="E31" s="618">
        <v>3844.98</v>
      </c>
      <c r="F31" s="619">
        <v>98.567748054911107</v>
      </c>
      <c r="G31" s="620">
        <v>10</v>
      </c>
      <c r="H31" s="621">
        <v>139</v>
      </c>
      <c r="K31" s="33"/>
      <c r="L31" s="33"/>
    </row>
    <row r="32" spans="2:12" s="31" customFormat="1" ht="16.350000000000001" customHeight="1">
      <c r="B32" s="243" t="s">
        <v>105</v>
      </c>
      <c r="C32" s="147" t="s">
        <v>1515</v>
      </c>
      <c r="D32" s="622">
        <v>1936.4</v>
      </c>
      <c r="E32" s="623">
        <v>1936.4</v>
      </c>
      <c r="F32" s="624">
        <v>100</v>
      </c>
      <c r="G32" s="625">
        <v>8</v>
      </c>
      <c r="H32" s="626">
        <v>111</v>
      </c>
      <c r="K32" s="33"/>
      <c r="L32" s="33"/>
    </row>
    <row r="33" spans="2:12" s="31" customFormat="1" ht="16.350000000000001" customHeight="1">
      <c r="B33" s="243" t="s">
        <v>106</v>
      </c>
      <c r="C33" s="317" t="s">
        <v>1688</v>
      </c>
      <c r="D33" s="617">
        <v>6851.48</v>
      </c>
      <c r="E33" s="618">
        <v>6851.48</v>
      </c>
      <c r="F33" s="619">
        <v>100</v>
      </c>
      <c r="G33" s="620">
        <v>17</v>
      </c>
      <c r="H33" s="621">
        <v>263</v>
      </c>
      <c r="K33" s="33"/>
      <c r="L33" s="33"/>
    </row>
    <row r="34" spans="2:12" s="31" customFormat="1" ht="16.350000000000001" customHeight="1">
      <c r="B34" s="243" t="s">
        <v>107</v>
      </c>
      <c r="C34" s="147" t="s">
        <v>1434</v>
      </c>
      <c r="D34" s="622">
        <v>8266.67</v>
      </c>
      <c r="E34" s="623">
        <v>8266.67</v>
      </c>
      <c r="F34" s="624">
        <v>100</v>
      </c>
      <c r="G34" s="625">
        <v>32</v>
      </c>
      <c r="H34" s="626">
        <v>524</v>
      </c>
      <c r="K34" s="33"/>
      <c r="L34" s="33"/>
    </row>
    <row r="35" spans="2:12" s="31" customFormat="1" ht="16.350000000000001" customHeight="1">
      <c r="B35" s="243" t="s">
        <v>108</v>
      </c>
      <c r="C35" s="317" t="s">
        <v>1516</v>
      </c>
      <c r="D35" s="617">
        <v>6866.6</v>
      </c>
      <c r="E35" s="618">
        <v>6866.6</v>
      </c>
      <c r="F35" s="619">
        <v>100</v>
      </c>
      <c r="G35" s="620">
        <v>38</v>
      </c>
      <c r="H35" s="621">
        <v>311</v>
      </c>
      <c r="K35" s="33"/>
      <c r="L35" s="33"/>
    </row>
    <row r="36" spans="2:12" s="31" customFormat="1" ht="16.350000000000001" customHeight="1">
      <c r="B36" s="243" t="s">
        <v>109</v>
      </c>
      <c r="C36" s="147" t="s">
        <v>1689</v>
      </c>
      <c r="D36" s="622">
        <v>8074.83</v>
      </c>
      <c r="E36" s="623">
        <v>8074.83</v>
      </c>
      <c r="F36" s="624">
        <v>100</v>
      </c>
      <c r="G36" s="625">
        <v>9</v>
      </c>
      <c r="H36" s="626">
        <v>114</v>
      </c>
      <c r="K36" s="33"/>
      <c r="L36" s="33"/>
    </row>
    <row r="37" spans="2:12" s="31" customFormat="1" ht="16.350000000000001" customHeight="1">
      <c r="B37" s="243" t="s">
        <v>890</v>
      </c>
      <c r="C37" s="317" t="s">
        <v>891</v>
      </c>
      <c r="D37" s="617">
        <v>4019.84</v>
      </c>
      <c r="E37" s="618">
        <v>4019.84</v>
      </c>
      <c r="F37" s="619">
        <v>100</v>
      </c>
      <c r="G37" s="620">
        <v>11</v>
      </c>
      <c r="H37" s="621">
        <v>291</v>
      </c>
      <c r="K37" s="33"/>
      <c r="L37" s="33"/>
    </row>
    <row r="38" spans="2:12" s="31" customFormat="1" ht="16.350000000000001" customHeight="1">
      <c r="B38" s="243" t="s">
        <v>893</v>
      </c>
      <c r="C38" s="147" t="s">
        <v>894</v>
      </c>
      <c r="D38" s="622">
        <v>2055.5300000000002</v>
      </c>
      <c r="E38" s="623">
        <v>2055.5300000000002</v>
      </c>
      <c r="F38" s="624">
        <v>100</v>
      </c>
      <c r="G38" s="625">
        <v>7</v>
      </c>
      <c r="H38" s="626">
        <v>188</v>
      </c>
      <c r="K38" s="33"/>
      <c r="L38" s="33"/>
    </row>
    <row r="39" spans="2:12" s="31" customFormat="1" ht="16.350000000000001" customHeight="1">
      <c r="B39" s="243" t="s">
        <v>895</v>
      </c>
      <c r="C39" s="317" t="s">
        <v>896</v>
      </c>
      <c r="D39" s="617">
        <v>2667.77</v>
      </c>
      <c r="E39" s="618">
        <v>2667.77</v>
      </c>
      <c r="F39" s="619">
        <v>100</v>
      </c>
      <c r="G39" s="620">
        <v>1</v>
      </c>
      <c r="H39" s="621" t="s">
        <v>61</v>
      </c>
      <c r="K39" s="33"/>
      <c r="L39" s="33"/>
    </row>
    <row r="40" spans="2:12" s="31" customFormat="1" ht="16.350000000000001" customHeight="1">
      <c r="B40" s="243" t="s">
        <v>1369</v>
      </c>
      <c r="C40" s="147" t="s">
        <v>1411</v>
      </c>
      <c r="D40" s="622">
        <v>34270.050000000003</v>
      </c>
      <c r="E40" s="623">
        <v>34270.050000000003</v>
      </c>
      <c r="F40" s="624">
        <v>100</v>
      </c>
      <c r="G40" s="625">
        <v>1</v>
      </c>
      <c r="H40" s="626" t="s">
        <v>61</v>
      </c>
      <c r="K40" s="33"/>
      <c r="L40" s="33"/>
    </row>
    <row r="41" spans="2:12" s="31" customFormat="1" ht="16.350000000000001" customHeight="1">
      <c r="B41" s="243" t="s">
        <v>1370</v>
      </c>
      <c r="C41" s="317" t="s">
        <v>1690</v>
      </c>
      <c r="D41" s="617">
        <v>24288.080000000002</v>
      </c>
      <c r="E41" s="618">
        <v>24288.080000000002</v>
      </c>
      <c r="F41" s="619">
        <v>100</v>
      </c>
      <c r="G41" s="620">
        <v>8</v>
      </c>
      <c r="H41" s="621">
        <v>1203</v>
      </c>
      <c r="K41" s="33"/>
      <c r="L41" s="33"/>
    </row>
    <row r="42" spans="2:12" s="31" customFormat="1" ht="16.350000000000001" customHeight="1">
      <c r="B42" s="243" t="s">
        <v>1371</v>
      </c>
      <c r="C42" s="147" t="s">
        <v>1691</v>
      </c>
      <c r="D42" s="622">
        <v>7014.62</v>
      </c>
      <c r="E42" s="623">
        <v>7014.62</v>
      </c>
      <c r="F42" s="624">
        <v>100</v>
      </c>
      <c r="G42" s="625">
        <v>5</v>
      </c>
      <c r="H42" s="626">
        <v>331</v>
      </c>
      <c r="K42" s="33"/>
      <c r="L42" s="33"/>
    </row>
    <row r="43" spans="2:12" s="31" customFormat="1" ht="16.350000000000001" customHeight="1">
      <c r="B43" s="243" t="s">
        <v>1372</v>
      </c>
      <c r="C43" s="317" t="s">
        <v>1412</v>
      </c>
      <c r="D43" s="617">
        <v>7719.04</v>
      </c>
      <c r="E43" s="618">
        <v>7569.69</v>
      </c>
      <c r="F43" s="619">
        <v>98.065173907636179</v>
      </c>
      <c r="G43" s="620">
        <v>8</v>
      </c>
      <c r="H43" s="621">
        <v>398</v>
      </c>
      <c r="K43" s="33"/>
      <c r="L43" s="33"/>
    </row>
    <row r="44" spans="2:12" s="31" customFormat="1" ht="16.350000000000001" customHeight="1">
      <c r="B44" s="243" t="s">
        <v>1373</v>
      </c>
      <c r="C44" s="147" t="s">
        <v>1692</v>
      </c>
      <c r="D44" s="622">
        <v>10914.2</v>
      </c>
      <c r="E44" s="623">
        <v>10914.2</v>
      </c>
      <c r="F44" s="624">
        <v>100</v>
      </c>
      <c r="G44" s="625">
        <v>1</v>
      </c>
      <c r="H44" s="626" t="s">
        <v>61</v>
      </c>
      <c r="K44" s="33"/>
      <c r="L44" s="33"/>
    </row>
    <row r="45" spans="2:12" s="31" customFormat="1" ht="16.350000000000001" customHeight="1">
      <c r="B45" s="243" t="s">
        <v>1374</v>
      </c>
      <c r="C45" s="317" t="s">
        <v>1413</v>
      </c>
      <c r="D45" s="617">
        <v>6032.24</v>
      </c>
      <c r="E45" s="618">
        <v>6032.24</v>
      </c>
      <c r="F45" s="619">
        <v>100</v>
      </c>
      <c r="G45" s="620">
        <v>10</v>
      </c>
      <c r="H45" s="621">
        <v>298</v>
      </c>
      <c r="K45" s="33"/>
      <c r="L45" s="33"/>
    </row>
    <row r="46" spans="2:12" s="31" customFormat="1" ht="16.350000000000001" customHeight="1">
      <c r="B46" s="243" t="s">
        <v>1375</v>
      </c>
      <c r="C46" s="147" t="s">
        <v>1414</v>
      </c>
      <c r="D46" s="622">
        <v>7429.16</v>
      </c>
      <c r="E46" s="623">
        <v>7429.16</v>
      </c>
      <c r="F46" s="624">
        <v>100</v>
      </c>
      <c r="G46" s="625">
        <v>4</v>
      </c>
      <c r="H46" s="626">
        <v>356</v>
      </c>
      <c r="K46" s="33"/>
      <c r="L46" s="33"/>
    </row>
    <row r="47" spans="2:12" s="31" customFormat="1" ht="16.350000000000001" customHeight="1">
      <c r="B47" s="243" t="s">
        <v>1376</v>
      </c>
      <c r="C47" s="317" t="s">
        <v>1415</v>
      </c>
      <c r="D47" s="617">
        <v>3524.17</v>
      </c>
      <c r="E47" s="618">
        <v>3284.67</v>
      </c>
      <c r="F47" s="619">
        <v>93.204073583283446</v>
      </c>
      <c r="G47" s="620">
        <v>7</v>
      </c>
      <c r="H47" s="621">
        <v>159</v>
      </c>
      <c r="K47" s="33"/>
      <c r="L47" s="33"/>
    </row>
    <row r="48" spans="2:12" s="31" customFormat="1" ht="16.350000000000001" customHeight="1">
      <c r="B48" s="243" t="s">
        <v>1377</v>
      </c>
      <c r="C48" s="147" t="s">
        <v>1416</v>
      </c>
      <c r="D48" s="622">
        <v>1812.52</v>
      </c>
      <c r="E48" s="623">
        <v>1812.52</v>
      </c>
      <c r="F48" s="624">
        <v>100</v>
      </c>
      <c r="G48" s="625">
        <v>8</v>
      </c>
      <c r="H48" s="626">
        <v>109</v>
      </c>
      <c r="K48" s="33"/>
      <c r="L48" s="33"/>
    </row>
    <row r="49" spans="2:12" s="31" customFormat="1" ht="16.350000000000001" customHeight="1">
      <c r="B49" s="243" t="s">
        <v>1378</v>
      </c>
      <c r="C49" s="317" t="s">
        <v>1693</v>
      </c>
      <c r="D49" s="617">
        <v>5850.23</v>
      </c>
      <c r="E49" s="618">
        <v>5286.97</v>
      </c>
      <c r="F49" s="619">
        <v>90.372002468279021</v>
      </c>
      <c r="G49" s="620">
        <v>7</v>
      </c>
      <c r="H49" s="621">
        <v>138</v>
      </c>
      <c r="K49" s="33"/>
      <c r="L49" s="33"/>
    </row>
    <row r="50" spans="2:12" s="31" customFormat="1" ht="16.350000000000001" customHeight="1">
      <c r="B50" s="243" t="s">
        <v>111</v>
      </c>
      <c r="C50" s="147" t="s">
        <v>166</v>
      </c>
      <c r="D50" s="622">
        <v>13642.16</v>
      </c>
      <c r="E50" s="623">
        <v>13444.83</v>
      </c>
      <c r="F50" s="624">
        <v>98.553528180288168</v>
      </c>
      <c r="G50" s="625">
        <v>49</v>
      </c>
      <c r="H50" s="626">
        <v>447</v>
      </c>
      <c r="K50" s="33"/>
      <c r="L50" s="33"/>
    </row>
    <row r="51" spans="2:12" s="31" customFormat="1" ht="16.350000000000001" customHeight="1">
      <c r="B51" s="243" t="s">
        <v>112</v>
      </c>
      <c r="C51" s="317" t="s">
        <v>1694</v>
      </c>
      <c r="D51" s="617">
        <v>6559.34</v>
      </c>
      <c r="E51" s="618">
        <v>6559.34</v>
      </c>
      <c r="F51" s="619">
        <v>100</v>
      </c>
      <c r="G51" s="620">
        <v>4</v>
      </c>
      <c r="H51" s="621">
        <v>264</v>
      </c>
      <c r="K51" s="33"/>
      <c r="L51" s="33"/>
    </row>
    <row r="52" spans="2:12" s="31" customFormat="1" ht="16.350000000000001" customHeight="1">
      <c r="B52" s="243" t="s">
        <v>114</v>
      </c>
      <c r="C52" s="147" t="s">
        <v>1518</v>
      </c>
      <c r="D52" s="622">
        <v>6033.7</v>
      </c>
      <c r="E52" s="623">
        <v>5833.86</v>
      </c>
      <c r="F52" s="624">
        <v>96.687936092281674</v>
      </c>
      <c r="G52" s="625">
        <v>37</v>
      </c>
      <c r="H52" s="626">
        <v>165</v>
      </c>
      <c r="K52" s="33"/>
      <c r="L52" s="33"/>
    </row>
    <row r="53" spans="2:12" s="31" customFormat="1" ht="16.350000000000001" customHeight="1">
      <c r="B53" s="243" t="s">
        <v>115</v>
      </c>
      <c r="C53" s="317" t="s">
        <v>170</v>
      </c>
      <c r="D53" s="617">
        <v>5882.2</v>
      </c>
      <c r="E53" s="618">
        <v>5796.86</v>
      </c>
      <c r="F53" s="619">
        <v>98.549182278739238</v>
      </c>
      <c r="G53" s="620">
        <v>30</v>
      </c>
      <c r="H53" s="621">
        <v>175</v>
      </c>
      <c r="K53" s="33"/>
      <c r="L53" s="33"/>
    </row>
    <row r="54" spans="2:12" s="31" customFormat="1" ht="16.350000000000001" customHeight="1">
      <c r="B54" s="243" t="s">
        <v>116</v>
      </c>
      <c r="C54" s="147" t="s">
        <v>1448</v>
      </c>
      <c r="D54" s="622">
        <v>3282.9</v>
      </c>
      <c r="E54" s="623">
        <v>2555.9</v>
      </c>
      <c r="F54" s="624">
        <v>77.854945322732959</v>
      </c>
      <c r="G54" s="625">
        <v>15</v>
      </c>
      <c r="H54" s="626">
        <v>86</v>
      </c>
      <c r="K54" s="33"/>
      <c r="L54" s="33"/>
    </row>
    <row r="55" spans="2:12" s="31" customFormat="1" ht="16.350000000000001" customHeight="1">
      <c r="B55" s="243" t="s">
        <v>117</v>
      </c>
      <c r="C55" s="317" t="s">
        <v>1519</v>
      </c>
      <c r="D55" s="617">
        <v>4655.74</v>
      </c>
      <c r="E55" s="618">
        <v>4655.74</v>
      </c>
      <c r="F55" s="619">
        <v>100</v>
      </c>
      <c r="G55" s="620">
        <v>17</v>
      </c>
      <c r="H55" s="621">
        <v>172</v>
      </c>
      <c r="K55" s="33"/>
      <c r="L55" s="33"/>
    </row>
    <row r="56" spans="2:12" s="31" customFormat="1" ht="16.350000000000001" customHeight="1">
      <c r="B56" s="243" t="s">
        <v>118</v>
      </c>
      <c r="C56" s="147" t="s">
        <v>173</v>
      </c>
      <c r="D56" s="622">
        <v>34616.839999999997</v>
      </c>
      <c r="E56" s="623">
        <v>34616.839999999997</v>
      </c>
      <c r="F56" s="624">
        <v>100</v>
      </c>
      <c r="G56" s="625">
        <v>1</v>
      </c>
      <c r="H56" s="626" t="s">
        <v>61</v>
      </c>
      <c r="K56" s="33"/>
      <c r="L56" s="33"/>
    </row>
    <row r="57" spans="2:12" s="31" customFormat="1" ht="16.350000000000001" customHeight="1">
      <c r="B57" s="243" t="s">
        <v>119</v>
      </c>
      <c r="C57" s="317" t="s">
        <v>174</v>
      </c>
      <c r="D57" s="617">
        <v>21171.040000000001</v>
      </c>
      <c r="E57" s="618">
        <v>21129.48</v>
      </c>
      <c r="F57" s="619">
        <v>99.803694102887704</v>
      </c>
      <c r="G57" s="620">
        <v>43</v>
      </c>
      <c r="H57" s="621">
        <v>709</v>
      </c>
      <c r="K57" s="33"/>
      <c r="L57" s="33"/>
    </row>
    <row r="58" spans="2:12" s="31" customFormat="1" ht="16.350000000000001" customHeight="1">
      <c r="B58" s="243" t="s">
        <v>120</v>
      </c>
      <c r="C58" s="147" t="s">
        <v>175</v>
      </c>
      <c r="D58" s="622">
        <v>16977.79</v>
      </c>
      <c r="E58" s="623">
        <v>16977.79</v>
      </c>
      <c r="F58" s="624">
        <v>100</v>
      </c>
      <c r="G58" s="625">
        <v>24</v>
      </c>
      <c r="H58" s="626">
        <v>534</v>
      </c>
      <c r="K58" s="33"/>
      <c r="L58" s="33"/>
    </row>
    <row r="59" spans="2:12" s="31" customFormat="1" ht="16.350000000000001" customHeight="1">
      <c r="B59" s="243" t="s">
        <v>121</v>
      </c>
      <c r="C59" s="317" t="s">
        <v>176</v>
      </c>
      <c r="D59" s="617">
        <v>5213.0200000000004</v>
      </c>
      <c r="E59" s="618">
        <v>5213.0200000000004</v>
      </c>
      <c r="F59" s="619">
        <v>100</v>
      </c>
      <c r="G59" s="620">
        <v>16</v>
      </c>
      <c r="H59" s="621">
        <v>268</v>
      </c>
      <c r="K59" s="33"/>
      <c r="L59" s="33"/>
    </row>
    <row r="60" spans="2:12" s="31" customFormat="1" ht="16.350000000000001" customHeight="1">
      <c r="B60" s="243" t="s">
        <v>122</v>
      </c>
      <c r="C60" s="147" t="s">
        <v>177</v>
      </c>
      <c r="D60" s="622">
        <v>11558.68</v>
      </c>
      <c r="E60" s="623">
        <v>11558.68</v>
      </c>
      <c r="F60" s="624">
        <v>100</v>
      </c>
      <c r="G60" s="625">
        <v>19</v>
      </c>
      <c r="H60" s="626">
        <v>326</v>
      </c>
      <c r="K60" s="33"/>
      <c r="L60" s="33"/>
    </row>
    <row r="61" spans="2:12" s="31" customFormat="1" ht="16.350000000000001" customHeight="1">
      <c r="B61" s="243" t="s">
        <v>123</v>
      </c>
      <c r="C61" s="317" t="s">
        <v>178</v>
      </c>
      <c r="D61" s="617">
        <v>7828.17</v>
      </c>
      <c r="E61" s="618">
        <v>7828.17</v>
      </c>
      <c r="F61" s="619">
        <v>100</v>
      </c>
      <c r="G61" s="620">
        <v>20</v>
      </c>
      <c r="H61" s="621">
        <v>230</v>
      </c>
      <c r="K61" s="33"/>
      <c r="L61" s="33"/>
    </row>
    <row r="62" spans="2:12" s="31" customFormat="1" ht="16.350000000000001" customHeight="1">
      <c r="B62" s="243" t="s">
        <v>124</v>
      </c>
      <c r="C62" s="147" t="s">
        <v>1450</v>
      </c>
      <c r="D62" s="622">
        <v>7520.72</v>
      </c>
      <c r="E62" s="623">
        <v>7520.72</v>
      </c>
      <c r="F62" s="624">
        <v>100</v>
      </c>
      <c r="G62" s="625">
        <v>54</v>
      </c>
      <c r="H62" s="626">
        <v>276</v>
      </c>
      <c r="K62" s="33"/>
      <c r="L62" s="33"/>
    </row>
    <row r="63" spans="2:12" s="31" customFormat="1" ht="16.350000000000001" customHeight="1" thickBot="1">
      <c r="B63" s="249" t="s">
        <v>125</v>
      </c>
      <c r="C63" s="321" t="s">
        <v>1695</v>
      </c>
      <c r="D63" s="627">
        <v>3751.85</v>
      </c>
      <c r="E63" s="628">
        <v>3673.03</v>
      </c>
      <c r="F63" s="629">
        <v>97.89916974292683</v>
      </c>
      <c r="G63" s="630">
        <v>24</v>
      </c>
      <c r="H63" s="631">
        <v>106</v>
      </c>
      <c r="K63" s="33"/>
      <c r="L63" s="33"/>
    </row>
    <row r="64" spans="2:12" s="31" customFormat="1" ht="16.350000000000001" customHeight="1" thickTop="1">
      <c r="B64" s="250" t="s">
        <v>184</v>
      </c>
      <c r="C64" s="324" t="s">
        <v>1696</v>
      </c>
      <c r="D64" s="403">
        <v>39708.82999999998</v>
      </c>
      <c r="E64" s="403">
        <v>38474.689999999981</v>
      </c>
      <c r="F64" s="325">
        <v>96.9</v>
      </c>
      <c r="G64" s="252">
        <v>102</v>
      </c>
      <c r="H64" s="420">
        <v>805</v>
      </c>
    </row>
    <row r="65" spans="2:8" s="31" customFormat="1" ht="16.350000000000001" customHeight="1">
      <c r="B65" s="250" t="s">
        <v>185</v>
      </c>
      <c r="C65" s="317" t="s">
        <v>1697</v>
      </c>
      <c r="D65" s="617">
        <v>29383.65</v>
      </c>
      <c r="E65" s="618">
        <v>29383.65</v>
      </c>
      <c r="F65" s="632">
        <v>100</v>
      </c>
      <c r="G65" s="246">
        <v>1</v>
      </c>
      <c r="H65" s="621" t="s">
        <v>61</v>
      </c>
    </row>
    <row r="66" spans="2:8" s="31" customFormat="1" ht="16.350000000000001" customHeight="1">
      <c r="B66" s="250" t="s">
        <v>186</v>
      </c>
      <c r="C66" s="324" t="s">
        <v>1698</v>
      </c>
      <c r="D66" s="403">
        <v>6295.22</v>
      </c>
      <c r="E66" s="403">
        <v>5554.27</v>
      </c>
      <c r="F66" s="325">
        <v>88.2</v>
      </c>
      <c r="G66" s="252">
        <v>10</v>
      </c>
      <c r="H66" s="420">
        <v>337</v>
      </c>
    </row>
    <row r="67" spans="2:8" s="31" customFormat="1" ht="16.350000000000001" customHeight="1">
      <c r="B67" s="250" t="s">
        <v>187</v>
      </c>
      <c r="C67" s="317" t="s">
        <v>1699</v>
      </c>
      <c r="D67" s="617">
        <v>18810.310000000001</v>
      </c>
      <c r="E67" s="618">
        <v>18810.310000000001</v>
      </c>
      <c r="F67" s="632">
        <v>100</v>
      </c>
      <c r="G67" s="246">
        <v>1</v>
      </c>
      <c r="H67" s="621" t="s">
        <v>61</v>
      </c>
    </row>
    <row r="68" spans="2:8" s="31" customFormat="1" ht="16.350000000000001" customHeight="1">
      <c r="B68" s="250" t="s">
        <v>188</v>
      </c>
      <c r="C68" s="324" t="s">
        <v>1700</v>
      </c>
      <c r="D68" s="403">
        <v>3611.5899999999997</v>
      </c>
      <c r="E68" s="403">
        <v>3611.5899999999997</v>
      </c>
      <c r="F68" s="325">
        <v>100</v>
      </c>
      <c r="G68" s="252">
        <v>14</v>
      </c>
      <c r="H68" s="420">
        <v>483</v>
      </c>
    </row>
    <row r="69" spans="2:8" s="31" customFormat="1" ht="16.350000000000001" customHeight="1">
      <c r="B69" s="250" t="s">
        <v>189</v>
      </c>
      <c r="C69" s="317" t="s">
        <v>1701</v>
      </c>
      <c r="D69" s="617">
        <v>2693.9300000000003</v>
      </c>
      <c r="E69" s="618">
        <v>2595.59</v>
      </c>
      <c r="F69" s="632">
        <v>96.3</v>
      </c>
      <c r="G69" s="246">
        <v>12</v>
      </c>
      <c r="H69" s="621">
        <v>231</v>
      </c>
    </row>
    <row r="70" spans="2:8" s="31" customFormat="1" ht="16.350000000000001" customHeight="1">
      <c r="B70" s="250" t="s">
        <v>190</v>
      </c>
      <c r="C70" s="324" t="s">
        <v>1702</v>
      </c>
      <c r="D70" s="403">
        <v>2891.32</v>
      </c>
      <c r="E70" s="403">
        <v>2891.32</v>
      </c>
      <c r="F70" s="325">
        <v>100</v>
      </c>
      <c r="G70" s="252">
        <v>7</v>
      </c>
      <c r="H70" s="420">
        <v>124</v>
      </c>
    </row>
    <row r="71" spans="2:8" s="31" customFormat="1" ht="16.350000000000001" customHeight="1">
      <c r="B71" s="250" t="s">
        <v>191</v>
      </c>
      <c r="C71" s="317" t="s">
        <v>1703</v>
      </c>
      <c r="D71" s="617">
        <v>14367.98</v>
      </c>
      <c r="E71" s="618">
        <v>14367.98</v>
      </c>
      <c r="F71" s="632">
        <v>100</v>
      </c>
      <c r="G71" s="246">
        <v>1</v>
      </c>
      <c r="H71" s="621" t="s">
        <v>61</v>
      </c>
    </row>
    <row r="72" spans="2:8" s="31" customFormat="1" ht="16.350000000000001" customHeight="1">
      <c r="B72" s="250" t="s">
        <v>192</v>
      </c>
      <c r="C72" s="324" t="s">
        <v>1704</v>
      </c>
      <c r="D72" s="403">
        <v>12385.18</v>
      </c>
      <c r="E72" s="403">
        <v>12385.18</v>
      </c>
      <c r="F72" s="325">
        <v>100</v>
      </c>
      <c r="G72" s="252">
        <v>1</v>
      </c>
      <c r="H72" s="420" t="s">
        <v>61</v>
      </c>
    </row>
    <row r="73" spans="2:8" s="31" customFormat="1" ht="16.350000000000001" customHeight="1">
      <c r="B73" s="250" t="s">
        <v>193</v>
      </c>
      <c r="C73" s="317" t="s">
        <v>1705</v>
      </c>
      <c r="D73" s="617">
        <v>7480.63</v>
      </c>
      <c r="E73" s="618">
        <v>7480.63</v>
      </c>
      <c r="F73" s="632">
        <v>100</v>
      </c>
      <c r="G73" s="246">
        <v>1</v>
      </c>
      <c r="H73" s="621" t="s">
        <v>61</v>
      </c>
    </row>
    <row r="74" spans="2:8" s="31" customFormat="1" ht="16.350000000000001" customHeight="1">
      <c r="B74" s="250" t="s">
        <v>194</v>
      </c>
      <c r="C74" s="324" t="s">
        <v>1706</v>
      </c>
      <c r="D74" s="403">
        <v>1791.3399999999997</v>
      </c>
      <c r="E74" s="403">
        <v>1791.3399999999997</v>
      </c>
      <c r="F74" s="325">
        <v>100</v>
      </c>
      <c r="G74" s="252">
        <v>10</v>
      </c>
      <c r="H74" s="420">
        <v>127</v>
      </c>
    </row>
    <row r="75" spans="2:8" s="31" customFormat="1" ht="16.350000000000001" customHeight="1">
      <c r="B75" s="250" t="s">
        <v>195</v>
      </c>
      <c r="C75" s="317" t="s">
        <v>1707</v>
      </c>
      <c r="D75" s="617">
        <v>2286.4699999999998</v>
      </c>
      <c r="E75" s="618">
        <v>2286.4699999999998</v>
      </c>
      <c r="F75" s="632">
        <v>100</v>
      </c>
      <c r="G75" s="246">
        <v>1</v>
      </c>
      <c r="H75" s="621" t="s">
        <v>61</v>
      </c>
    </row>
    <row r="76" spans="2:8" s="31" customFormat="1" ht="16.350000000000001" customHeight="1">
      <c r="B76" s="250" t="s">
        <v>196</v>
      </c>
      <c r="C76" s="324" t="s">
        <v>1708</v>
      </c>
      <c r="D76" s="403">
        <v>2457.36</v>
      </c>
      <c r="E76" s="403">
        <v>2457.36</v>
      </c>
      <c r="F76" s="325">
        <v>100</v>
      </c>
      <c r="G76" s="252">
        <v>7</v>
      </c>
      <c r="H76" s="420">
        <v>119</v>
      </c>
    </row>
    <row r="77" spans="2:8" s="31" customFormat="1" ht="16.350000000000001" customHeight="1">
      <c r="B77" s="250" t="s">
        <v>197</v>
      </c>
      <c r="C77" s="317" t="s">
        <v>1709</v>
      </c>
      <c r="D77" s="617">
        <v>6217.85</v>
      </c>
      <c r="E77" s="618">
        <v>6217.85</v>
      </c>
      <c r="F77" s="632">
        <v>100</v>
      </c>
      <c r="G77" s="246">
        <v>1</v>
      </c>
      <c r="H77" s="621" t="s">
        <v>61</v>
      </c>
    </row>
    <row r="78" spans="2:8" s="31" customFormat="1" ht="16.350000000000001" customHeight="1">
      <c r="B78" s="250" t="s">
        <v>198</v>
      </c>
      <c r="C78" s="324" t="s">
        <v>1710</v>
      </c>
      <c r="D78" s="403">
        <v>3381.19</v>
      </c>
      <c r="E78" s="403">
        <v>3381.19</v>
      </c>
      <c r="F78" s="325">
        <v>100</v>
      </c>
      <c r="G78" s="252">
        <v>1</v>
      </c>
      <c r="H78" s="420" t="s">
        <v>61</v>
      </c>
    </row>
    <row r="79" spans="2:8" s="31" customFormat="1" ht="16.350000000000001" customHeight="1">
      <c r="B79" s="250" t="s">
        <v>199</v>
      </c>
      <c r="C79" s="317" t="s">
        <v>1711</v>
      </c>
      <c r="D79" s="617">
        <v>4183.63</v>
      </c>
      <c r="E79" s="618">
        <v>4183.63</v>
      </c>
      <c r="F79" s="632">
        <v>100</v>
      </c>
      <c r="G79" s="246">
        <v>1</v>
      </c>
      <c r="H79" s="621" t="s">
        <v>61</v>
      </c>
    </row>
    <row r="80" spans="2:8" s="31" customFormat="1" ht="16.350000000000001" customHeight="1">
      <c r="B80" s="250" t="s">
        <v>200</v>
      </c>
      <c r="C80" s="324" t="s">
        <v>1712</v>
      </c>
      <c r="D80" s="403">
        <v>1421.31</v>
      </c>
      <c r="E80" s="403">
        <v>1421.31</v>
      </c>
      <c r="F80" s="325">
        <v>100</v>
      </c>
      <c r="G80" s="252">
        <v>1</v>
      </c>
      <c r="H80" s="420" t="s">
        <v>61</v>
      </c>
    </row>
    <row r="81" spans="2:8" s="31" customFormat="1" ht="16.350000000000001" customHeight="1">
      <c r="B81" s="250" t="s">
        <v>201</v>
      </c>
      <c r="C81" s="317" t="s">
        <v>1713</v>
      </c>
      <c r="D81" s="617">
        <v>1725.61</v>
      </c>
      <c r="E81" s="618">
        <v>1725.61</v>
      </c>
      <c r="F81" s="632">
        <v>100</v>
      </c>
      <c r="G81" s="246">
        <v>1</v>
      </c>
      <c r="H81" s="621" t="s">
        <v>61</v>
      </c>
    </row>
    <row r="82" spans="2:8" s="31" customFormat="1" ht="16.350000000000001" customHeight="1">
      <c r="B82" s="250" t="s">
        <v>202</v>
      </c>
      <c r="C82" s="324" t="s">
        <v>1714</v>
      </c>
      <c r="D82" s="403">
        <v>3057.02</v>
      </c>
      <c r="E82" s="403">
        <v>3057.02</v>
      </c>
      <c r="F82" s="325">
        <v>100</v>
      </c>
      <c r="G82" s="252">
        <v>1</v>
      </c>
      <c r="H82" s="420" t="s">
        <v>61</v>
      </c>
    </row>
    <row r="83" spans="2:8" s="31" customFormat="1" ht="16.350000000000001" customHeight="1">
      <c r="B83" s="250" t="s">
        <v>203</v>
      </c>
      <c r="C83" s="317" t="s">
        <v>1715</v>
      </c>
      <c r="D83" s="617">
        <v>1923.64</v>
      </c>
      <c r="E83" s="618">
        <v>1923.64</v>
      </c>
      <c r="F83" s="632">
        <v>100</v>
      </c>
      <c r="G83" s="246">
        <v>1</v>
      </c>
      <c r="H83" s="621" t="s">
        <v>61</v>
      </c>
    </row>
    <row r="84" spans="2:8" s="31" customFormat="1" ht="16.350000000000001" customHeight="1">
      <c r="B84" s="250" t="s">
        <v>204</v>
      </c>
      <c r="C84" s="324" t="s">
        <v>1716</v>
      </c>
      <c r="D84" s="403">
        <v>1930.05</v>
      </c>
      <c r="E84" s="403">
        <v>1930.05</v>
      </c>
      <c r="F84" s="325">
        <v>100</v>
      </c>
      <c r="G84" s="252">
        <v>1</v>
      </c>
      <c r="H84" s="420" t="s">
        <v>61</v>
      </c>
    </row>
    <row r="85" spans="2:8" s="31" customFormat="1" ht="16.350000000000001" customHeight="1">
      <c r="B85" s="250" t="s">
        <v>205</v>
      </c>
      <c r="C85" s="317" t="s">
        <v>1717</v>
      </c>
      <c r="D85" s="617">
        <v>4105</v>
      </c>
      <c r="E85" s="618">
        <v>4105</v>
      </c>
      <c r="F85" s="632">
        <v>100</v>
      </c>
      <c r="G85" s="246">
        <v>1</v>
      </c>
      <c r="H85" s="621" t="s">
        <v>61</v>
      </c>
    </row>
    <row r="86" spans="2:8" s="31" customFormat="1" ht="16.350000000000001" customHeight="1">
      <c r="B86" s="250" t="s">
        <v>206</v>
      </c>
      <c r="C86" s="324" t="s">
        <v>1718</v>
      </c>
      <c r="D86" s="403">
        <v>1305.78</v>
      </c>
      <c r="E86" s="403">
        <v>1305.78</v>
      </c>
      <c r="F86" s="325">
        <v>100</v>
      </c>
      <c r="G86" s="252">
        <v>1</v>
      </c>
      <c r="H86" s="420" t="s">
        <v>61</v>
      </c>
    </row>
    <row r="87" spans="2:8" s="31" customFormat="1" ht="16.350000000000001" customHeight="1">
      <c r="B87" s="250" t="s">
        <v>207</v>
      </c>
      <c r="C87" s="317" t="s">
        <v>1719</v>
      </c>
      <c r="D87" s="617">
        <v>1831</v>
      </c>
      <c r="E87" s="618">
        <v>1831</v>
      </c>
      <c r="F87" s="632">
        <v>100</v>
      </c>
      <c r="G87" s="246">
        <v>1</v>
      </c>
      <c r="H87" s="621" t="s">
        <v>61</v>
      </c>
    </row>
    <row r="88" spans="2:8" s="31" customFormat="1" ht="16.350000000000001" customHeight="1">
      <c r="B88" s="250" t="s">
        <v>208</v>
      </c>
      <c r="C88" s="324" t="s">
        <v>1720</v>
      </c>
      <c r="D88" s="403">
        <v>989.77</v>
      </c>
      <c r="E88" s="403">
        <v>989.77</v>
      </c>
      <c r="F88" s="325">
        <v>100</v>
      </c>
      <c r="G88" s="252">
        <v>1</v>
      </c>
      <c r="H88" s="420" t="s">
        <v>61</v>
      </c>
    </row>
    <row r="89" spans="2:8" s="31" customFormat="1" ht="16.350000000000001" customHeight="1">
      <c r="B89" s="250" t="s">
        <v>209</v>
      </c>
      <c r="C89" s="317" t="s">
        <v>1721</v>
      </c>
      <c r="D89" s="617">
        <v>2783.79</v>
      </c>
      <c r="E89" s="618">
        <v>2783.79</v>
      </c>
      <c r="F89" s="632">
        <v>100</v>
      </c>
      <c r="G89" s="246">
        <v>1</v>
      </c>
      <c r="H89" s="621" t="s">
        <v>61</v>
      </c>
    </row>
    <row r="90" spans="2:8" s="31" customFormat="1" ht="16.350000000000001" customHeight="1">
      <c r="B90" s="250" t="s">
        <v>210</v>
      </c>
      <c r="C90" s="324" t="s">
        <v>249</v>
      </c>
      <c r="D90" s="403">
        <v>1646.97</v>
      </c>
      <c r="E90" s="403">
        <v>1646.97</v>
      </c>
      <c r="F90" s="325">
        <v>100</v>
      </c>
      <c r="G90" s="252">
        <v>1</v>
      </c>
      <c r="H90" s="420" t="s">
        <v>61</v>
      </c>
    </row>
    <row r="91" spans="2:8" s="31" customFormat="1" ht="16.350000000000001" customHeight="1">
      <c r="B91" s="250" t="s">
        <v>211</v>
      </c>
      <c r="C91" s="317" t="s">
        <v>1722</v>
      </c>
      <c r="D91" s="617">
        <v>2462.4</v>
      </c>
      <c r="E91" s="618">
        <v>2462.4</v>
      </c>
      <c r="F91" s="632">
        <v>100</v>
      </c>
      <c r="G91" s="246">
        <v>1</v>
      </c>
      <c r="H91" s="621" t="s">
        <v>61</v>
      </c>
    </row>
    <row r="92" spans="2:8" s="31" customFormat="1" ht="16.350000000000001" customHeight="1">
      <c r="B92" s="250" t="s">
        <v>212</v>
      </c>
      <c r="C92" s="324" t="s">
        <v>251</v>
      </c>
      <c r="D92" s="403">
        <v>892.56</v>
      </c>
      <c r="E92" s="403">
        <v>892.56</v>
      </c>
      <c r="F92" s="325">
        <v>100</v>
      </c>
      <c r="G92" s="252">
        <v>1</v>
      </c>
      <c r="H92" s="420" t="s">
        <v>61</v>
      </c>
    </row>
    <row r="93" spans="2:8" s="31" customFormat="1" ht="16.350000000000001" customHeight="1">
      <c r="B93" s="250" t="s">
        <v>213</v>
      </c>
      <c r="C93" s="317" t="s">
        <v>1723</v>
      </c>
      <c r="D93" s="617">
        <v>1793</v>
      </c>
      <c r="E93" s="618">
        <v>1793</v>
      </c>
      <c r="F93" s="632">
        <v>100</v>
      </c>
      <c r="G93" s="246">
        <v>1</v>
      </c>
      <c r="H93" s="621" t="s">
        <v>61</v>
      </c>
    </row>
    <row r="94" spans="2:8" s="31" customFormat="1" ht="16.350000000000001" customHeight="1">
      <c r="B94" s="250" t="s">
        <v>214</v>
      </c>
      <c r="C94" s="324" t="s">
        <v>1724</v>
      </c>
      <c r="D94" s="403">
        <v>2042.08</v>
      </c>
      <c r="E94" s="403">
        <v>2042.08</v>
      </c>
      <c r="F94" s="325">
        <v>100</v>
      </c>
      <c r="G94" s="252">
        <v>1</v>
      </c>
      <c r="H94" s="420" t="s">
        <v>61</v>
      </c>
    </row>
    <row r="95" spans="2:8" s="31" customFormat="1" ht="16.350000000000001" customHeight="1">
      <c r="B95" s="250" t="s">
        <v>215</v>
      </c>
      <c r="C95" s="317" t="s">
        <v>1725</v>
      </c>
      <c r="D95" s="617">
        <v>1277.06</v>
      </c>
      <c r="E95" s="618">
        <v>1277.06</v>
      </c>
      <c r="F95" s="632">
        <v>100</v>
      </c>
      <c r="G95" s="246">
        <v>10</v>
      </c>
      <c r="H95" s="621">
        <v>92</v>
      </c>
    </row>
    <row r="96" spans="2:8" s="31" customFormat="1" ht="16.350000000000001" customHeight="1">
      <c r="B96" s="250" t="s">
        <v>1389</v>
      </c>
      <c r="C96" s="324" t="s">
        <v>1726</v>
      </c>
      <c r="D96" s="403">
        <v>61763.280000000006</v>
      </c>
      <c r="E96" s="403">
        <v>61763.280000000006</v>
      </c>
      <c r="F96" s="325">
        <v>100</v>
      </c>
      <c r="G96" s="252">
        <v>2</v>
      </c>
      <c r="H96" s="420" t="s">
        <v>61</v>
      </c>
    </row>
    <row r="97" spans="2:8" s="31" customFormat="1" ht="16.350000000000001" customHeight="1">
      <c r="B97" s="250" t="s">
        <v>1390</v>
      </c>
      <c r="C97" s="317" t="s">
        <v>1727</v>
      </c>
      <c r="D97" s="617">
        <v>14960.69</v>
      </c>
      <c r="E97" s="618">
        <v>14960.69</v>
      </c>
      <c r="F97" s="632">
        <v>100</v>
      </c>
      <c r="G97" s="246">
        <v>3</v>
      </c>
      <c r="H97" s="621">
        <v>258</v>
      </c>
    </row>
    <row r="98" spans="2:8" s="31" customFormat="1" ht="16.350000000000001" customHeight="1">
      <c r="B98" s="250" t="s">
        <v>1391</v>
      </c>
      <c r="C98" s="324" t="s">
        <v>1728</v>
      </c>
      <c r="D98" s="403">
        <v>51098.42</v>
      </c>
      <c r="E98" s="403">
        <v>51098.42</v>
      </c>
      <c r="F98" s="325">
        <v>100</v>
      </c>
      <c r="G98" s="252">
        <v>1</v>
      </c>
      <c r="H98" s="420" t="s">
        <v>61</v>
      </c>
    </row>
    <row r="99" spans="2:8" s="31" customFormat="1" ht="16.350000000000001" customHeight="1">
      <c r="B99" s="250" t="s">
        <v>216</v>
      </c>
      <c r="C99" s="317" t="s">
        <v>1417</v>
      </c>
      <c r="D99" s="617">
        <v>9819.4199999999964</v>
      </c>
      <c r="E99" s="618">
        <v>9137.7199999999957</v>
      </c>
      <c r="F99" s="632">
        <v>93.1</v>
      </c>
      <c r="G99" s="246">
        <v>42</v>
      </c>
      <c r="H99" s="621">
        <v>609</v>
      </c>
    </row>
    <row r="100" spans="2:8" s="31" customFormat="1" ht="16.350000000000001" customHeight="1">
      <c r="B100" s="250" t="s">
        <v>217</v>
      </c>
      <c r="C100" s="324" t="s">
        <v>1729</v>
      </c>
      <c r="D100" s="403">
        <v>24399.119999999999</v>
      </c>
      <c r="E100" s="403">
        <v>24399.119999999999</v>
      </c>
      <c r="F100" s="325">
        <v>100</v>
      </c>
      <c r="G100" s="252">
        <v>1</v>
      </c>
      <c r="H100" s="420" t="s">
        <v>61</v>
      </c>
    </row>
    <row r="101" spans="2:8" s="31" customFormat="1" ht="16.350000000000001" customHeight="1">
      <c r="B101" s="250" t="s">
        <v>218</v>
      </c>
      <c r="C101" s="317" t="s">
        <v>1730</v>
      </c>
      <c r="D101" s="617">
        <v>19848.34</v>
      </c>
      <c r="E101" s="617">
        <v>19848.34</v>
      </c>
      <c r="F101" s="632">
        <v>100</v>
      </c>
      <c r="G101" s="246">
        <v>1</v>
      </c>
      <c r="H101" s="621" t="s">
        <v>61</v>
      </c>
    </row>
    <row r="102" spans="2:8" s="31" customFormat="1" ht="16.350000000000001" customHeight="1">
      <c r="B102" s="250" t="s">
        <v>219</v>
      </c>
      <c r="C102" s="324" t="s">
        <v>1731</v>
      </c>
      <c r="D102" s="403">
        <v>34198.01</v>
      </c>
      <c r="E102" s="403">
        <v>34198.01</v>
      </c>
      <c r="F102" s="325">
        <v>100</v>
      </c>
      <c r="G102" s="252">
        <v>1</v>
      </c>
      <c r="H102" s="420" t="s">
        <v>61</v>
      </c>
    </row>
    <row r="103" spans="2:8" s="31" customFormat="1" ht="16.350000000000001" customHeight="1">
      <c r="B103" s="250" t="s">
        <v>220</v>
      </c>
      <c r="C103" s="317" t="s">
        <v>1732</v>
      </c>
      <c r="D103" s="617">
        <v>11714.36</v>
      </c>
      <c r="E103" s="618">
        <v>11714.36</v>
      </c>
      <c r="F103" s="632">
        <v>100</v>
      </c>
      <c r="G103" s="246">
        <v>1</v>
      </c>
      <c r="H103" s="621" t="s">
        <v>61</v>
      </c>
    </row>
    <row r="104" spans="2:8" s="31" customFormat="1" ht="16.350000000000001" customHeight="1">
      <c r="B104" s="250" t="s">
        <v>221</v>
      </c>
      <c r="C104" s="324" t="s">
        <v>1733</v>
      </c>
      <c r="D104" s="403">
        <v>4627.3500000000004</v>
      </c>
      <c r="E104" s="403">
        <v>4271.58</v>
      </c>
      <c r="F104" s="325">
        <v>92.3</v>
      </c>
      <c r="G104" s="252">
        <v>6</v>
      </c>
      <c r="H104" s="420">
        <v>332</v>
      </c>
    </row>
    <row r="105" spans="2:8" s="31" customFormat="1" ht="16.350000000000001" customHeight="1">
      <c r="B105" s="250" t="s">
        <v>222</v>
      </c>
      <c r="C105" s="317" t="s">
        <v>1734</v>
      </c>
      <c r="D105" s="617">
        <v>4030.37</v>
      </c>
      <c r="E105" s="618">
        <v>4030.37</v>
      </c>
      <c r="F105" s="632">
        <v>100</v>
      </c>
      <c r="G105" s="246">
        <v>16</v>
      </c>
      <c r="H105" s="621">
        <v>258</v>
      </c>
    </row>
    <row r="106" spans="2:8" s="31" customFormat="1" ht="16.350000000000001" customHeight="1" thickBot="1">
      <c r="B106" s="327" t="s">
        <v>1735</v>
      </c>
      <c r="C106" s="328" t="s">
        <v>1396</v>
      </c>
      <c r="D106" s="404">
        <v>1580.7</v>
      </c>
      <c r="E106" s="404">
        <v>1580.7</v>
      </c>
      <c r="F106" s="329">
        <v>100</v>
      </c>
      <c r="G106" s="254">
        <v>6</v>
      </c>
      <c r="H106" s="421">
        <v>64</v>
      </c>
    </row>
    <row r="107" spans="2:8" s="31" customFormat="1" ht="16.350000000000001" customHeight="1" thickTop="1">
      <c r="B107" s="256" t="s">
        <v>263</v>
      </c>
      <c r="C107" s="317" t="s">
        <v>1736</v>
      </c>
      <c r="D107" s="617">
        <v>70045.850000000006</v>
      </c>
      <c r="E107" s="618">
        <v>70045.850000000006</v>
      </c>
      <c r="F107" s="632">
        <v>100</v>
      </c>
      <c r="G107" s="246">
        <v>2</v>
      </c>
      <c r="H107" s="621" t="s">
        <v>61</v>
      </c>
    </row>
    <row r="108" spans="2:8" s="31" customFormat="1" ht="16.350000000000001" customHeight="1">
      <c r="B108" s="256" t="s">
        <v>264</v>
      </c>
      <c r="C108" s="324" t="s">
        <v>1737</v>
      </c>
      <c r="D108" s="403">
        <v>52794.55</v>
      </c>
      <c r="E108" s="403">
        <v>52794.55</v>
      </c>
      <c r="F108" s="325">
        <v>100</v>
      </c>
      <c r="G108" s="252">
        <v>2</v>
      </c>
      <c r="H108" s="420" t="s">
        <v>61</v>
      </c>
    </row>
    <row r="109" spans="2:8" s="31" customFormat="1" ht="16.350000000000001" customHeight="1">
      <c r="B109" s="256" t="s">
        <v>265</v>
      </c>
      <c r="C109" s="317" t="s">
        <v>1533</v>
      </c>
      <c r="D109" s="617">
        <v>71645.490000000005</v>
      </c>
      <c r="E109" s="618">
        <v>71645.490000000005</v>
      </c>
      <c r="F109" s="632">
        <v>100</v>
      </c>
      <c r="G109" s="246">
        <v>2</v>
      </c>
      <c r="H109" s="621" t="s">
        <v>61</v>
      </c>
    </row>
    <row r="110" spans="2:8" s="31" customFormat="1" ht="16.350000000000001" customHeight="1">
      <c r="B110" s="256" t="s">
        <v>266</v>
      </c>
      <c r="C110" s="324" t="s">
        <v>1738</v>
      </c>
      <c r="D110" s="403">
        <v>47995.23</v>
      </c>
      <c r="E110" s="403">
        <v>47995.23</v>
      </c>
      <c r="F110" s="325">
        <v>100</v>
      </c>
      <c r="G110" s="252">
        <v>2</v>
      </c>
      <c r="H110" s="420" t="s">
        <v>61</v>
      </c>
    </row>
    <row r="111" spans="2:8" s="31" customFormat="1" ht="16.350000000000001" customHeight="1">
      <c r="B111" s="256" t="s">
        <v>267</v>
      </c>
      <c r="C111" s="317" t="s">
        <v>1739</v>
      </c>
      <c r="D111" s="617">
        <v>50450</v>
      </c>
      <c r="E111" s="618">
        <v>50450</v>
      </c>
      <c r="F111" s="632">
        <v>100</v>
      </c>
      <c r="G111" s="246">
        <v>1</v>
      </c>
      <c r="H111" s="621" t="s">
        <v>61</v>
      </c>
    </row>
    <row r="112" spans="2:8" s="31" customFormat="1" ht="16.350000000000001" customHeight="1">
      <c r="B112" s="256" t="s">
        <v>268</v>
      </c>
      <c r="C112" s="324" t="s">
        <v>287</v>
      </c>
      <c r="D112" s="403">
        <v>57448.03</v>
      </c>
      <c r="E112" s="403">
        <v>57448.03</v>
      </c>
      <c r="F112" s="325">
        <v>100</v>
      </c>
      <c r="G112" s="252">
        <v>1</v>
      </c>
      <c r="H112" s="420" t="s">
        <v>61</v>
      </c>
    </row>
    <row r="113" spans="2:12" s="31" customFormat="1" ht="16.350000000000001" customHeight="1">
      <c r="B113" s="256" t="s">
        <v>269</v>
      </c>
      <c r="C113" s="317" t="s">
        <v>1740</v>
      </c>
      <c r="D113" s="617">
        <v>34837.65</v>
      </c>
      <c r="E113" s="618">
        <v>34837.65</v>
      </c>
      <c r="F113" s="632">
        <v>100</v>
      </c>
      <c r="G113" s="246">
        <v>6</v>
      </c>
      <c r="H113" s="621">
        <v>221</v>
      </c>
    </row>
    <row r="114" spans="2:12" s="31" customFormat="1" ht="16.350000000000001" customHeight="1">
      <c r="B114" s="256" t="s">
        <v>270</v>
      </c>
      <c r="C114" s="324" t="s">
        <v>1741</v>
      </c>
      <c r="D114" s="403">
        <v>29630.48</v>
      </c>
      <c r="E114" s="403">
        <v>29630.48</v>
      </c>
      <c r="F114" s="325">
        <v>100</v>
      </c>
      <c r="G114" s="252">
        <v>1</v>
      </c>
      <c r="H114" s="420" t="s">
        <v>61</v>
      </c>
    </row>
    <row r="115" spans="2:12" s="31" customFormat="1" ht="16.350000000000001" customHeight="1">
      <c r="B115" s="256" t="s">
        <v>271</v>
      </c>
      <c r="C115" s="317" t="s">
        <v>1742</v>
      </c>
      <c r="D115" s="617">
        <v>30328.41</v>
      </c>
      <c r="E115" s="618">
        <v>30328.41</v>
      </c>
      <c r="F115" s="632">
        <v>100</v>
      </c>
      <c r="G115" s="246">
        <v>2</v>
      </c>
      <c r="H115" s="621" t="s">
        <v>61</v>
      </c>
    </row>
    <row r="116" spans="2:12" s="31" customFormat="1" ht="16.350000000000001" customHeight="1">
      <c r="B116" s="256" t="s">
        <v>272</v>
      </c>
      <c r="C116" s="324" t="s">
        <v>1743</v>
      </c>
      <c r="D116" s="403">
        <v>24931.11</v>
      </c>
      <c r="E116" s="403">
        <v>24931.11</v>
      </c>
      <c r="F116" s="325">
        <v>100</v>
      </c>
      <c r="G116" s="252">
        <v>1</v>
      </c>
      <c r="H116" s="420" t="s">
        <v>61</v>
      </c>
    </row>
    <row r="117" spans="2:12" s="31" customFormat="1" ht="16.350000000000001" customHeight="1">
      <c r="B117" s="256" t="s">
        <v>273</v>
      </c>
      <c r="C117" s="317" t="s">
        <v>1744</v>
      </c>
      <c r="D117" s="617">
        <v>24888.67</v>
      </c>
      <c r="E117" s="618">
        <v>24888.67</v>
      </c>
      <c r="F117" s="632">
        <v>100</v>
      </c>
      <c r="G117" s="246">
        <v>1</v>
      </c>
      <c r="H117" s="621" t="s">
        <v>61</v>
      </c>
    </row>
    <row r="118" spans="2:12" s="31" customFormat="1" ht="16.350000000000001" customHeight="1">
      <c r="B118" s="256" t="s">
        <v>274</v>
      </c>
      <c r="C118" s="324" t="s">
        <v>1745</v>
      </c>
      <c r="D118" s="403">
        <v>13648.7</v>
      </c>
      <c r="E118" s="403">
        <v>13648.7</v>
      </c>
      <c r="F118" s="325">
        <v>100</v>
      </c>
      <c r="G118" s="252">
        <v>1</v>
      </c>
      <c r="H118" s="420" t="s">
        <v>61</v>
      </c>
    </row>
    <row r="119" spans="2:12" s="31" customFormat="1" ht="16.350000000000001" customHeight="1">
      <c r="B119" s="256" t="s">
        <v>275</v>
      </c>
      <c r="C119" s="317" t="s">
        <v>1746</v>
      </c>
      <c r="D119" s="617">
        <v>12003.57</v>
      </c>
      <c r="E119" s="618">
        <v>12003.57</v>
      </c>
      <c r="F119" s="632">
        <v>100</v>
      </c>
      <c r="G119" s="246">
        <v>1</v>
      </c>
      <c r="H119" s="621" t="s">
        <v>61</v>
      </c>
    </row>
    <row r="120" spans="2:12" s="31" customFormat="1" ht="16.350000000000001" customHeight="1">
      <c r="B120" s="256" t="s">
        <v>276</v>
      </c>
      <c r="C120" s="324" t="s">
        <v>1747</v>
      </c>
      <c r="D120" s="403">
        <v>9825.52</v>
      </c>
      <c r="E120" s="403">
        <v>9825.52</v>
      </c>
      <c r="F120" s="325">
        <v>100</v>
      </c>
      <c r="G120" s="252">
        <v>1</v>
      </c>
      <c r="H120" s="420" t="s">
        <v>61</v>
      </c>
    </row>
    <row r="121" spans="2:12" s="31" customFormat="1" ht="16.350000000000001" customHeight="1">
      <c r="B121" s="256" t="s">
        <v>277</v>
      </c>
      <c r="C121" s="317" t="s">
        <v>1547</v>
      </c>
      <c r="D121" s="617">
        <v>42840.91</v>
      </c>
      <c r="E121" s="618">
        <v>42840.91</v>
      </c>
      <c r="F121" s="632">
        <v>100</v>
      </c>
      <c r="G121" s="246">
        <v>1</v>
      </c>
      <c r="H121" s="621" t="s">
        <v>61</v>
      </c>
    </row>
    <row r="122" spans="2:12" s="31" customFormat="1" ht="16.350000000000001" customHeight="1">
      <c r="B122" s="256" t="s">
        <v>1397</v>
      </c>
      <c r="C122" s="324" t="s">
        <v>1418</v>
      </c>
      <c r="D122" s="403">
        <v>50539.270000000004</v>
      </c>
      <c r="E122" s="403">
        <v>50539.270000000004</v>
      </c>
      <c r="F122" s="325">
        <v>100</v>
      </c>
      <c r="G122" s="252">
        <v>2</v>
      </c>
      <c r="H122" s="420" t="s">
        <v>61</v>
      </c>
    </row>
    <row r="123" spans="2:12" s="31" customFormat="1" ht="16.350000000000001" customHeight="1">
      <c r="B123" s="256" t="s">
        <v>278</v>
      </c>
      <c r="C123" s="317" t="s">
        <v>1748</v>
      </c>
      <c r="D123" s="617">
        <v>42328</v>
      </c>
      <c r="E123" s="618">
        <v>42328</v>
      </c>
      <c r="F123" s="632">
        <v>100</v>
      </c>
      <c r="G123" s="246">
        <v>1</v>
      </c>
      <c r="H123" s="621" t="s">
        <v>61</v>
      </c>
    </row>
    <row r="124" spans="2:12" s="31" customFormat="1" ht="16.350000000000001" customHeight="1">
      <c r="B124" s="256" t="s">
        <v>1551</v>
      </c>
      <c r="C124" s="324" t="s">
        <v>1749</v>
      </c>
      <c r="D124" s="403">
        <v>23584.720000000001</v>
      </c>
      <c r="E124" s="403">
        <v>23584.720000000001</v>
      </c>
      <c r="F124" s="325">
        <v>100</v>
      </c>
      <c r="G124" s="252">
        <v>1</v>
      </c>
      <c r="H124" s="420" t="s">
        <v>61</v>
      </c>
    </row>
    <row r="125" spans="2:12" s="31" customFormat="1" ht="16.350000000000001" customHeight="1">
      <c r="B125" s="256" t="s">
        <v>280</v>
      </c>
      <c r="C125" s="317" t="s">
        <v>1750</v>
      </c>
      <c r="D125" s="617">
        <v>9397.3799999999992</v>
      </c>
      <c r="E125" s="618">
        <v>9397.3799999999992</v>
      </c>
      <c r="F125" s="632">
        <v>100</v>
      </c>
      <c r="G125" s="246">
        <v>1</v>
      </c>
      <c r="H125" s="621" t="s">
        <v>61</v>
      </c>
    </row>
    <row r="126" spans="2:12" s="31" customFormat="1" ht="16.350000000000001" customHeight="1">
      <c r="B126" s="256" t="s">
        <v>1554</v>
      </c>
      <c r="C126" s="324" t="s">
        <v>1751</v>
      </c>
      <c r="D126" s="403">
        <v>4592</v>
      </c>
      <c r="E126" s="403">
        <v>4592</v>
      </c>
      <c r="F126" s="325">
        <v>100</v>
      </c>
      <c r="G126" s="252">
        <v>1</v>
      </c>
      <c r="H126" s="420" t="s">
        <v>61</v>
      </c>
    </row>
    <row r="127" spans="2:12" s="31" customFormat="1" ht="16.350000000000001" customHeight="1" thickBot="1">
      <c r="B127" s="331" t="s">
        <v>1556</v>
      </c>
      <c r="C127" s="507" t="s">
        <v>1419</v>
      </c>
      <c r="D127" s="633">
        <v>19847.63</v>
      </c>
      <c r="E127" s="634">
        <v>19847.63</v>
      </c>
      <c r="F127" s="635">
        <v>100</v>
      </c>
      <c r="G127" s="448">
        <v>1</v>
      </c>
      <c r="H127" s="636" t="s">
        <v>61</v>
      </c>
    </row>
    <row r="128" spans="2:12" s="31" customFormat="1" ht="16.350000000000001" customHeight="1" thickTop="1">
      <c r="B128" s="332" t="s">
        <v>1557</v>
      </c>
      <c r="C128" s="508" t="s">
        <v>1558</v>
      </c>
      <c r="D128" s="509">
        <v>2950.1099999999997</v>
      </c>
      <c r="E128" s="510">
        <v>2858.68</v>
      </c>
      <c r="F128" s="511">
        <v>96.900793529732795</v>
      </c>
      <c r="G128" s="512">
        <v>1</v>
      </c>
      <c r="H128" s="512">
        <v>37</v>
      </c>
      <c r="K128" s="637"/>
      <c r="L128" s="637"/>
    </row>
    <row r="129" spans="2:12" s="31" customFormat="1" ht="16.350000000000001" customHeight="1">
      <c r="B129" s="260" t="s">
        <v>302</v>
      </c>
      <c r="C129" s="317" t="s">
        <v>1752</v>
      </c>
      <c r="D129" s="397">
        <v>1151.3399999999999</v>
      </c>
      <c r="E129" s="398">
        <v>1151.3399999999999</v>
      </c>
      <c r="F129" s="320">
        <v>100</v>
      </c>
      <c r="G129" s="319">
        <v>1</v>
      </c>
      <c r="H129" s="319">
        <v>6</v>
      </c>
      <c r="K129" s="637"/>
      <c r="L129" s="637"/>
    </row>
    <row r="130" spans="2:12" s="31" customFormat="1" ht="16.350000000000001" customHeight="1">
      <c r="B130" s="260" t="s">
        <v>303</v>
      </c>
      <c r="C130" s="258" t="s">
        <v>1454</v>
      </c>
      <c r="D130" s="638">
        <v>958.98</v>
      </c>
      <c r="E130" s="638">
        <v>958.98</v>
      </c>
      <c r="F130" s="639">
        <v>100</v>
      </c>
      <c r="G130" s="337">
        <v>1</v>
      </c>
      <c r="H130" s="338">
        <v>4</v>
      </c>
      <c r="K130" s="637"/>
      <c r="L130" s="637"/>
    </row>
    <row r="131" spans="2:12" s="31" customFormat="1" ht="16.350000000000001" customHeight="1">
      <c r="B131" s="260" t="s">
        <v>304</v>
      </c>
      <c r="C131" s="317" t="s">
        <v>1753</v>
      </c>
      <c r="D131" s="397">
        <v>638.70000000000005</v>
      </c>
      <c r="E131" s="398">
        <v>638.70000000000005</v>
      </c>
      <c r="F131" s="320">
        <v>100</v>
      </c>
      <c r="G131" s="319">
        <v>1</v>
      </c>
      <c r="H131" s="319">
        <v>5</v>
      </c>
      <c r="K131" s="637"/>
      <c r="L131" s="637"/>
    </row>
    <row r="132" spans="2:12" s="31" customFormat="1" ht="16.350000000000001" customHeight="1">
      <c r="B132" s="260" t="s">
        <v>305</v>
      </c>
      <c r="C132" s="258" t="s">
        <v>1455</v>
      </c>
      <c r="D132" s="638">
        <v>934.39</v>
      </c>
      <c r="E132" s="638">
        <v>934.39</v>
      </c>
      <c r="F132" s="639">
        <v>100</v>
      </c>
      <c r="G132" s="337">
        <v>1</v>
      </c>
      <c r="H132" s="338">
        <v>6</v>
      </c>
      <c r="K132" s="637"/>
      <c r="L132" s="637"/>
    </row>
    <row r="133" spans="2:12" s="31" customFormat="1" ht="16.350000000000001" customHeight="1">
      <c r="B133" s="260" t="s">
        <v>306</v>
      </c>
      <c r="C133" s="317" t="s">
        <v>1754</v>
      </c>
      <c r="D133" s="397">
        <v>855.23</v>
      </c>
      <c r="E133" s="398">
        <v>855.23</v>
      </c>
      <c r="F133" s="320">
        <v>100</v>
      </c>
      <c r="G133" s="319">
        <v>1</v>
      </c>
      <c r="H133" s="319">
        <v>5</v>
      </c>
      <c r="K133" s="637"/>
      <c r="L133" s="637"/>
    </row>
    <row r="134" spans="2:12" s="31" customFormat="1" ht="16.350000000000001" customHeight="1">
      <c r="B134" s="260" t="s">
        <v>307</v>
      </c>
      <c r="C134" s="258" t="s">
        <v>1456</v>
      </c>
      <c r="D134" s="638">
        <v>3055.21</v>
      </c>
      <c r="E134" s="638">
        <v>2981.32</v>
      </c>
      <c r="F134" s="639">
        <v>97.581508308757833</v>
      </c>
      <c r="G134" s="337">
        <v>1</v>
      </c>
      <c r="H134" s="338">
        <v>14</v>
      </c>
      <c r="K134" s="637"/>
      <c r="L134" s="637"/>
    </row>
    <row r="135" spans="2:12" s="31" customFormat="1" ht="16.350000000000001" customHeight="1">
      <c r="B135" s="260" t="s">
        <v>308</v>
      </c>
      <c r="C135" s="317" t="s">
        <v>1755</v>
      </c>
      <c r="D135" s="397">
        <v>1793.43</v>
      </c>
      <c r="E135" s="398">
        <v>1750.96</v>
      </c>
      <c r="F135" s="320">
        <v>97.631912034481417</v>
      </c>
      <c r="G135" s="319">
        <v>1</v>
      </c>
      <c r="H135" s="319">
        <v>2</v>
      </c>
      <c r="K135" s="637"/>
      <c r="L135" s="637"/>
    </row>
    <row r="136" spans="2:12" s="31" customFormat="1" ht="16.350000000000001" customHeight="1">
      <c r="B136" s="260" t="s">
        <v>309</v>
      </c>
      <c r="C136" s="258" t="s">
        <v>1756</v>
      </c>
      <c r="D136" s="638">
        <v>1450.91</v>
      </c>
      <c r="E136" s="638">
        <v>1450.91</v>
      </c>
      <c r="F136" s="639">
        <v>100</v>
      </c>
      <c r="G136" s="337">
        <v>1</v>
      </c>
      <c r="H136" s="338">
        <v>7</v>
      </c>
      <c r="K136" s="637"/>
      <c r="L136" s="637"/>
    </row>
    <row r="137" spans="2:12" s="31" customFormat="1" ht="16.350000000000001" customHeight="1">
      <c r="B137" s="260" t="s">
        <v>310</v>
      </c>
      <c r="C137" s="317" t="s">
        <v>1568</v>
      </c>
      <c r="D137" s="397">
        <v>1102.2</v>
      </c>
      <c r="E137" s="398">
        <v>1080.94</v>
      </c>
      <c r="F137" s="320">
        <v>98.071130466340051</v>
      </c>
      <c r="G137" s="319">
        <v>1</v>
      </c>
      <c r="H137" s="319">
        <v>8</v>
      </c>
      <c r="K137" s="637"/>
      <c r="L137" s="637"/>
    </row>
    <row r="138" spans="2:12" s="31" customFormat="1" ht="16.350000000000001" customHeight="1">
      <c r="B138" s="260" t="s">
        <v>311</v>
      </c>
      <c r="C138" s="258" t="s">
        <v>1457</v>
      </c>
      <c r="D138" s="638">
        <v>1277.82</v>
      </c>
      <c r="E138" s="638">
        <v>1256.07</v>
      </c>
      <c r="F138" s="639">
        <v>98.297882330844715</v>
      </c>
      <c r="G138" s="337">
        <v>1</v>
      </c>
      <c r="H138" s="338">
        <v>6</v>
      </c>
      <c r="K138" s="637"/>
      <c r="L138" s="637"/>
    </row>
    <row r="139" spans="2:12" s="31" customFormat="1" ht="16.350000000000001" customHeight="1">
      <c r="B139" s="260" t="s">
        <v>312</v>
      </c>
      <c r="C139" s="317" t="s">
        <v>1569</v>
      </c>
      <c r="D139" s="397">
        <v>1541.64</v>
      </c>
      <c r="E139" s="398">
        <v>1518.44</v>
      </c>
      <c r="F139" s="320">
        <v>98.495109104589915</v>
      </c>
      <c r="G139" s="319">
        <v>1</v>
      </c>
      <c r="H139" s="319">
        <v>7</v>
      </c>
      <c r="K139" s="637"/>
      <c r="L139" s="637"/>
    </row>
    <row r="140" spans="2:12" s="31" customFormat="1" ht="16.350000000000001" customHeight="1">
      <c r="B140" s="260" t="s">
        <v>313</v>
      </c>
      <c r="C140" s="258" t="s">
        <v>1458</v>
      </c>
      <c r="D140" s="638">
        <v>4051.72</v>
      </c>
      <c r="E140" s="638">
        <v>3972.8</v>
      </c>
      <c r="F140" s="639">
        <v>98.052185244784937</v>
      </c>
      <c r="G140" s="337">
        <v>1</v>
      </c>
      <c r="H140" s="338">
        <v>24</v>
      </c>
      <c r="K140" s="637"/>
      <c r="L140" s="637"/>
    </row>
    <row r="141" spans="2:12" s="31" customFormat="1" ht="16.350000000000001" customHeight="1">
      <c r="B141" s="260" t="s">
        <v>314</v>
      </c>
      <c r="C141" s="317" t="s">
        <v>1570</v>
      </c>
      <c r="D141" s="397">
        <v>752.09</v>
      </c>
      <c r="E141" s="398">
        <v>752.09</v>
      </c>
      <c r="F141" s="320">
        <v>100</v>
      </c>
      <c r="G141" s="319">
        <v>1</v>
      </c>
      <c r="H141" s="319">
        <v>3</v>
      </c>
      <c r="K141" s="637"/>
      <c r="L141" s="637"/>
    </row>
    <row r="142" spans="2:12" s="31" customFormat="1" ht="16.350000000000001" customHeight="1">
      <c r="B142" s="260" t="s">
        <v>315</v>
      </c>
      <c r="C142" s="258" t="s">
        <v>1459</v>
      </c>
      <c r="D142" s="638">
        <v>1209.56</v>
      </c>
      <c r="E142" s="638">
        <v>1209.56</v>
      </c>
      <c r="F142" s="639">
        <v>100</v>
      </c>
      <c r="G142" s="337">
        <v>1</v>
      </c>
      <c r="H142" s="338">
        <v>9</v>
      </c>
      <c r="K142" s="637"/>
      <c r="L142" s="637"/>
    </row>
    <row r="143" spans="2:12" s="31" customFormat="1" ht="16.350000000000001" customHeight="1">
      <c r="B143" s="260" t="s">
        <v>316</v>
      </c>
      <c r="C143" s="317" t="s">
        <v>1571</v>
      </c>
      <c r="D143" s="397">
        <v>830.55</v>
      </c>
      <c r="E143" s="398">
        <v>830.55</v>
      </c>
      <c r="F143" s="320">
        <v>100</v>
      </c>
      <c r="G143" s="319">
        <v>1</v>
      </c>
      <c r="H143" s="319">
        <v>4</v>
      </c>
      <c r="K143" s="637"/>
      <c r="L143" s="637"/>
    </row>
    <row r="144" spans="2:12" s="31" customFormat="1" ht="16.350000000000001" customHeight="1">
      <c r="B144" s="260" t="s">
        <v>317</v>
      </c>
      <c r="C144" s="258" t="s">
        <v>1757</v>
      </c>
      <c r="D144" s="638">
        <v>1191.08</v>
      </c>
      <c r="E144" s="638">
        <v>1191.08</v>
      </c>
      <c r="F144" s="639">
        <v>100</v>
      </c>
      <c r="G144" s="337">
        <v>1</v>
      </c>
      <c r="H144" s="338">
        <v>7</v>
      </c>
      <c r="K144" s="637"/>
      <c r="L144" s="637"/>
    </row>
    <row r="145" spans="2:12" s="31" customFormat="1" ht="16.350000000000001" customHeight="1">
      <c r="B145" s="260" t="s">
        <v>318</v>
      </c>
      <c r="C145" s="317" t="s">
        <v>1573</v>
      </c>
      <c r="D145" s="397">
        <v>2222.0499999999993</v>
      </c>
      <c r="E145" s="398">
        <v>2222.0500000000002</v>
      </c>
      <c r="F145" s="320">
        <v>100.00000000000004</v>
      </c>
      <c r="G145" s="319">
        <v>1</v>
      </c>
      <c r="H145" s="319">
        <v>14</v>
      </c>
      <c r="K145" s="637"/>
      <c r="L145" s="637"/>
    </row>
    <row r="146" spans="2:12" s="31" customFormat="1" ht="16.350000000000001" customHeight="1">
      <c r="B146" s="260" t="s">
        <v>319</v>
      </c>
      <c r="C146" s="258" t="s">
        <v>1460</v>
      </c>
      <c r="D146" s="638">
        <v>2685.39</v>
      </c>
      <c r="E146" s="638">
        <v>2659.83</v>
      </c>
      <c r="F146" s="639">
        <v>99.048182945493963</v>
      </c>
      <c r="G146" s="337">
        <v>1</v>
      </c>
      <c r="H146" s="338">
        <v>16</v>
      </c>
      <c r="K146" s="637"/>
      <c r="L146" s="637"/>
    </row>
    <row r="147" spans="2:12" s="31" customFormat="1" ht="16.350000000000001" customHeight="1">
      <c r="B147" s="260" t="s">
        <v>320</v>
      </c>
      <c r="C147" s="317" t="s">
        <v>1576</v>
      </c>
      <c r="D147" s="397">
        <v>3118.12</v>
      </c>
      <c r="E147" s="398">
        <v>3012.01</v>
      </c>
      <c r="F147" s="320">
        <v>96.596987928623662</v>
      </c>
      <c r="G147" s="319">
        <v>1</v>
      </c>
      <c r="H147" s="319">
        <v>16</v>
      </c>
      <c r="K147" s="637"/>
      <c r="L147" s="637"/>
    </row>
    <row r="148" spans="2:12" s="31" customFormat="1" ht="16.350000000000001" customHeight="1">
      <c r="B148" s="260" t="s">
        <v>321</v>
      </c>
      <c r="C148" s="258" t="s">
        <v>1461</v>
      </c>
      <c r="D148" s="638">
        <v>4872.17</v>
      </c>
      <c r="E148" s="638">
        <v>4872.17</v>
      </c>
      <c r="F148" s="639">
        <v>100</v>
      </c>
      <c r="G148" s="337">
        <v>1</v>
      </c>
      <c r="H148" s="338">
        <v>15</v>
      </c>
      <c r="K148" s="637"/>
      <c r="L148" s="637"/>
    </row>
    <row r="149" spans="2:12" s="31" customFormat="1" ht="16.350000000000001" customHeight="1">
      <c r="B149" s="260" t="s">
        <v>322</v>
      </c>
      <c r="C149" s="317" t="s">
        <v>1577</v>
      </c>
      <c r="D149" s="397">
        <v>2219.7399999999971</v>
      </c>
      <c r="E149" s="398">
        <v>2091.59</v>
      </c>
      <c r="F149" s="320">
        <v>94.226801337093661</v>
      </c>
      <c r="G149" s="319">
        <v>1</v>
      </c>
      <c r="H149" s="319">
        <v>20</v>
      </c>
      <c r="K149" s="637"/>
      <c r="L149" s="637"/>
    </row>
    <row r="150" spans="2:12" s="31" customFormat="1" ht="16.350000000000001" customHeight="1">
      <c r="B150" s="260" t="s">
        <v>323</v>
      </c>
      <c r="C150" s="258" t="s">
        <v>1462</v>
      </c>
      <c r="D150" s="638">
        <v>1222.1300000000001</v>
      </c>
      <c r="E150" s="638">
        <v>1105.79</v>
      </c>
      <c r="F150" s="639">
        <v>90.480554441835153</v>
      </c>
      <c r="G150" s="337">
        <v>1</v>
      </c>
      <c r="H150" s="338">
        <v>6</v>
      </c>
      <c r="K150" s="637"/>
      <c r="L150" s="637"/>
    </row>
    <row r="151" spans="2:12" s="31" customFormat="1" ht="16.350000000000001" customHeight="1">
      <c r="B151" s="260" t="s">
        <v>324</v>
      </c>
      <c r="C151" s="317" t="s">
        <v>1579</v>
      </c>
      <c r="D151" s="397">
        <v>1062.05</v>
      </c>
      <c r="E151" s="398">
        <v>1062.05</v>
      </c>
      <c r="F151" s="320">
        <v>100</v>
      </c>
      <c r="G151" s="319">
        <v>1</v>
      </c>
      <c r="H151" s="319">
        <v>5</v>
      </c>
      <c r="K151" s="637"/>
      <c r="L151" s="637"/>
    </row>
    <row r="152" spans="2:12" s="31" customFormat="1" ht="16.350000000000001" customHeight="1">
      <c r="B152" s="260" t="s">
        <v>325</v>
      </c>
      <c r="C152" s="258" t="s">
        <v>1463</v>
      </c>
      <c r="D152" s="638">
        <v>1107.3599999999999</v>
      </c>
      <c r="E152" s="638">
        <v>1084.56</v>
      </c>
      <c r="F152" s="639">
        <v>97.941048981361078</v>
      </c>
      <c r="G152" s="337">
        <v>1</v>
      </c>
      <c r="H152" s="338">
        <v>6</v>
      </c>
      <c r="K152" s="637"/>
      <c r="L152" s="637"/>
    </row>
    <row r="153" spans="2:12" s="31" customFormat="1" ht="16.350000000000001" customHeight="1">
      <c r="B153" s="260" t="s">
        <v>326</v>
      </c>
      <c r="C153" s="317" t="s">
        <v>1581</v>
      </c>
      <c r="D153" s="397">
        <v>1905.39</v>
      </c>
      <c r="E153" s="398">
        <v>1866.56</v>
      </c>
      <c r="F153" s="320">
        <v>97.962096998514738</v>
      </c>
      <c r="G153" s="319">
        <v>1</v>
      </c>
      <c r="H153" s="319">
        <v>9</v>
      </c>
      <c r="K153" s="637"/>
      <c r="L153" s="637"/>
    </row>
    <row r="154" spans="2:12" s="31" customFormat="1" ht="16.350000000000001" customHeight="1">
      <c r="B154" s="260" t="s">
        <v>328</v>
      </c>
      <c r="C154" s="258" t="s">
        <v>1464</v>
      </c>
      <c r="D154" s="638">
        <v>439.56</v>
      </c>
      <c r="E154" s="638">
        <v>439.56</v>
      </c>
      <c r="F154" s="639">
        <v>100</v>
      </c>
      <c r="G154" s="337">
        <v>1</v>
      </c>
      <c r="H154" s="338">
        <v>2</v>
      </c>
      <c r="K154" s="637"/>
      <c r="L154" s="637"/>
    </row>
    <row r="155" spans="2:12" s="31" customFormat="1" ht="16.350000000000001" customHeight="1">
      <c r="B155" s="260" t="s">
        <v>329</v>
      </c>
      <c r="C155" s="317" t="s">
        <v>1583</v>
      </c>
      <c r="D155" s="397">
        <v>1184.81</v>
      </c>
      <c r="E155" s="398">
        <v>1137.69</v>
      </c>
      <c r="F155" s="320">
        <v>96.022991028097337</v>
      </c>
      <c r="G155" s="319">
        <v>1</v>
      </c>
      <c r="H155" s="319">
        <v>6</v>
      </c>
      <c r="K155" s="637"/>
      <c r="L155" s="637"/>
    </row>
    <row r="156" spans="2:12" s="31" customFormat="1" ht="16.350000000000001" customHeight="1">
      <c r="B156" s="260" t="s">
        <v>330</v>
      </c>
      <c r="C156" s="258" t="s">
        <v>1465</v>
      </c>
      <c r="D156" s="638">
        <v>1277.04</v>
      </c>
      <c r="E156" s="638">
        <v>1245.5</v>
      </c>
      <c r="F156" s="639">
        <v>97.530226147967184</v>
      </c>
      <c r="G156" s="337">
        <v>1</v>
      </c>
      <c r="H156" s="338">
        <v>6</v>
      </c>
      <c r="K156" s="637"/>
      <c r="L156" s="637"/>
    </row>
    <row r="157" spans="2:12" s="31" customFormat="1" ht="16.350000000000001" customHeight="1">
      <c r="B157" s="260" t="s">
        <v>331</v>
      </c>
      <c r="C157" s="317" t="s">
        <v>1584</v>
      </c>
      <c r="D157" s="397">
        <v>793.87</v>
      </c>
      <c r="E157" s="398">
        <v>766.77</v>
      </c>
      <c r="F157" s="320">
        <v>96.586342852104252</v>
      </c>
      <c r="G157" s="319">
        <v>1</v>
      </c>
      <c r="H157" s="319">
        <v>5</v>
      </c>
      <c r="K157" s="637"/>
      <c r="L157" s="637"/>
    </row>
    <row r="158" spans="2:12" s="31" customFormat="1" ht="16.350000000000001" customHeight="1">
      <c r="B158" s="260" t="s">
        <v>332</v>
      </c>
      <c r="C158" s="258" t="s">
        <v>1585</v>
      </c>
      <c r="D158" s="638">
        <v>2087.6999999999998</v>
      </c>
      <c r="E158" s="638">
        <v>2065.69</v>
      </c>
      <c r="F158" s="639">
        <v>98.945729750443078</v>
      </c>
      <c r="G158" s="337">
        <v>1</v>
      </c>
      <c r="H158" s="338">
        <v>16</v>
      </c>
      <c r="K158" s="637"/>
      <c r="L158" s="637"/>
    </row>
    <row r="159" spans="2:12" s="31" customFormat="1" ht="16.350000000000001" customHeight="1">
      <c r="B159" s="260" t="s">
        <v>333</v>
      </c>
      <c r="C159" s="317" t="s">
        <v>1586</v>
      </c>
      <c r="D159" s="397">
        <v>1444.4</v>
      </c>
      <c r="E159" s="398">
        <v>1444.4</v>
      </c>
      <c r="F159" s="320">
        <v>100</v>
      </c>
      <c r="G159" s="319">
        <v>1</v>
      </c>
      <c r="H159" s="319">
        <v>6</v>
      </c>
      <c r="K159" s="637"/>
      <c r="L159" s="637"/>
    </row>
    <row r="160" spans="2:12" s="31" customFormat="1" ht="16.350000000000001" customHeight="1">
      <c r="B160" s="260" t="s">
        <v>334</v>
      </c>
      <c r="C160" s="258" t="s">
        <v>1466</v>
      </c>
      <c r="D160" s="638">
        <v>1302.42</v>
      </c>
      <c r="E160" s="638">
        <v>1275.8399999999999</v>
      </c>
      <c r="F160" s="639">
        <v>97.959183673469369</v>
      </c>
      <c r="G160" s="337">
        <v>1</v>
      </c>
      <c r="H160" s="338">
        <v>8</v>
      </c>
      <c r="K160" s="637"/>
      <c r="L160" s="637"/>
    </row>
    <row r="161" spans="2:12" s="31" customFormat="1" ht="16.350000000000001" customHeight="1">
      <c r="B161" s="260" t="s">
        <v>335</v>
      </c>
      <c r="C161" s="317" t="s">
        <v>1588</v>
      </c>
      <c r="D161" s="397">
        <v>1008.39</v>
      </c>
      <c r="E161" s="398">
        <v>949.7</v>
      </c>
      <c r="F161" s="320">
        <v>94.179831216096957</v>
      </c>
      <c r="G161" s="319">
        <v>1</v>
      </c>
      <c r="H161" s="319">
        <v>4</v>
      </c>
      <c r="K161" s="637"/>
      <c r="L161" s="637"/>
    </row>
    <row r="162" spans="2:12" s="31" customFormat="1" ht="16.350000000000001" customHeight="1">
      <c r="B162" s="260" t="s">
        <v>336</v>
      </c>
      <c r="C162" s="258" t="s">
        <v>1467</v>
      </c>
      <c r="D162" s="638">
        <v>655.27</v>
      </c>
      <c r="E162" s="638">
        <v>621.23</v>
      </c>
      <c r="F162" s="639">
        <v>94.805194805194816</v>
      </c>
      <c r="G162" s="337">
        <v>1</v>
      </c>
      <c r="H162" s="338">
        <v>3</v>
      </c>
      <c r="K162" s="637"/>
      <c r="L162" s="637"/>
    </row>
    <row r="163" spans="2:12" s="31" customFormat="1" ht="16.350000000000001" customHeight="1">
      <c r="B163" s="260" t="s">
        <v>337</v>
      </c>
      <c r="C163" s="317" t="s">
        <v>1589</v>
      </c>
      <c r="D163" s="397">
        <v>453.77</v>
      </c>
      <c r="E163" s="398">
        <v>453.77</v>
      </c>
      <c r="F163" s="320">
        <v>100</v>
      </c>
      <c r="G163" s="319">
        <v>1</v>
      </c>
      <c r="H163" s="319">
        <v>3</v>
      </c>
      <c r="K163" s="637"/>
      <c r="L163" s="637"/>
    </row>
    <row r="164" spans="2:12" s="31" customFormat="1" ht="16.350000000000001" customHeight="1">
      <c r="B164" s="260" t="s">
        <v>338</v>
      </c>
      <c r="C164" s="258" t="s">
        <v>1468</v>
      </c>
      <c r="D164" s="638">
        <v>2955.74</v>
      </c>
      <c r="E164" s="638">
        <v>2879.51</v>
      </c>
      <c r="F164" s="639">
        <v>97.420950421890979</v>
      </c>
      <c r="G164" s="337">
        <v>1</v>
      </c>
      <c r="H164" s="338">
        <v>15</v>
      </c>
      <c r="K164" s="637"/>
      <c r="L164" s="637"/>
    </row>
    <row r="165" spans="2:12" s="31" customFormat="1" ht="16.350000000000001" customHeight="1">
      <c r="B165" s="260" t="s">
        <v>339</v>
      </c>
      <c r="C165" s="317" t="s">
        <v>1590</v>
      </c>
      <c r="D165" s="397">
        <v>1464.14</v>
      </c>
      <c r="E165" s="398">
        <v>1397.3</v>
      </c>
      <c r="F165" s="320">
        <v>95.434862786345548</v>
      </c>
      <c r="G165" s="319">
        <v>1</v>
      </c>
      <c r="H165" s="319">
        <v>11</v>
      </c>
      <c r="K165" s="637"/>
      <c r="L165" s="637"/>
    </row>
    <row r="166" spans="2:12" s="31" customFormat="1" ht="16.350000000000001" customHeight="1">
      <c r="B166" s="260" t="s">
        <v>340</v>
      </c>
      <c r="C166" s="258" t="s">
        <v>1469</v>
      </c>
      <c r="D166" s="638">
        <v>1109.8699999999999</v>
      </c>
      <c r="E166" s="638">
        <v>1109.8699999999999</v>
      </c>
      <c r="F166" s="639">
        <v>100</v>
      </c>
      <c r="G166" s="337">
        <v>1</v>
      </c>
      <c r="H166" s="338">
        <v>11</v>
      </c>
      <c r="K166" s="637"/>
      <c r="L166" s="637"/>
    </row>
    <row r="167" spans="2:12" s="31" customFormat="1" ht="16.350000000000001" customHeight="1">
      <c r="B167" s="260" t="s">
        <v>341</v>
      </c>
      <c r="C167" s="317" t="s">
        <v>1592</v>
      </c>
      <c r="D167" s="397">
        <v>2393.4499999999998</v>
      </c>
      <c r="E167" s="398">
        <v>2331.2199999999998</v>
      </c>
      <c r="F167" s="320">
        <v>97.399987465792066</v>
      </c>
      <c r="G167" s="319">
        <v>1</v>
      </c>
      <c r="H167" s="319">
        <v>36</v>
      </c>
      <c r="K167" s="637"/>
      <c r="L167" s="637"/>
    </row>
    <row r="168" spans="2:12" s="31" customFormat="1" ht="16.350000000000001" customHeight="1">
      <c r="B168" s="260" t="s">
        <v>342</v>
      </c>
      <c r="C168" s="258" t="s">
        <v>1593</v>
      </c>
      <c r="D168" s="638">
        <v>4524</v>
      </c>
      <c r="E168" s="638">
        <v>4419.5</v>
      </c>
      <c r="F168" s="639">
        <v>97.690097259062782</v>
      </c>
      <c r="G168" s="337">
        <v>1</v>
      </c>
      <c r="H168" s="338">
        <v>20</v>
      </c>
      <c r="K168" s="637"/>
      <c r="L168" s="637"/>
    </row>
    <row r="169" spans="2:12" s="31" customFormat="1" ht="16.350000000000001" customHeight="1">
      <c r="B169" s="260" t="s">
        <v>343</v>
      </c>
      <c r="C169" s="317" t="s">
        <v>1594</v>
      </c>
      <c r="D169" s="397">
        <v>3600.61</v>
      </c>
      <c r="E169" s="398">
        <v>3459.67</v>
      </c>
      <c r="F169" s="320">
        <v>96.085663262613835</v>
      </c>
      <c r="G169" s="319">
        <v>1</v>
      </c>
      <c r="H169" s="319">
        <v>41</v>
      </c>
      <c r="K169" s="637"/>
      <c r="L169" s="637"/>
    </row>
    <row r="170" spans="2:12" s="31" customFormat="1" ht="16.350000000000001" customHeight="1">
      <c r="B170" s="260" t="s">
        <v>344</v>
      </c>
      <c r="C170" s="258" t="s">
        <v>1470</v>
      </c>
      <c r="D170" s="638">
        <v>5926.17</v>
      </c>
      <c r="E170" s="638">
        <v>5834.59</v>
      </c>
      <c r="F170" s="639">
        <v>98.454651149055792</v>
      </c>
      <c r="G170" s="337">
        <v>1</v>
      </c>
      <c r="H170" s="338">
        <v>39</v>
      </c>
      <c r="K170" s="637"/>
      <c r="L170" s="637"/>
    </row>
    <row r="171" spans="2:12" s="31" customFormat="1" ht="16.350000000000001" customHeight="1">
      <c r="B171" s="260" t="s">
        <v>345</v>
      </c>
      <c r="C171" s="317" t="s">
        <v>1596</v>
      </c>
      <c r="D171" s="397">
        <v>2026.44</v>
      </c>
      <c r="E171" s="398">
        <v>1992.35</v>
      </c>
      <c r="F171" s="320">
        <v>98.317739484021232</v>
      </c>
      <c r="G171" s="319">
        <v>1</v>
      </c>
      <c r="H171" s="319">
        <v>10</v>
      </c>
      <c r="K171" s="637"/>
      <c r="L171" s="637"/>
    </row>
    <row r="172" spans="2:12" s="31" customFormat="1" ht="16.350000000000001" customHeight="1">
      <c r="B172" s="260" t="s">
        <v>346</v>
      </c>
      <c r="C172" s="258" t="s">
        <v>1471</v>
      </c>
      <c r="D172" s="638">
        <v>662.58</v>
      </c>
      <c r="E172" s="638">
        <v>638.07000000000005</v>
      </c>
      <c r="F172" s="639">
        <v>96.300824051435299</v>
      </c>
      <c r="G172" s="337">
        <v>1</v>
      </c>
      <c r="H172" s="338">
        <v>3</v>
      </c>
      <c r="K172" s="637"/>
      <c r="L172" s="637"/>
    </row>
    <row r="173" spans="2:12" s="31" customFormat="1" ht="16.350000000000001" customHeight="1">
      <c r="B173" s="260" t="s">
        <v>347</v>
      </c>
      <c r="C173" s="317" t="s">
        <v>1597</v>
      </c>
      <c r="D173" s="397">
        <v>1069.82</v>
      </c>
      <c r="E173" s="398">
        <v>1069.82</v>
      </c>
      <c r="F173" s="320">
        <v>100</v>
      </c>
      <c r="G173" s="319">
        <v>1</v>
      </c>
      <c r="H173" s="319">
        <v>4</v>
      </c>
      <c r="K173" s="637"/>
      <c r="L173" s="637"/>
    </row>
    <row r="174" spans="2:12" s="31" customFormat="1" ht="16.350000000000001" customHeight="1">
      <c r="B174" s="260" t="s">
        <v>348</v>
      </c>
      <c r="C174" s="258" t="s">
        <v>1472</v>
      </c>
      <c r="D174" s="638">
        <v>1759.11</v>
      </c>
      <c r="E174" s="638">
        <v>1725.68</v>
      </c>
      <c r="F174" s="639">
        <v>98.099607187725624</v>
      </c>
      <c r="G174" s="337">
        <v>1</v>
      </c>
      <c r="H174" s="338">
        <v>8</v>
      </c>
      <c r="K174" s="637"/>
      <c r="L174" s="637"/>
    </row>
    <row r="175" spans="2:12" s="31" customFormat="1" ht="16.350000000000001" customHeight="1">
      <c r="B175" s="260" t="s">
        <v>350</v>
      </c>
      <c r="C175" s="317" t="s">
        <v>1598</v>
      </c>
      <c r="D175" s="397">
        <v>1459.86</v>
      </c>
      <c r="E175" s="398">
        <v>1459.86</v>
      </c>
      <c r="F175" s="320">
        <v>100</v>
      </c>
      <c r="G175" s="319">
        <v>1</v>
      </c>
      <c r="H175" s="319">
        <v>6</v>
      </c>
      <c r="K175" s="637"/>
      <c r="L175" s="637"/>
    </row>
    <row r="176" spans="2:12" s="31" customFormat="1" ht="16.350000000000001" customHeight="1">
      <c r="B176" s="260" t="s">
        <v>351</v>
      </c>
      <c r="C176" s="258" t="s">
        <v>1599</v>
      </c>
      <c r="D176" s="638">
        <v>1162.55</v>
      </c>
      <c r="E176" s="638">
        <v>1162.55</v>
      </c>
      <c r="F176" s="639">
        <v>100</v>
      </c>
      <c r="G176" s="337">
        <v>1</v>
      </c>
      <c r="H176" s="338">
        <v>5</v>
      </c>
      <c r="K176" s="637"/>
      <c r="L176" s="637"/>
    </row>
    <row r="177" spans="2:12" s="31" customFormat="1" ht="16.350000000000001" customHeight="1">
      <c r="B177" s="260" t="s">
        <v>352</v>
      </c>
      <c r="C177" s="317" t="s">
        <v>1600</v>
      </c>
      <c r="D177" s="397">
        <v>578.17999999999995</v>
      </c>
      <c r="E177" s="398">
        <v>578.17999999999995</v>
      </c>
      <c r="F177" s="320">
        <v>100</v>
      </c>
      <c r="G177" s="319">
        <v>1</v>
      </c>
      <c r="H177" s="319">
        <v>2</v>
      </c>
      <c r="K177" s="637"/>
      <c r="L177" s="637"/>
    </row>
    <row r="178" spans="2:12" s="31" customFormat="1" ht="16.350000000000001" customHeight="1">
      <c r="B178" s="260" t="s">
        <v>353</v>
      </c>
      <c r="C178" s="258" t="s">
        <v>1473</v>
      </c>
      <c r="D178" s="638">
        <v>507.11</v>
      </c>
      <c r="E178" s="638">
        <v>507.11</v>
      </c>
      <c r="F178" s="639">
        <v>100</v>
      </c>
      <c r="G178" s="337">
        <v>1</v>
      </c>
      <c r="H178" s="338">
        <v>2</v>
      </c>
      <c r="K178" s="637"/>
      <c r="L178" s="637"/>
    </row>
    <row r="179" spans="2:12" s="31" customFormat="1" ht="16.350000000000001" customHeight="1">
      <c r="B179" s="260" t="s">
        <v>354</v>
      </c>
      <c r="C179" s="317" t="s">
        <v>1602</v>
      </c>
      <c r="D179" s="397">
        <v>1053.3900000000001</v>
      </c>
      <c r="E179" s="398">
        <v>1053.3900000000001</v>
      </c>
      <c r="F179" s="320">
        <v>100</v>
      </c>
      <c r="G179" s="319">
        <v>1</v>
      </c>
      <c r="H179" s="319">
        <v>3</v>
      </c>
      <c r="K179" s="637"/>
      <c r="L179" s="637"/>
    </row>
    <row r="180" spans="2:12" s="31" customFormat="1" ht="16.350000000000001" customHeight="1">
      <c r="B180" s="260" t="s">
        <v>355</v>
      </c>
      <c r="C180" s="258" t="s">
        <v>1474</v>
      </c>
      <c r="D180" s="638">
        <v>1755.52</v>
      </c>
      <c r="E180" s="638">
        <v>1727.97</v>
      </c>
      <c r="F180" s="639">
        <v>98.430664418519882</v>
      </c>
      <c r="G180" s="337">
        <v>1</v>
      </c>
      <c r="H180" s="338">
        <v>5</v>
      </c>
      <c r="K180" s="637"/>
      <c r="L180" s="637"/>
    </row>
    <row r="181" spans="2:12" s="31" customFormat="1" ht="16.350000000000001" customHeight="1">
      <c r="B181" s="260" t="s">
        <v>356</v>
      </c>
      <c r="C181" s="317" t="s">
        <v>1603</v>
      </c>
      <c r="D181" s="397">
        <v>2853.82</v>
      </c>
      <c r="E181" s="398">
        <v>2795.38</v>
      </c>
      <c r="F181" s="320">
        <v>97.952218430034137</v>
      </c>
      <c r="G181" s="319">
        <v>1</v>
      </c>
      <c r="H181" s="319">
        <v>22</v>
      </c>
      <c r="K181" s="637"/>
      <c r="L181" s="637"/>
    </row>
    <row r="182" spans="2:12" s="31" customFormat="1" ht="16.350000000000001" customHeight="1">
      <c r="B182" s="260" t="s">
        <v>357</v>
      </c>
      <c r="C182" s="258" t="s">
        <v>1475</v>
      </c>
      <c r="D182" s="638">
        <v>1018.72</v>
      </c>
      <c r="E182" s="638">
        <v>1018.72</v>
      </c>
      <c r="F182" s="639">
        <v>100</v>
      </c>
      <c r="G182" s="337">
        <v>1</v>
      </c>
      <c r="H182" s="338">
        <v>3</v>
      </c>
      <c r="K182" s="637"/>
      <c r="L182" s="637"/>
    </row>
    <row r="183" spans="2:12" s="31" customFormat="1" ht="16.350000000000001" customHeight="1">
      <c r="B183" s="260" t="s">
        <v>358</v>
      </c>
      <c r="C183" s="317" t="s">
        <v>1605</v>
      </c>
      <c r="D183" s="397">
        <v>1774.0100000000002</v>
      </c>
      <c r="E183" s="398">
        <v>1717.06</v>
      </c>
      <c r="F183" s="320">
        <v>96.789758795046225</v>
      </c>
      <c r="G183" s="319">
        <v>1</v>
      </c>
      <c r="H183" s="319">
        <v>9</v>
      </c>
      <c r="K183" s="637"/>
      <c r="L183" s="637"/>
    </row>
    <row r="184" spans="2:12" s="31" customFormat="1" ht="16.350000000000001" customHeight="1">
      <c r="B184" s="260" t="s">
        <v>360</v>
      </c>
      <c r="C184" s="258" t="s">
        <v>1476</v>
      </c>
      <c r="D184" s="638">
        <v>874.15</v>
      </c>
      <c r="E184" s="638">
        <v>823.19</v>
      </c>
      <c r="F184" s="639">
        <v>94.170336898701606</v>
      </c>
      <c r="G184" s="337">
        <v>1</v>
      </c>
      <c r="H184" s="338">
        <v>4</v>
      </c>
      <c r="K184" s="637"/>
      <c r="L184" s="637"/>
    </row>
    <row r="185" spans="2:12" s="31" customFormat="1" ht="16.350000000000001" customHeight="1">
      <c r="B185" s="260" t="s">
        <v>361</v>
      </c>
      <c r="C185" s="317" t="s">
        <v>1607</v>
      </c>
      <c r="D185" s="397">
        <v>1049.73</v>
      </c>
      <c r="E185" s="398">
        <v>1049.73</v>
      </c>
      <c r="F185" s="320">
        <v>100</v>
      </c>
      <c r="G185" s="319">
        <v>1</v>
      </c>
      <c r="H185" s="319">
        <v>3</v>
      </c>
      <c r="K185" s="637"/>
      <c r="L185" s="637"/>
    </row>
    <row r="186" spans="2:12" s="31" customFormat="1" ht="16.350000000000001" customHeight="1">
      <c r="B186" s="260" t="s">
        <v>362</v>
      </c>
      <c r="C186" s="258" t="s">
        <v>1477</v>
      </c>
      <c r="D186" s="638">
        <v>835.05</v>
      </c>
      <c r="E186" s="638">
        <v>758.9</v>
      </c>
      <c r="F186" s="639">
        <v>90.880785581701701</v>
      </c>
      <c r="G186" s="337">
        <v>1</v>
      </c>
      <c r="H186" s="338">
        <v>3</v>
      </c>
      <c r="K186" s="637"/>
      <c r="L186" s="637"/>
    </row>
    <row r="187" spans="2:12" s="31" customFormat="1" ht="16.350000000000001" customHeight="1">
      <c r="B187" s="260" t="s">
        <v>363</v>
      </c>
      <c r="C187" s="317" t="s">
        <v>1608</v>
      </c>
      <c r="D187" s="397">
        <v>576.20000000000005</v>
      </c>
      <c r="E187" s="398">
        <v>550.9</v>
      </c>
      <c r="F187" s="320">
        <v>95.60916348490106</v>
      </c>
      <c r="G187" s="319">
        <v>1</v>
      </c>
      <c r="H187" s="319">
        <v>1</v>
      </c>
      <c r="K187" s="637"/>
      <c r="L187" s="637"/>
    </row>
    <row r="188" spans="2:12" s="31" customFormat="1" ht="16.350000000000001" customHeight="1">
      <c r="B188" s="260" t="s">
        <v>365</v>
      </c>
      <c r="C188" s="258" t="s">
        <v>1478</v>
      </c>
      <c r="D188" s="638">
        <v>1027.44</v>
      </c>
      <c r="E188" s="638">
        <v>1001.28</v>
      </c>
      <c r="F188" s="639">
        <v>97.453865919177758</v>
      </c>
      <c r="G188" s="337">
        <v>1</v>
      </c>
      <c r="H188" s="338">
        <v>4</v>
      </c>
      <c r="K188" s="637"/>
      <c r="L188" s="637"/>
    </row>
    <row r="189" spans="2:12" s="31" customFormat="1" ht="16.350000000000001" customHeight="1">
      <c r="B189" s="260" t="s">
        <v>366</v>
      </c>
      <c r="C189" s="317" t="s">
        <v>1610</v>
      </c>
      <c r="D189" s="397">
        <v>1773.05</v>
      </c>
      <c r="E189" s="398">
        <v>1606.63</v>
      </c>
      <c r="F189" s="320">
        <v>90.613913877217229</v>
      </c>
      <c r="G189" s="319">
        <v>1</v>
      </c>
      <c r="H189" s="319">
        <v>8</v>
      </c>
      <c r="K189" s="637"/>
      <c r="L189" s="637"/>
    </row>
    <row r="190" spans="2:12" s="31" customFormat="1" ht="16.350000000000001" customHeight="1">
      <c r="B190" s="260" t="s">
        <v>367</v>
      </c>
      <c r="C190" s="258" t="s">
        <v>1479</v>
      </c>
      <c r="D190" s="638">
        <v>961.25</v>
      </c>
      <c r="E190" s="638">
        <v>961.25</v>
      </c>
      <c r="F190" s="639">
        <v>100</v>
      </c>
      <c r="G190" s="337">
        <v>1</v>
      </c>
      <c r="H190" s="338">
        <v>7</v>
      </c>
      <c r="K190" s="637"/>
      <c r="L190" s="637"/>
    </row>
    <row r="191" spans="2:12" s="31" customFormat="1" ht="16.350000000000001" customHeight="1">
      <c r="B191" s="260" t="s">
        <v>368</v>
      </c>
      <c r="C191" s="317" t="s">
        <v>1612</v>
      </c>
      <c r="D191" s="397">
        <v>2106.16</v>
      </c>
      <c r="E191" s="398">
        <v>2106.16</v>
      </c>
      <c r="F191" s="320">
        <v>100</v>
      </c>
      <c r="G191" s="319">
        <v>1</v>
      </c>
      <c r="H191" s="319">
        <v>10</v>
      </c>
      <c r="K191" s="637"/>
      <c r="L191" s="637"/>
    </row>
    <row r="192" spans="2:12" s="31" customFormat="1" ht="16.350000000000001" customHeight="1">
      <c r="B192" s="260" t="s">
        <v>369</v>
      </c>
      <c r="C192" s="258" t="s">
        <v>1613</v>
      </c>
      <c r="D192" s="638">
        <v>1794.85</v>
      </c>
      <c r="E192" s="638">
        <v>1762.71</v>
      </c>
      <c r="F192" s="639">
        <v>98.209321113184956</v>
      </c>
      <c r="G192" s="337">
        <v>1</v>
      </c>
      <c r="H192" s="338">
        <v>7</v>
      </c>
      <c r="K192" s="637"/>
      <c r="L192" s="637"/>
    </row>
    <row r="193" spans="2:12" s="31" customFormat="1" ht="16.350000000000001" customHeight="1">
      <c r="B193" s="260" t="s">
        <v>370</v>
      </c>
      <c r="C193" s="317" t="s">
        <v>1614</v>
      </c>
      <c r="D193" s="397">
        <v>1536.59</v>
      </c>
      <c r="E193" s="398">
        <v>1536.59</v>
      </c>
      <c r="F193" s="320">
        <v>100</v>
      </c>
      <c r="G193" s="319">
        <v>1</v>
      </c>
      <c r="H193" s="319">
        <v>7</v>
      </c>
      <c r="K193" s="637"/>
      <c r="L193" s="637"/>
    </row>
    <row r="194" spans="2:12" s="31" customFormat="1" ht="16.350000000000001" customHeight="1">
      <c r="B194" s="260" t="s">
        <v>371</v>
      </c>
      <c r="C194" s="258" t="s">
        <v>1480</v>
      </c>
      <c r="D194" s="638">
        <v>1190.7</v>
      </c>
      <c r="E194" s="638">
        <v>1146.5999999999999</v>
      </c>
      <c r="F194" s="639">
        <v>96.296296296296276</v>
      </c>
      <c r="G194" s="337">
        <v>1</v>
      </c>
      <c r="H194" s="338">
        <v>6</v>
      </c>
      <c r="K194" s="637"/>
      <c r="L194" s="637"/>
    </row>
    <row r="195" spans="2:12" s="31" customFormat="1" ht="16.350000000000001" customHeight="1">
      <c r="B195" s="260" t="s">
        <v>372</v>
      </c>
      <c r="C195" s="317" t="s">
        <v>1616</v>
      </c>
      <c r="D195" s="397">
        <v>1100.17</v>
      </c>
      <c r="E195" s="398">
        <v>1049.56</v>
      </c>
      <c r="F195" s="320">
        <v>95.399801848805183</v>
      </c>
      <c r="G195" s="319">
        <v>1</v>
      </c>
      <c r="H195" s="319">
        <v>4</v>
      </c>
      <c r="K195" s="637"/>
      <c r="L195" s="637"/>
    </row>
    <row r="196" spans="2:12" s="31" customFormat="1" ht="16.350000000000001" customHeight="1">
      <c r="B196" s="260" t="s">
        <v>373</v>
      </c>
      <c r="C196" s="258" t="s">
        <v>972</v>
      </c>
      <c r="D196" s="638">
        <v>2282.62</v>
      </c>
      <c r="E196" s="638">
        <v>2232.4899999999998</v>
      </c>
      <c r="F196" s="639">
        <v>97.803839447652251</v>
      </c>
      <c r="G196" s="337">
        <v>1</v>
      </c>
      <c r="H196" s="338">
        <v>11</v>
      </c>
      <c r="K196" s="637"/>
      <c r="L196" s="637"/>
    </row>
    <row r="197" spans="2:12" s="31" customFormat="1" ht="16.350000000000001" customHeight="1">
      <c r="B197" s="260" t="s">
        <v>375</v>
      </c>
      <c r="C197" s="317" t="s">
        <v>1617</v>
      </c>
      <c r="D197" s="397">
        <v>818.75</v>
      </c>
      <c r="E197" s="398">
        <v>818.75</v>
      </c>
      <c r="F197" s="320">
        <v>100</v>
      </c>
      <c r="G197" s="319">
        <v>1</v>
      </c>
      <c r="H197" s="319">
        <v>3</v>
      </c>
      <c r="K197" s="637"/>
      <c r="L197" s="637"/>
    </row>
    <row r="198" spans="2:12" s="31" customFormat="1" ht="16.350000000000001" customHeight="1">
      <c r="B198" s="260" t="s">
        <v>376</v>
      </c>
      <c r="C198" s="258" t="s">
        <v>1481</v>
      </c>
      <c r="D198" s="638">
        <v>1746.25</v>
      </c>
      <c r="E198" s="638">
        <v>1666</v>
      </c>
      <c r="F198" s="639">
        <v>95.404438081603445</v>
      </c>
      <c r="G198" s="337">
        <v>1</v>
      </c>
      <c r="H198" s="338">
        <v>5</v>
      </c>
      <c r="K198" s="637"/>
      <c r="L198" s="637"/>
    </row>
    <row r="199" spans="2:12" s="31" customFormat="1" ht="16.350000000000001" customHeight="1">
      <c r="B199" s="260" t="s">
        <v>377</v>
      </c>
      <c r="C199" s="317" t="s">
        <v>1618</v>
      </c>
      <c r="D199" s="397">
        <v>543.09</v>
      </c>
      <c r="E199" s="398">
        <v>543.09</v>
      </c>
      <c r="F199" s="320">
        <v>100</v>
      </c>
      <c r="G199" s="319">
        <v>1</v>
      </c>
      <c r="H199" s="319">
        <v>2</v>
      </c>
      <c r="K199" s="637"/>
      <c r="L199" s="637"/>
    </row>
    <row r="200" spans="2:12" s="31" customFormat="1" ht="16.350000000000001" customHeight="1">
      <c r="B200" s="260" t="s">
        <v>378</v>
      </c>
      <c r="C200" s="258" t="s">
        <v>1758</v>
      </c>
      <c r="D200" s="638">
        <v>2225.33</v>
      </c>
      <c r="E200" s="638">
        <v>2195.0700000000002</v>
      </c>
      <c r="F200" s="639">
        <v>98.640201677953385</v>
      </c>
      <c r="G200" s="337">
        <v>1</v>
      </c>
      <c r="H200" s="338">
        <v>11</v>
      </c>
      <c r="K200" s="637"/>
      <c r="L200" s="637"/>
    </row>
    <row r="201" spans="2:12" s="31" customFormat="1" ht="16.350000000000001" customHeight="1">
      <c r="B201" s="260" t="s">
        <v>379</v>
      </c>
      <c r="C201" s="317" t="s">
        <v>1619</v>
      </c>
      <c r="D201" s="397">
        <v>944.99</v>
      </c>
      <c r="E201" s="398">
        <v>944.99</v>
      </c>
      <c r="F201" s="320">
        <v>100</v>
      </c>
      <c r="G201" s="319">
        <v>1</v>
      </c>
      <c r="H201" s="319">
        <v>4</v>
      </c>
      <c r="K201" s="637"/>
      <c r="L201" s="637"/>
    </row>
    <row r="202" spans="2:12" s="31" customFormat="1" ht="16.350000000000001" customHeight="1">
      <c r="B202" s="260" t="s">
        <v>380</v>
      </c>
      <c r="C202" s="258" t="s">
        <v>1483</v>
      </c>
      <c r="D202" s="638">
        <v>991.94</v>
      </c>
      <c r="E202" s="638">
        <v>991.94</v>
      </c>
      <c r="F202" s="639">
        <v>100</v>
      </c>
      <c r="G202" s="337">
        <v>1</v>
      </c>
      <c r="H202" s="338">
        <v>4</v>
      </c>
      <c r="K202" s="637"/>
      <c r="L202" s="637"/>
    </row>
    <row r="203" spans="2:12" s="31" customFormat="1" ht="16.350000000000001" customHeight="1">
      <c r="B203" s="260" t="s">
        <v>381</v>
      </c>
      <c r="C203" s="317" t="s">
        <v>1621</v>
      </c>
      <c r="D203" s="397">
        <v>4376.95</v>
      </c>
      <c r="E203" s="398">
        <v>4177.26</v>
      </c>
      <c r="F203" s="320">
        <v>95.437690629319519</v>
      </c>
      <c r="G203" s="319">
        <v>1</v>
      </c>
      <c r="H203" s="319">
        <v>20</v>
      </c>
      <c r="K203" s="637"/>
      <c r="L203" s="637"/>
    </row>
    <row r="204" spans="2:12" s="31" customFormat="1" ht="16.350000000000001" customHeight="1">
      <c r="B204" s="260" t="s">
        <v>382</v>
      </c>
      <c r="C204" s="258" t="s">
        <v>1484</v>
      </c>
      <c r="D204" s="638">
        <v>3207.92</v>
      </c>
      <c r="E204" s="638">
        <v>3022.01</v>
      </c>
      <c r="F204" s="639">
        <v>94.20465597645827</v>
      </c>
      <c r="G204" s="337">
        <v>1</v>
      </c>
      <c r="H204" s="338">
        <v>17</v>
      </c>
      <c r="K204" s="637"/>
      <c r="L204" s="637"/>
    </row>
    <row r="205" spans="2:12" s="31" customFormat="1" ht="16.350000000000001" customHeight="1">
      <c r="B205" s="260" t="s">
        <v>383</v>
      </c>
      <c r="C205" s="317" t="s">
        <v>1622</v>
      </c>
      <c r="D205" s="397">
        <v>1117.3399999999999</v>
      </c>
      <c r="E205" s="398">
        <v>1096.3399999999999</v>
      </c>
      <c r="F205" s="320">
        <v>98.120536273649918</v>
      </c>
      <c r="G205" s="319">
        <v>1</v>
      </c>
      <c r="H205" s="319">
        <v>6</v>
      </c>
      <c r="K205" s="637"/>
      <c r="L205" s="637"/>
    </row>
    <row r="206" spans="2:12" s="31" customFormat="1" ht="16.350000000000001" customHeight="1">
      <c r="B206" s="260" t="s">
        <v>384</v>
      </c>
      <c r="C206" s="258" t="s">
        <v>1485</v>
      </c>
      <c r="D206" s="638">
        <v>813.52</v>
      </c>
      <c r="E206" s="638">
        <v>793.35</v>
      </c>
      <c r="F206" s="639">
        <v>97.520650998131586</v>
      </c>
      <c r="G206" s="337">
        <v>1</v>
      </c>
      <c r="H206" s="338">
        <v>4</v>
      </c>
      <c r="K206" s="637"/>
      <c r="L206" s="637"/>
    </row>
    <row r="207" spans="2:12" s="31" customFormat="1" ht="16.350000000000001" customHeight="1">
      <c r="B207" s="260" t="s">
        <v>385</v>
      </c>
      <c r="C207" s="317" t="s">
        <v>1624</v>
      </c>
      <c r="D207" s="397">
        <v>1108.9100000000001</v>
      </c>
      <c r="E207" s="398">
        <v>1089</v>
      </c>
      <c r="F207" s="320">
        <v>98.204543200079357</v>
      </c>
      <c r="G207" s="319">
        <v>1</v>
      </c>
      <c r="H207" s="319">
        <v>2</v>
      </c>
      <c r="K207" s="637"/>
      <c r="L207" s="637"/>
    </row>
    <row r="208" spans="2:12" s="31" customFormat="1" ht="16.350000000000001" customHeight="1">
      <c r="B208" s="260" t="s">
        <v>386</v>
      </c>
      <c r="C208" s="258" t="s">
        <v>1759</v>
      </c>
      <c r="D208" s="638">
        <v>1886.5</v>
      </c>
      <c r="E208" s="638">
        <v>1837.55</v>
      </c>
      <c r="F208" s="639">
        <v>97.40524781341108</v>
      </c>
      <c r="G208" s="337">
        <v>1</v>
      </c>
      <c r="H208" s="338">
        <v>8</v>
      </c>
      <c r="K208" s="637"/>
      <c r="L208" s="637"/>
    </row>
    <row r="209" spans="2:12" s="31" customFormat="1" ht="16.350000000000001" customHeight="1">
      <c r="B209" s="260" t="s">
        <v>387</v>
      </c>
      <c r="C209" s="317" t="s">
        <v>1625</v>
      </c>
      <c r="D209" s="397">
        <v>991.62</v>
      </c>
      <c r="E209" s="398">
        <v>991.62</v>
      </c>
      <c r="F209" s="320">
        <v>100</v>
      </c>
      <c r="G209" s="319">
        <v>1</v>
      </c>
      <c r="H209" s="319">
        <v>7</v>
      </c>
      <c r="K209" s="637"/>
      <c r="L209" s="637"/>
    </row>
    <row r="210" spans="2:12" s="31" customFormat="1" ht="16.350000000000001" customHeight="1">
      <c r="B210" s="260" t="s">
        <v>388</v>
      </c>
      <c r="C210" s="258" t="s">
        <v>1487</v>
      </c>
      <c r="D210" s="638">
        <v>1095.9100000000001</v>
      </c>
      <c r="E210" s="638">
        <v>1034.04</v>
      </c>
      <c r="F210" s="639">
        <v>94.354463413966457</v>
      </c>
      <c r="G210" s="337">
        <v>1</v>
      </c>
      <c r="H210" s="338">
        <v>5</v>
      </c>
      <c r="K210" s="637"/>
      <c r="L210" s="637"/>
    </row>
    <row r="211" spans="2:12" s="31" customFormat="1" ht="16.350000000000001" customHeight="1">
      <c r="B211" s="260" t="s">
        <v>389</v>
      </c>
      <c r="C211" s="317" t="s">
        <v>1626</v>
      </c>
      <c r="D211" s="397">
        <v>905.81</v>
      </c>
      <c r="E211" s="398">
        <v>805.18</v>
      </c>
      <c r="F211" s="320">
        <v>88.890606197767738</v>
      </c>
      <c r="G211" s="319">
        <v>1</v>
      </c>
      <c r="H211" s="319">
        <v>3</v>
      </c>
      <c r="K211" s="637"/>
      <c r="L211" s="637"/>
    </row>
    <row r="212" spans="2:12" s="31" customFormat="1" ht="16.350000000000001" customHeight="1">
      <c r="B212" s="260" t="s">
        <v>390</v>
      </c>
      <c r="C212" s="258" t="s">
        <v>1488</v>
      </c>
      <c r="D212" s="638">
        <v>1437.84</v>
      </c>
      <c r="E212" s="638">
        <v>1268.71</v>
      </c>
      <c r="F212" s="639">
        <v>88.237216936515892</v>
      </c>
      <c r="G212" s="337">
        <v>1</v>
      </c>
      <c r="H212" s="338">
        <v>7</v>
      </c>
      <c r="K212" s="637"/>
      <c r="L212" s="637"/>
    </row>
    <row r="213" spans="2:12" s="31" customFormat="1" ht="16.350000000000001" customHeight="1">
      <c r="B213" s="260" t="s">
        <v>391</v>
      </c>
      <c r="C213" s="317" t="s">
        <v>1628</v>
      </c>
      <c r="D213" s="397">
        <v>1884.62</v>
      </c>
      <c r="E213" s="398">
        <v>1860.4</v>
      </c>
      <c r="F213" s="320">
        <v>98.714860290138077</v>
      </c>
      <c r="G213" s="319">
        <v>1</v>
      </c>
      <c r="H213" s="319">
        <v>7</v>
      </c>
      <c r="K213" s="637"/>
      <c r="L213" s="637"/>
    </row>
    <row r="214" spans="2:12" s="31" customFormat="1" ht="16.350000000000001" customHeight="1">
      <c r="B214" s="260" t="s">
        <v>393</v>
      </c>
      <c r="C214" s="258" t="s">
        <v>1489</v>
      </c>
      <c r="D214" s="638">
        <v>1742.6399999999996</v>
      </c>
      <c r="E214" s="638">
        <v>1699.3</v>
      </c>
      <c r="F214" s="639">
        <v>97.512968828903297</v>
      </c>
      <c r="G214" s="337">
        <v>1</v>
      </c>
      <c r="H214" s="338">
        <v>5</v>
      </c>
      <c r="K214" s="637"/>
      <c r="L214" s="637"/>
    </row>
    <row r="215" spans="2:12" s="31" customFormat="1" ht="16.350000000000001" customHeight="1">
      <c r="B215" s="260" t="s">
        <v>394</v>
      </c>
      <c r="C215" s="317" t="s">
        <v>1630</v>
      </c>
      <c r="D215" s="397">
        <v>876.7</v>
      </c>
      <c r="E215" s="398">
        <v>838.6</v>
      </c>
      <c r="F215" s="320">
        <v>95.654157636591762</v>
      </c>
      <c r="G215" s="319">
        <v>1</v>
      </c>
      <c r="H215" s="319">
        <v>2</v>
      </c>
      <c r="K215" s="637"/>
      <c r="L215" s="637"/>
    </row>
    <row r="216" spans="2:12" s="31" customFormat="1" ht="16.350000000000001" customHeight="1">
      <c r="B216" s="260" t="s">
        <v>395</v>
      </c>
      <c r="C216" s="258" t="s">
        <v>1631</v>
      </c>
      <c r="D216" s="638">
        <v>4141.5600000000004</v>
      </c>
      <c r="E216" s="638">
        <v>4141.5600000000004</v>
      </c>
      <c r="F216" s="639">
        <v>100</v>
      </c>
      <c r="G216" s="337">
        <v>1</v>
      </c>
      <c r="H216" s="338">
        <v>35</v>
      </c>
      <c r="K216" s="637"/>
      <c r="L216" s="637"/>
    </row>
    <row r="217" spans="2:12" s="31" customFormat="1" ht="16.350000000000001" customHeight="1">
      <c r="B217" s="260" t="s">
        <v>396</v>
      </c>
      <c r="C217" s="317" t="s">
        <v>1632</v>
      </c>
      <c r="D217" s="397">
        <v>5999.8</v>
      </c>
      <c r="E217" s="398">
        <v>5873.8</v>
      </c>
      <c r="F217" s="320">
        <v>97.89992999766659</v>
      </c>
      <c r="G217" s="319">
        <v>1</v>
      </c>
      <c r="H217" s="319">
        <v>14</v>
      </c>
      <c r="K217" s="637"/>
      <c r="L217" s="637"/>
    </row>
    <row r="218" spans="2:12" s="31" customFormat="1" ht="16.350000000000001" customHeight="1">
      <c r="B218" s="260" t="s">
        <v>397</v>
      </c>
      <c r="C218" s="258" t="s">
        <v>1490</v>
      </c>
      <c r="D218" s="638">
        <v>2961.0600000000004</v>
      </c>
      <c r="E218" s="638">
        <v>2961.06</v>
      </c>
      <c r="F218" s="639">
        <v>99.999999999999986</v>
      </c>
      <c r="G218" s="337">
        <v>1</v>
      </c>
      <c r="H218" s="338">
        <v>17</v>
      </c>
      <c r="K218" s="637"/>
      <c r="L218" s="637"/>
    </row>
    <row r="219" spans="2:12" s="31" customFormat="1" ht="16.350000000000001" customHeight="1">
      <c r="B219" s="260" t="s">
        <v>398</v>
      </c>
      <c r="C219" s="317" t="s">
        <v>1634</v>
      </c>
      <c r="D219" s="397">
        <v>1604.72</v>
      </c>
      <c r="E219" s="398">
        <v>1604.72</v>
      </c>
      <c r="F219" s="320">
        <v>100</v>
      </c>
      <c r="G219" s="319">
        <v>1</v>
      </c>
      <c r="H219" s="319">
        <v>7</v>
      </c>
      <c r="K219" s="637"/>
      <c r="L219" s="637"/>
    </row>
    <row r="220" spans="2:12" s="31" customFormat="1" ht="16.350000000000001" customHeight="1">
      <c r="B220" s="260" t="s">
        <v>399</v>
      </c>
      <c r="C220" s="258" t="s">
        <v>1491</v>
      </c>
      <c r="D220" s="638">
        <v>2610.0500000000006</v>
      </c>
      <c r="E220" s="638">
        <v>2452.69</v>
      </c>
      <c r="F220" s="639">
        <v>93.97099672420066</v>
      </c>
      <c r="G220" s="337">
        <v>1</v>
      </c>
      <c r="H220" s="338">
        <v>35</v>
      </c>
      <c r="K220" s="637"/>
      <c r="L220" s="637"/>
    </row>
    <row r="221" spans="2:12" s="31" customFormat="1" ht="16.350000000000001" customHeight="1">
      <c r="B221" s="260" t="s">
        <v>400</v>
      </c>
      <c r="C221" s="317" t="s">
        <v>1636</v>
      </c>
      <c r="D221" s="397">
        <v>3692.44</v>
      </c>
      <c r="E221" s="398">
        <v>3692.44</v>
      </c>
      <c r="F221" s="320">
        <v>100</v>
      </c>
      <c r="G221" s="319">
        <v>1</v>
      </c>
      <c r="H221" s="319">
        <v>28</v>
      </c>
      <c r="K221" s="637"/>
      <c r="L221" s="637"/>
    </row>
    <row r="222" spans="2:12" s="31" customFormat="1" ht="16.350000000000001" customHeight="1">
      <c r="B222" s="260" t="s">
        <v>401</v>
      </c>
      <c r="C222" s="258" t="s">
        <v>1492</v>
      </c>
      <c r="D222" s="638">
        <v>1706.46</v>
      </c>
      <c r="E222" s="638">
        <v>1686.06</v>
      </c>
      <c r="F222" s="639">
        <v>98.804542737597117</v>
      </c>
      <c r="G222" s="337">
        <v>1</v>
      </c>
      <c r="H222" s="338">
        <v>7</v>
      </c>
      <c r="K222" s="637"/>
      <c r="L222" s="637"/>
    </row>
    <row r="223" spans="2:12" s="31" customFormat="1" ht="16.350000000000001" customHeight="1">
      <c r="B223" s="260" t="s">
        <v>402</v>
      </c>
      <c r="C223" s="317" t="s">
        <v>1637</v>
      </c>
      <c r="D223" s="397">
        <v>1708.19</v>
      </c>
      <c r="E223" s="398">
        <v>1708.19</v>
      </c>
      <c r="F223" s="320">
        <v>100</v>
      </c>
      <c r="G223" s="319">
        <v>1</v>
      </c>
      <c r="H223" s="319">
        <v>11</v>
      </c>
      <c r="K223" s="637"/>
      <c r="L223" s="637"/>
    </row>
    <row r="224" spans="2:12" s="31" customFormat="1" ht="16.350000000000001" customHeight="1">
      <c r="B224" s="260" t="s">
        <v>403</v>
      </c>
      <c r="C224" s="258" t="s">
        <v>1760</v>
      </c>
      <c r="D224" s="638">
        <v>952.06</v>
      </c>
      <c r="E224" s="638">
        <v>935.57</v>
      </c>
      <c r="F224" s="639">
        <v>98.267966304644673</v>
      </c>
      <c r="G224" s="337">
        <v>1</v>
      </c>
      <c r="H224" s="338">
        <v>3</v>
      </c>
      <c r="K224" s="637"/>
      <c r="L224" s="637"/>
    </row>
    <row r="225" spans="2:12" s="31" customFormat="1" ht="16.350000000000001" customHeight="1">
      <c r="B225" s="260" t="s">
        <v>405</v>
      </c>
      <c r="C225" s="317" t="s">
        <v>1638</v>
      </c>
      <c r="D225" s="397">
        <v>1264.8399999999999</v>
      </c>
      <c r="E225" s="398">
        <v>1264.8399999999999</v>
      </c>
      <c r="F225" s="320">
        <v>100</v>
      </c>
      <c r="G225" s="319">
        <v>1</v>
      </c>
      <c r="H225" s="319">
        <v>7</v>
      </c>
      <c r="K225" s="637"/>
      <c r="L225" s="637"/>
    </row>
    <row r="226" spans="2:12" s="31" customFormat="1" ht="16.350000000000001" customHeight="1">
      <c r="B226" s="260" t="s">
        <v>406</v>
      </c>
      <c r="C226" s="258" t="s">
        <v>1494</v>
      </c>
      <c r="D226" s="638">
        <v>1151.3599999999999</v>
      </c>
      <c r="E226" s="638">
        <v>1085</v>
      </c>
      <c r="F226" s="639">
        <v>94.236381322957214</v>
      </c>
      <c r="G226" s="337">
        <v>1</v>
      </c>
      <c r="H226" s="338">
        <v>5</v>
      </c>
      <c r="K226" s="637"/>
      <c r="L226" s="637"/>
    </row>
    <row r="227" spans="2:12" s="31" customFormat="1" ht="16.350000000000001" customHeight="1">
      <c r="B227" s="260" t="s">
        <v>407</v>
      </c>
      <c r="C227" s="317" t="s">
        <v>1640</v>
      </c>
      <c r="D227" s="397">
        <v>1244</v>
      </c>
      <c r="E227" s="398">
        <v>1244</v>
      </c>
      <c r="F227" s="320">
        <v>100</v>
      </c>
      <c r="G227" s="319">
        <v>1</v>
      </c>
      <c r="H227" s="319">
        <v>3</v>
      </c>
      <c r="K227" s="637"/>
      <c r="L227" s="637"/>
    </row>
    <row r="228" spans="2:12" s="31" customFormat="1" ht="16.350000000000001" customHeight="1">
      <c r="B228" s="260" t="s">
        <v>408</v>
      </c>
      <c r="C228" s="258" t="s">
        <v>1495</v>
      </c>
      <c r="D228" s="638">
        <v>778.19</v>
      </c>
      <c r="E228" s="638">
        <v>609.67999999999995</v>
      </c>
      <c r="F228" s="639">
        <v>78.345905241650485</v>
      </c>
      <c r="G228" s="337">
        <v>1</v>
      </c>
      <c r="H228" s="338">
        <v>3</v>
      </c>
      <c r="K228" s="637"/>
      <c r="L228" s="637"/>
    </row>
    <row r="229" spans="2:12" s="31" customFormat="1" ht="16.350000000000001" customHeight="1">
      <c r="B229" s="260" t="s">
        <v>409</v>
      </c>
      <c r="C229" s="317" t="s">
        <v>1641</v>
      </c>
      <c r="D229" s="397">
        <v>927.33</v>
      </c>
      <c r="E229" s="398">
        <v>927.33</v>
      </c>
      <c r="F229" s="320">
        <v>100</v>
      </c>
      <c r="G229" s="319">
        <v>1</v>
      </c>
      <c r="H229" s="319">
        <v>5</v>
      </c>
      <c r="K229" s="637"/>
      <c r="L229" s="637"/>
    </row>
    <row r="230" spans="2:12" s="31" customFormat="1" ht="16.350000000000001" customHeight="1">
      <c r="B230" s="260" t="s">
        <v>410</v>
      </c>
      <c r="C230" s="258" t="s">
        <v>1496</v>
      </c>
      <c r="D230" s="638">
        <v>1766.47</v>
      </c>
      <c r="E230" s="638">
        <v>1674.78</v>
      </c>
      <c r="F230" s="639">
        <v>94.809422180959771</v>
      </c>
      <c r="G230" s="337">
        <v>1</v>
      </c>
      <c r="H230" s="338">
        <v>6</v>
      </c>
      <c r="K230" s="637"/>
      <c r="L230" s="637"/>
    </row>
    <row r="231" spans="2:12" s="31" customFormat="1" ht="16.350000000000001" customHeight="1">
      <c r="B231" s="260" t="s">
        <v>411</v>
      </c>
      <c r="C231" s="317" t="s">
        <v>1643</v>
      </c>
      <c r="D231" s="397">
        <v>1237.8</v>
      </c>
      <c r="E231" s="398">
        <v>1196.54</v>
      </c>
      <c r="F231" s="320">
        <v>96.666666666666671</v>
      </c>
      <c r="G231" s="319">
        <v>1</v>
      </c>
      <c r="H231" s="319">
        <v>6</v>
      </c>
      <c r="K231" s="637"/>
      <c r="L231" s="637"/>
    </row>
    <row r="232" spans="2:12" s="31" customFormat="1" ht="16.350000000000001" customHeight="1">
      <c r="B232" s="260" t="s">
        <v>412</v>
      </c>
      <c r="C232" s="258" t="s">
        <v>1761</v>
      </c>
      <c r="D232" s="638">
        <v>2477.11</v>
      </c>
      <c r="E232" s="638">
        <v>2436.25</v>
      </c>
      <c r="F232" s="639">
        <v>98.350497151922994</v>
      </c>
      <c r="G232" s="337">
        <v>1</v>
      </c>
      <c r="H232" s="338">
        <v>26</v>
      </c>
      <c r="K232" s="637"/>
      <c r="L232" s="637"/>
    </row>
    <row r="233" spans="2:12" s="31" customFormat="1" ht="16.350000000000001" customHeight="1">
      <c r="B233" s="260" t="s">
        <v>413</v>
      </c>
      <c r="C233" s="317" t="s">
        <v>1644</v>
      </c>
      <c r="D233" s="397">
        <v>992.75</v>
      </c>
      <c r="E233" s="398">
        <v>952.74</v>
      </c>
      <c r="F233" s="320">
        <v>95.969780911609178</v>
      </c>
      <c r="G233" s="319">
        <v>1</v>
      </c>
      <c r="H233" s="319">
        <v>5</v>
      </c>
      <c r="K233" s="637"/>
      <c r="L233" s="637"/>
    </row>
    <row r="234" spans="2:12" s="31" customFormat="1" ht="16.350000000000001" customHeight="1">
      <c r="B234" s="260" t="s">
        <v>414</v>
      </c>
      <c r="C234" s="258" t="s">
        <v>1498</v>
      </c>
      <c r="D234" s="638">
        <v>1192.07</v>
      </c>
      <c r="E234" s="638">
        <v>1161.1600000000001</v>
      </c>
      <c r="F234" s="639">
        <v>97.407031466272969</v>
      </c>
      <c r="G234" s="337">
        <v>1</v>
      </c>
      <c r="H234" s="338">
        <v>5</v>
      </c>
      <c r="K234" s="637"/>
      <c r="L234" s="637"/>
    </row>
    <row r="235" spans="2:12" s="31" customFormat="1" ht="16.350000000000001" customHeight="1">
      <c r="B235" s="260" t="s">
        <v>920</v>
      </c>
      <c r="C235" s="317" t="s">
        <v>1420</v>
      </c>
      <c r="D235" s="397">
        <v>1106.49</v>
      </c>
      <c r="E235" s="398">
        <v>979.02</v>
      </c>
      <c r="F235" s="320">
        <v>88.479787435946093</v>
      </c>
      <c r="G235" s="319">
        <v>1</v>
      </c>
      <c r="H235" s="319">
        <v>4</v>
      </c>
      <c r="K235" s="637"/>
      <c r="L235" s="637"/>
    </row>
    <row r="236" spans="2:12" s="31" customFormat="1" ht="16.350000000000001" customHeight="1">
      <c r="B236" s="260" t="s">
        <v>1399</v>
      </c>
      <c r="C236" s="258" t="s">
        <v>1762</v>
      </c>
      <c r="D236" s="638">
        <v>11357.44</v>
      </c>
      <c r="E236" s="638">
        <v>10819.88</v>
      </c>
      <c r="F236" s="639">
        <v>95.266891130395564</v>
      </c>
      <c r="G236" s="337">
        <v>1</v>
      </c>
      <c r="H236" s="338">
        <v>91</v>
      </c>
      <c r="K236" s="637"/>
      <c r="L236" s="637"/>
    </row>
    <row r="237" spans="2:12" s="31" customFormat="1" ht="16.350000000000001" customHeight="1">
      <c r="B237" s="260" t="s">
        <v>1400</v>
      </c>
      <c r="C237" s="317" t="s">
        <v>1763</v>
      </c>
      <c r="D237" s="397">
        <v>6788.3600000000006</v>
      </c>
      <c r="E237" s="398">
        <v>6586.55</v>
      </c>
      <c r="F237" s="320">
        <v>97.027117006169377</v>
      </c>
      <c r="G237" s="319">
        <v>1</v>
      </c>
      <c r="H237" s="319">
        <v>36</v>
      </c>
      <c r="K237" s="637"/>
      <c r="L237" s="637"/>
    </row>
    <row r="238" spans="2:12" s="31" customFormat="1" ht="16.350000000000001" customHeight="1">
      <c r="B238" s="260" t="s">
        <v>1401</v>
      </c>
      <c r="C238" s="258" t="s">
        <v>1764</v>
      </c>
      <c r="D238" s="638">
        <v>3458.92</v>
      </c>
      <c r="E238" s="638">
        <v>3400.64</v>
      </c>
      <c r="F238" s="639">
        <v>98.31508100794467</v>
      </c>
      <c r="G238" s="337">
        <v>1</v>
      </c>
      <c r="H238" s="338">
        <v>21</v>
      </c>
      <c r="K238" s="637"/>
      <c r="L238" s="637"/>
    </row>
    <row r="239" spans="2:12" s="31" customFormat="1" ht="16.350000000000001" customHeight="1">
      <c r="B239" s="260" t="s">
        <v>1402</v>
      </c>
      <c r="C239" s="317" t="s">
        <v>1765</v>
      </c>
      <c r="D239" s="397">
        <v>1511.27</v>
      </c>
      <c r="E239" s="398">
        <v>1486.05</v>
      </c>
      <c r="F239" s="320">
        <v>98.331204880663279</v>
      </c>
      <c r="G239" s="319">
        <v>1</v>
      </c>
      <c r="H239" s="319">
        <v>7</v>
      </c>
      <c r="K239" s="637"/>
      <c r="L239" s="637"/>
    </row>
    <row r="240" spans="2:12" s="31" customFormat="1" ht="16.350000000000001" customHeight="1">
      <c r="B240" s="260" t="s">
        <v>1403</v>
      </c>
      <c r="C240" s="258" t="s">
        <v>1766</v>
      </c>
      <c r="D240" s="638">
        <v>2056.41</v>
      </c>
      <c r="E240" s="638">
        <v>2056.41</v>
      </c>
      <c r="F240" s="639">
        <v>100</v>
      </c>
      <c r="G240" s="337">
        <v>1</v>
      </c>
      <c r="H240" s="338">
        <v>11</v>
      </c>
      <c r="K240" s="637"/>
      <c r="L240" s="637"/>
    </row>
    <row r="241" spans="2:12" s="31" customFormat="1" ht="16.350000000000001" customHeight="1">
      <c r="B241" s="260" t="s">
        <v>415</v>
      </c>
      <c r="C241" s="317" t="s">
        <v>1767</v>
      </c>
      <c r="D241" s="397">
        <v>1861.56</v>
      </c>
      <c r="E241" s="398">
        <v>1811.8</v>
      </c>
      <c r="F241" s="320">
        <v>97.326973076344572</v>
      </c>
      <c r="G241" s="319">
        <v>1</v>
      </c>
      <c r="H241" s="319">
        <v>8</v>
      </c>
      <c r="K241" s="637"/>
      <c r="L241" s="637"/>
    </row>
    <row r="242" spans="2:12" s="31" customFormat="1" ht="16.350000000000001" customHeight="1">
      <c r="B242" s="260" t="s">
        <v>416</v>
      </c>
      <c r="C242" s="258" t="s">
        <v>1768</v>
      </c>
      <c r="D242" s="638">
        <v>1967.54</v>
      </c>
      <c r="E242" s="638">
        <v>1890.43</v>
      </c>
      <c r="F242" s="639">
        <v>96.08089289163118</v>
      </c>
      <c r="G242" s="337">
        <v>1</v>
      </c>
      <c r="H242" s="338">
        <v>7</v>
      </c>
      <c r="K242" s="637"/>
      <c r="L242" s="637"/>
    </row>
    <row r="243" spans="2:12" s="31" customFormat="1" ht="16.350000000000001" customHeight="1">
      <c r="B243" s="260" t="s">
        <v>417</v>
      </c>
      <c r="C243" s="317" t="s">
        <v>1769</v>
      </c>
      <c r="D243" s="397">
        <v>2990.68</v>
      </c>
      <c r="E243" s="398">
        <v>2908.13</v>
      </c>
      <c r="F243" s="320">
        <v>97.239758182085694</v>
      </c>
      <c r="G243" s="319">
        <v>1</v>
      </c>
      <c r="H243" s="319">
        <v>5</v>
      </c>
      <c r="K243" s="637"/>
      <c r="L243" s="637"/>
    </row>
    <row r="244" spans="2:12" s="31" customFormat="1" ht="16.350000000000001" customHeight="1">
      <c r="B244" s="260" t="s">
        <v>419</v>
      </c>
      <c r="C244" s="258" t="s">
        <v>1770</v>
      </c>
      <c r="D244" s="638">
        <v>1155.5999999999999</v>
      </c>
      <c r="E244" s="638">
        <v>1155.5999999999999</v>
      </c>
      <c r="F244" s="639">
        <v>100</v>
      </c>
      <c r="G244" s="337">
        <v>1</v>
      </c>
      <c r="H244" s="338">
        <v>2</v>
      </c>
      <c r="K244" s="637"/>
      <c r="L244" s="637"/>
    </row>
    <row r="245" spans="2:12" s="31" customFormat="1" ht="16.350000000000001" customHeight="1">
      <c r="B245" s="260" t="s">
        <v>420</v>
      </c>
      <c r="C245" s="317" t="s">
        <v>1771</v>
      </c>
      <c r="D245" s="397">
        <v>1850.2</v>
      </c>
      <c r="E245" s="398">
        <v>1850.2</v>
      </c>
      <c r="F245" s="320">
        <v>100</v>
      </c>
      <c r="G245" s="319">
        <v>1</v>
      </c>
      <c r="H245" s="319">
        <v>3</v>
      </c>
      <c r="K245" s="637"/>
      <c r="L245" s="637"/>
    </row>
    <row r="246" spans="2:12" s="31" customFormat="1" ht="16.350000000000001" customHeight="1">
      <c r="B246" s="260" t="s">
        <v>421</v>
      </c>
      <c r="C246" s="258" t="s">
        <v>1772</v>
      </c>
      <c r="D246" s="638">
        <v>1148.72</v>
      </c>
      <c r="E246" s="638">
        <v>1148.72</v>
      </c>
      <c r="F246" s="639">
        <v>100</v>
      </c>
      <c r="G246" s="337">
        <v>1</v>
      </c>
      <c r="H246" s="338">
        <v>2</v>
      </c>
      <c r="K246" s="637"/>
      <c r="L246" s="637"/>
    </row>
    <row r="247" spans="2:12" s="31" customFormat="1" ht="16.350000000000001" customHeight="1">
      <c r="B247" s="260" t="s">
        <v>422</v>
      </c>
      <c r="C247" s="317" t="s">
        <v>1773</v>
      </c>
      <c r="D247" s="397">
        <v>1851.39</v>
      </c>
      <c r="E247" s="398">
        <v>1851.39</v>
      </c>
      <c r="F247" s="320">
        <v>100</v>
      </c>
      <c r="G247" s="319">
        <v>1</v>
      </c>
      <c r="H247" s="319">
        <v>3</v>
      </c>
      <c r="K247" s="637"/>
      <c r="L247" s="637"/>
    </row>
    <row r="248" spans="2:12" s="31" customFormat="1" ht="16.350000000000001" customHeight="1">
      <c r="B248" s="260" t="s">
        <v>423</v>
      </c>
      <c r="C248" s="258" t="s">
        <v>1774</v>
      </c>
      <c r="D248" s="638">
        <v>2114.5300000000002</v>
      </c>
      <c r="E248" s="638">
        <v>2114.5300000000002</v>
      </c>
      <c r="F248" s="639">
        <v>100</v>
      </c>
      <c r="G248" s="337">
        <v>1</v>
      </c>
      <c r="H248" s="338">
        <v>3</v>
      </c>
      <c r="K248" s="637"/>
      <c r="L248" s="637"/>
    </row>
    <row r="249" spans="2:12" s="31" customFormat="1" ht="16.350000000000001" customHeight="1">
      <c r="B249" s="260" t="s">
        <v>424</v>
      </c>
      <c r="C249" s="317" t="s">
        <v>1775</v>
      </c>
      <c r="D249" s="397">
        <v>1494.36</v>
      </c>
      <c r="E249" s="398">
        <v>1494.36</v>
      </c>
      <c r="F249" s="320">
        <v>100</v>
      </c>
      <c r="G249" s="319">
        <v>1</v>
      </c>
      <c r="H249" s="319">
        <v>2</v>
      </c>
      <c r="K249" s="637"/>
      <c r="L249" s="637"/>
    </row>
    <row r="250" spans="2:12" s="31" customFormat="1" ht="16.350000000000001" customHeight="1">
      <c r="B250" s="260" t="s">
        <v>425</v>
      </c>
      <c r="C250" s="258" t="s">
        <v>1776</v>
      </c>
      <c r="D250" s="638">
        <v>1007.3</v>
      </c>
      <c r="E250" s="638">
        <v>1007.3</v>
      </c>
      <c r="F250" s="639">
        <v>100</v>
      </c>
      <c r="G250" s="337">
        <v>1</v>
      </c>
      <c r="H250" s="338">
        <v>1</v>
      </c>
      <c r="K250" s="637"/>
      <c r="L250" s="637"/>
    </row>
    <row r="251" spans="2:12" s="31" customFormat="1" ht="16.350000000000001" customHeight="1">
      <c r="B251" s="260" t="s">
        <v>426</v>
      </c>
      <c r="C251" s="317" t="s">
        <v>1777</v>
      </c>
      <c r="D251" s="397">
        <v>911.07</v>
      </c>
      <c r="E251" s="398">
        <v>877.01</v>
      </c>
      <c r="F251" s="320">
        <v>96.261538630401617</v>
      </c>
      <c r="G251" s="319">
        <v>1</v>
      </c>
      <c r="H251" s="319">
        <v>1</v>
      </c>
      <c r="K251" s="637"/>
      <c r="L251" s="637"/>
    </row>
    <row r="252" spans="2:12" s="31" customFormat="1" ht="16.350000000000001" customHeight="1">
      <c r="B252" s="260" t="s">
        <v>427</v>
      </c>
      <c r="C252" s="258" t="s">
        <v>1778</v>
      </c>
      <c r="D252" s="638">
        <v>1773.9</v>
      </c>
      <c r="E252" s="638">
        <v>1724.3</v>
      </c>
      <c r="F252" s="639">
        <v>97.203901009076048</v>
      </c>
      <c r="G252" s="337">
        <v>1</v>
      </c>
      <c r="H252" s="338">
        <v>2</v>
      </c>
      <c r="K252" s="637"/>
      <c r="L252" s="637"/>
    </row>
    <row r="253" spans="2:12" s="31" customFormat="1" ht="16.350000000000001" customHeight="1">
      <c r="B253" s="260" t="s">
        <v>428</v>
      </c>
      <c r="C253" s="317" t="s">
        <v>1779</v>
      </c>
      <c r="D253" s="397">
        <v>2439.9</v>
      </c>
      <c r="E253" s="398">
        <v>2381.31</v>
      </c>
      <c r="F253" s="320">
        <v>97.598672076724441</v>
      </c>
      <c r="G253" s="319">
        <v>1</v>
      </c>
      <c r="H253" s="319">
        <v>3</v>
      </c>
      <c r="K253" s="637"/>
      <c r="L253" s="637"/>
    </row>
    <row r="254" spans="2:12" s="31" customFormat="1" ht="16.350000000000001" customHeight="1">
      <c r="B254" s="260" t="s">
        <v>429</v>
      </c>
      <c r="C254" s="258" t="s">
        <v>1780</v>
      </c>
      <c r="D254" s="638">
        <v>15552.59</v>
      </c>
      <c r="E254" s="638">
        <v>14873.95</v>
      </c>
      <c r="F254" s="639">
        <v>95.636482412254168</v>
      </c>
      <c r="G254" s="337">
        <v>1</v>
      </c>
      <c r="H254" s="338">
        <v>23</v>
      </c>
      <c r="K254" s="637"/>
      <c r="L254" s="637"/>
    </row>
    <row r="255" spans="2:12" s="31" customFormat="1" ht="16.350000000000001" customHeight="1">
      <c r="B255" s="260" t="s">
        <v>430</v>
      </c>
      <c r="C255" s="317" t="s">
        <v>1781</v>
      </c>
      <c r="D255" s="397">
        <v>5094.29</v>
      </c>
      <c r="E255" s="398">
        <v>4992.1899999999996</v>
      </c>
      <c r="F255" s="320">
        <v>97.995795292376357</v>
      </c>
      <c r="G255" s="319">
        <v>1</v>
      </c>
      <c r="H255" s="319">
        <v>14</v>
      </c>
      <c r="K255" s="637"/>
      <c r="L255" s="637"/>
    </row>
    <row r="256" spans="2:12" s="31" customFormat="1" ht="16.350000000000001" customHeight="1">
      <c r="B256" s="260" t="s">
        <v>431</v>
      </c>
      <c r="C256" s="258" t="s">
        <v>1782</v>
      </c>
      <c r="D256" s="638">
        <v>3411.24</v>
      </c>
      <c r="E256" s="638">
        <v>3355.24</v>
      </c>
      <c r="F256" s="639">
        <v>98.358368218008692</v>
      </c>
      <c r="G256" s="337">
        <v>1</v>
      </c>
      <c r="H256" s="338">
        <v>12</v>
      </c>
      <c r="K256" s="637"/>
      <c r="L256" s="637"/>
    </row>
    <row r="257" spans="2:12" s="31" customFormat="1" ht="16.350000000000001" customHeight="1">
      <c r="B257" s="260" t="s">
        <v>432</v>
      </c>
      <c r="C257" s="317" t="s">
        <v>1783</v>
      </c>
      <c r="D257" s="397">
        <v>1380.21</v>
      </c>
      <c r="E257" s="398">
        <v>1255.32</v>
      </c>
      <c r="F257" s="320">
        <v>90.951376964374973</v>
      </c>
      <c r="G257" s="319">
        <v>1</v>
      </c>
      <c r="H257" s="319">
        <v>5</v>
      </c>
      <c r="K257" s="637"/>
      <c r="L257" s="637"/>
    </row>
    <row r="258" spans="2:12" s="31" customFormat="1" ht="16.350000000000001" customHeight="1">
      <c r="B258" s="260" t="s">
        <v>433</v>
      </c>
      <c r="C258" s="258" t="s">
        <v>1784</v>
      </c>
      <c r="D258" s="638">
        <v>4251.91</v>
      </c>
      <c r="E258" s="638">
        <v>4176.29</v>
      </c>
      <c r="F258" s="639">
        <v>98.221505158858022</v>
      </c>
      <c r="G258" s="337">
        <v>1</v>
      </c>
      <c r="H258" s="338">
        <v>13</v>
      </c>
      <c r="K258" s="637"/>
      <c r="L258" s="637"/>
    </row>
    <row r="259" spans="2:12" s="31" customFormat="1" ht="16.350000000000001" customHeight="1">
      <c r="B259" s="260" t="s">
        <v>434</v>
      </c>
      <c r="C259" s="317" t="s">
        <v>1785</v>
      </c>
      <c r="D259" s="397">
        <v>1571.04</v>
      </c>
      <c r="E259" s="398">
        <v>1571.04</v>
      </c>
      <c r="F259" s="320">
        <v>100</v>
      </c>
      <c r="G259" s="319">
        <v>1</v>
      </c>
      <c r="H259" s="319">
        <v>7</v>
      </c>
      <c r="K259" s="637"/>
      <c r="L259" s="637"/>
    </row>
    <row r="260" spans="2:12" s="31" customFormat="1" ht="16.350000000000001" customHeight="1">
      <c r="B260" s="260" t="s">
        <v>435</v>
      </c>
      <c r="C260" s="258" t="s">
        <v>1786</v>
      </c>
      <c r="D260" s="638">
        <v>1391.02</v>
      </c>
      <c r="E260" s="638">
        <v>1295.0999999999999</v>
      </c>
      <c r="F260" s="639">
        <v>93.104340699630484</v>
      </c>
      <c r="G260" s="337">
        <v>1</v>
      </c>
      <c r="H260" s="338">
        <v>6</v>
      </c>
      <c r="K260" s="637"/>
      <c r="L260" s="637"/>
    </row>
    <row r="261" spans="2:12" s="31" customFormat="1" ht="16.350000000000001" customHeight="1">
      <c r="B261" s="260" t="s">
        <v>436</v>
      </c>
      <c r="C261" s="317" t="s">
        <v>1787</v>
      </c>
      <c r="D261" s="397">
        <v>2502.11</v>
      </c>
      <c r="E261" s="398">
        <v>2262.0700000000002</v>
      </c>
      <c r="F261" s="320">
        <v>90.406496916602379</v>
      </c>
      <c r="G261" s="319">
        <v>1</v>
      </c>
      <c r="H261" s="319">
        <v>5</v>
      </c>
      <c r="K261" s="637"/>
      <c r="L261" s="637"/>
    </row>
    <row r="262" spans="2:12" s="31" customFormat="1" ht="16.350000000000001" customHeight="1">
      <c r="B262" s="260" t="s">
        <v>437</v>
      </c>
      <c r="C262" s="258" t="s">
        <v>1788</v>
      </c>
      <c r="D262" s="638">
        <v>3541.4300000000003</v>
      </c>
      <c r="E262" s="638">
        <v>3338.11</v>
      </c>
      <c r="F262" s="639">
        <v>94.258816353845759</v>
      </c>
      <c r="G262" s="337">
        <v>1</v>
      </c>
      <c r="H262" s="338">
        <v>11</v>
      </c>
      <c r="K262" s="637"/>
      <c r="L262" s="637"/>
    </row>
    <row r="263" spans="2:12" s="31" customFormat="1" ht="16.350000000000001" customHeight="1">
      <c r="B263" s="260" t="s">
        <v>438</v>
      </c>
      <c r="C263" s="317" t="s">
        <v>1789</v>
      </c>
      <c r="D263" s="397">
        <v>7543.0999999999995</v>
      </c>
      <c r="E263" s="398">
        <v>6894.27</v>
      </c>
      <c r="F263" s="320">
        <v>91.398364067823593</v>
      </c>
      <c r="G263" s="319">
        <v>1</v>
      </c>
      <c r="H263" s="319">
        <v>19</v>
      </c>
      <c r="K263" s="637"/>
      <c r="L263" s="637"/>
    </row>
    <row r="264" spans="2:12" s="31" customFormat="1" ht="16.350000000000001" customHeight="1">
      <c r="B264" s="260" t="s">
        <v>439</v>
      </c>
      <c r="C264" s="258" t="s">
        <v>1790</v>
      </c>
      <c r="D264" s="638">
        <v>1189.1199999999999</v>
      </c>
      <c r="E264" s="638">
        <v>1066.22</v>
      </c>
      <c r="F264" s="639">
        <v>89.664625941872984</v>
      </c>
      <c r="G264" s="337">
        <v>1</v>
      </c>
      <c r="H264" s="338">
        <v>2</v>
      </c>
      <c r="K264" s="637"/>
      <c r="L264" s="637"/>
    </row>
    <row r="265" spans="2:12" s="31" customFormat="1" ht="16.350000000000001" customHeight="1">
      <c r="B265" s="260" t="s">
        <v>440</v>
      </c>
      <c r="C265" s="317" t="s">
        <v>1791</v>
      </c>
      <c r="D265" s="397">
        <v>1392</v>
      </c>
      <c r="E265" s="398">
        <v>1236</v>
      </c>
      <c r="F265" s="320">
        <v>88.793103448275872</v>
      </c>
      <c r="G265" s="319">
        <v>1</v>
      </c>
      <c r="H265" s="319">
        <v>4</v>
      </c>
      <c r="K265" s="637"/>
      <c r="L265" s="637"/>
    </row>
    <row r="266" spans="2:12" s="31" customFormat="1" ht="16.350000000000001" customHeight="1">
      <c r="B266" s="260" t="s">
        <v>441</v>
      </c>
      <c r="C266" s="258" t="s">
        <v>1792</v>
      </c>
      <c r="D266" s="638">
        <v>2151.67</v>
      </c>
      <c r="E266" s="638">
        <v>2019.52</v>
      </c>
      <c r="F266" s="639">
        <v>93.858258933758421</v>
      </c>
      <c r="G266" s="337">
        <v>1</v>
      </c>
      <c r="H266" s="338">
        <v>6</v>
      </c>
      <c r="K266" s="637"/>
      <c r="L266" s="637"/>
    </row>
    <row r="267" spans="2:12" s="31" customFormat="1" ht="16.350000000000001" customHeight="1">
      <c r="B267" s="260" t="s">
        <v>442</v>
      </c>
      <c r="C267" s="317" t="s">
        <v>1793</v>
      </c>
      <c r="D267" s="397">
        <v>2373.1000000000004</v>
      </c>
      <c r="E267" s="398">
        <v>2217.02</v>
      </c>
      <c r="F267" s="320">
        <v>93.42294888542412</v>
      </c>
      <c r="G267" s="319">
        <v>1</v>
      </c>
      <c r="H267" s="319">
        <v>2</v>
      </c>
      <c r="K267" s="637"/>
      <c r="L267" s="637"/>
    </row>
    <row r="268" spans="2:12" s="31" customFormat="1" ht="16.350000000000001" customHeight="1">
      <c r="B268" s="260" t="s">
        <v>443</v>
      </c>
      <c r="C268" s="258" t="s">
        <v>1794</v>
      </c>
      <c r="D268" s="638">
        <v>3909.9</v>
      </c>
      <c r="E268" s="638">
        <v>3840.64</v>
      </c>
      <c r="F268" s="639">
        <v>98.228599196910409</v>
      </c>
      <c r="G268" s="337">
        <v>1</v>
      </c>
      <c r="H268" s="338">
        <v>8</v>
      </c>
      <c r="K268" s="637"/>
      <c r="L268" s="637"/>
    </row>
    <row r="269" spans="2:12" s="31" customFormat="1" ht="16.350000000000001" customHeight="1">
      <c r="B269" s="260" t="s">
        <v>444</v>
      </c>
      <c r="C269" s="317" t="s">
        <v>1795</v>
      </c>
      <c r="D269" s="397">
        <v>2176.23</v>
      </c>
      <c r="E269" s="398">
        <v>2126.5300000000002</v>
      </c>
      <c r="F269" s="320">
        <v>97.716234037762561</v>
      </c>
      <c r="G269" s="319">
        <v>1</v>
      </c>
      <c r="H269" s="319">
        <v>0</v>
      </c>
      <c r="K269" s="637"/>
      <c r="L269" s="637"/>
    </row>
    <row r="270" spans="2:12" s="31" customFormat="1" ht="16.350000000000001" customHeight="1">
      <c r="B270" s="260" t="s">
        <v>445</v>
      </c>
      <c r="C270" s="258" t="s">
        <v>1796</v>
      </c>
      <c r="D270" s="638">
        <v>897.84</v>
      </c>
      <c r="E270" s="638">
        <v>847.86</v>
      </c>
      <c r="F270" s="639">
        <v>94.433306602512687</v>
      </c>
      <c r="G270" s="337">
        <v>1</v>
      </c>
      <c r="H270" s="338">
        <v>0</v>
      </c>
      <c r="K270" s="637"/>
      <c r="L270" s="637"/>
    </row>
    <row r="271" spans="2:12" s="31" customFormat="1" ht="16.350000000000001" customHeight="1">
      <c r="B271" s="260" t="s">
        <v>446</v>
      </c>
      <c r="C271" s="317" t="s">
        <v>1797</v>
      </c>
      <c r="D271" s="397">
        <v>1222.3399999999999</v>
      </c>
      <c r="E271" s="398">
        <v>1222.3399999999999</v>
      </c>
      <c r="F271" s="320">
        <v>100</v>
      </c>
      <c r="G271" s="319">
        <v>1</v>
      </c>
      <c r="H271" s="319">
        <v>0</v>
      </c>
      <c r="K271" s="637"/>
      <c r="L271" s="637"/>
    </row>
    <row r="272" spans="2:12" s="31" customFormat="1" ht="16.350000000000001" customHeight="1">
      <c r="B272" s="260" t="s">
        <v>447</v>
      </c>
      <c r="C272" s="258" t="s">
        <v>1798</v>
      </c>
      <c r="D272" s="638">
        <v>1854.13</v>
      </c>
      <c r="E272" s="638">
        <v>1688.1</v>
      </c>
      <c r="F272" s="639">
        <v>91.045395953897497</v>
      </c>
      <c r="G272" s="337">
        <v>1</v>
      </c>
      <c r="H272" s="338">
        <v>0</v>
      </c>
      <c r="K272" s="637"/>
      <c r="L272" s="637"/>
    </row>
    <row r="273" spans="2:12" s="31" customFormat="1" ht="16.350000000000001" customHeight="1">
      <c r="B273" s="260" t="s">
        <v>448</v>
      </c>
      <c r="C273" s="317" t="s">
        <v>1799</v>
      </c>
      <c r="D273" s="397">
        <v>1740.7</v>
      </c>
      <c r="E273" s="398">
        <v>1740.7</v>
      </c>
      <c r="F273" s="320">
        <v>100</v>
      </c>
      <c r="G273" s="319">
        <v>1</v>
      </c>
      <c r="H273" s="319">
        <v>3</v>
      </c>
      <c r="K273" s="637"/>
      <c r="L273" s="637"/>
    </row>
    <row r="274" spans="2:12" s="31" customFormat="1" ht="16.350000000000001" customHeight="1" thickBot="1">
      <c r="B274" s="261" t="s">
        <v>933</v>
      </c>
      <c r="C274" s="467" t="s">
        <v>1212</v>
      </c>
      <c r="D274" s="468">
        <v>2287.0700000000002</v>
      </c>
      <c r="E274" s="469">
        <v>2004.72</v>
      </c>
      <c r="F274" s="470">
        <v>87.654509918804408</v>
      </c>
      <c r="G274" s="471">
        <v>1</v>
      </c>
      <c r="H274" s="471">
        <v>6</v>
      </c>
      <c r="K274" s="637"/>
      <c r="L274" s="637"/>
    </row>
    <row r="275" spans="2:12" s="31" customFormat="1" ht="16.350000000000001" customHeight="1" thickTop="1">
      <c r="B275" s="525" t="s">
        <v>1800</v>
      </c>
      <c r="C275" s="474" t="s">
        <v>1366</v>
      </c>
      <c r="D275" s="640">
        <v>14431.35</v>
      </c>
      <c r="E275" s="641">
        <v>14431.35</v>
      </c>
      <c r="F275" s="462">
        <v>100</v>
      </c>
      <c r="G275" s="642">
        <v>1</v>
      </c>
      <c r="H275" s="643" t="s">
        <v>61</v>
      </c>
    </row>
    <row r="276" spans="2:12">
      <c r="B276" s="644"/>
      <c r="C276" s="473"/>
      <c r="D276" s="381"/>
      <c r="E276" s="381"/>
      <c r="F276" s="381"/>
      <c r="G276" s="381"/>
      <c r="H276" s="381"/>
    </row>
    <row r="277" spans="2:12" s="31" customFormat="1" ht="16.350000000000001" customHeight="1">
      <c r="B277" s="603" t="s">
        <v>797</v>
      </c>
      <c r="C277" s="383" t="s">
        <v>611</v>
      </c>
      <c r="D277" s="384">
        <f>SUM(D278:D282)</f>
        <v>1967579.27</v>
      </c>
      <c r="E277" s="409">
        <f>SUM(E278:E282)</f>
        <v>1951152.77</v>
      </c>
      <c r="F277" s="410">
        <f>E277/D277*100</f>
        <v>99.165141641281878</v>
      </c>
      <c r="G277" s="411">
        <f>SUM(G278:G282)</f>
        <v>1345</v>
      </c>
      <c r="H277" s="411">
        <v>37880</v>
      </c>
    </row>
    <row r="278" spans="2:12" s="31" customFormat="1" ht="16.350000000000001" customHeight="1">
      <c r="B278" s="385"/>
      <c r="C278" s="386" t="s">
        <v>612</v>
      </c>
      <c r="D278" s="387">
        <f>SUM(D4:D63)</f>
        <v>505397.95999999996</v>
      </c>
      <c r="E278" s="387">
        <f>SUM(E4:E63)</f>
        <v>500974.50999999995</v>
      </c>
      <c r="F278" s="406">
        <f t="shared" ref="F278:F282" si="0">E278/D278*100</f>
        <v>99.124759031476898</v>
      </c>
      <c r="G278" s="407">
        <f>SUM(G4:G63)</f>
        <v>889</v>
      </c>
      <c r="H278" s="408" t="s">
        <v>262</v>
      </c>
    </row>
    <row r="279" spans="2:12" s="31" customFormat="1" ht="16.350000000000001" customHeight="1">
      <c r="B279" s="344"/>
      <c r="C279" s="345" t="s">
        <v>613</v>
      </c>
      <c r="D279" s="390">
        <f>SUM(D64:D106)</f>
        <v>427173.5799999999</v>
      </c>
      <c r="E279" s="390">
        <f>SUM(E64:E106)</f>
        <v>424062.67999999993</v>
      </c>
      <c r="F279" s="347">
        <f t="shared" si="0"/>
        <v>99.271748032731807</v>
      </c>
      <c r="G279" s="346">
        <f>SUM(G64:G106)</f>
        <v>276</v>
      </c>
      <c r="H279" s="349" t="s">
        <v>262</v>
      </c>
    </row>
    <row r="280" spans="2:12" s="31" customFormat="1" ht="16.350000000000001" customHeight="1">
      <c r="B280" s="351"/>
      <c r="C280" s="274" t="s">
        <v>825</v>
      </c>
      <c r="D280" s="391">
        <f>SUM(D107:D127)</f>
        <v>723603.17</v>
      </c>
      <c r="E280" s="391">
        <f>SUM(E107:E127)</f>
        <v>723603.17</v>
      </c>
      <c r="F280" s="353">
        <f t="shared" si="0"/>
        <v>100</v>
      </c>
      <c r="G280" s="352">
        <f>SUM(G107:G127)</f>
        <v>32</v>
      </c>
      <c r="H280" s="355" t="s">
        <v>262</v>
      </c>
    </row>
    <row r="281" spans="2:12" s="31" customFormat="1" ht="16.350000000000001" customHeight="1">
      <c r="B281" s="357"/>
      <c r="C281" s="358" t="s">
        <v>614</v>
      </c>
      <c r="D281" s="392">
        <f>SUM(D128:D274)</f>
        <v>296973.2099999999</v>
      </c>
      <c r="E281" s="392">
        <f>SUM(E128:E274)</f>
        <v>288081.06</v>
      </c>
      <c r="F281" s="645">
        <f t="shared" si="0"/>
        <v>97.005740012710277</v>
      </c>
      <c r="G281" s="359">
        <f>SUM(G128:G274)</f>
        <v>147</v>
      </c>
      <c r="H281" s="362" t="s">
        <v>262</v>
      </c>
    </row>
    <row r="282" spans="2:12" s="31" customFormat="1" ht="16.350000000000001" customHeight="1">
      <c r="B282" s="364"/>
      <c r="C282" s="365" t="s">
        <v>1215</v>
      </c>
      <c r="D282" s="393">
        <f>SUM(D275)</f>
        <v>14431.35</v>
      </c>
      <c r="E282" s="393">
        <f>SUM(E275)</f>
        <v>14431.35</v>
      </c>
      <c r="F282" s="367">
        <f t="shared" si="0"/>
        <v>100</v>
      </c>
      <c r="G282" s="366">
        <f>SUM(G275)</f>
        <v>1</v>
      </c>
      <c r="H282" s="369" t="s">
        <v>1801</v>
      </c>
    </row>
    <row r="283" spans="2:12">
      <c r="B283" s="313" t="s">
        <v>65</v>
      </c>
      <c r="D283" s="541"/>
      <c r="E283" s="541"/>
      <c r="F283" s="541"/>
      <c r="G283" s="541"/>
      <c r="H283" s="541"/>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P282"/>
  <sheetViews>
    <sheetView showGridLines="0" zoomScaleNormal="100" workbookViewId="0">
      <pane ySplit="3" topLeftCell="A4" activePane="bottomLeft" state="frozen"/>
      <selection activeCell="C2" sqref="C2:D2"/>
      <selection pane="bottomLeft" activeCell="F15" sqref="F15"/>
    </sheetView>
  </sheetViews>
  <sheetFormatPr defaultColWidth="9" defaultRowHeight="15.75"/>
  <cols>
    <col min="1" max="1" width="3.5" style="908" customWidth="1"/>
    <col min="2" max="2" width="14.375" style="908" customWidth="1"/>
    <col min="3" max="3" width="30.125" style="908" customWidth="1"/>
    <col min="4" max="5" width="24" style="938" customWidth="1"/>
    <col min="6" max="6" width="18.125" style="938" customWidth="1"/>
    <col min="7" max="8" width="17.125" style="938" customWidth="1"/>
    <col min="9" max="9" width="9" style="908" customWidth="1"/>
    <col min="10" max="14" width="9" style="908"/>
    <col min="15" max="15" width="10.625" style="908" bestFit="1" customWidth="1"/>
    <col min="16" max="16" width="12.125" style="908" bestFit="1" customWidth="1"/>
    <col min="17" max="16384" width="9" style="908"/>
  </cols>
  <sheetData>
    <row r="1" spans="1:8">
      <c r="A1" s="1"/>
      <c r="B1" s="1"/>
      <c r="C1" s="1"/>
      <c r="D1" s="3"/>
      <c r="E1" s="3"/>
      <c r="F1" s="3"/>
      <c r="G1" s="3"/>
      <c r="H1" s="3"/>
    </row>
    <row r="2" spans="1:8" s="909" customFormat="1" ht="16.350000000000001" customHeight="1">
      <c r="A2" s="151"/>
      <c r="B2" s="979" t="s">
        <v>67</v>
      </c>
      <c r="C2" s="980" t="s">
        <v>0</v>
      </c>
      <c r="D2" s="981" t="s">
        <v>13</v>
      </c>
      <c r="E2" s="981" t="s">
        <v>792</v>
      </c>
      <c r="F2" s="981" t="s">
        <v>793</v>
      </c>
      <c r="G2" s="981" t="s">
        <v>795</v>
      </c>
      <c r="H2" s="981" t="s">
        <v>816</v>
      </c>
    </row>
    <row r="3" spans="1:8" s="909" customFormat="1" ht="16.350000000000001" customHeight="1">
      <c r="A3" s="151"/>
      <c r="B3" s="949"/>
      <c r="C3" s="951"/>
      <c r="D3" s="953" t="s">
        <v>17</v>
      </c>
      <c r="E3" s="953" t="s">
        <v>17</v>
      </c>
      <c r="F3" s="953" t="s">
        <v>794</v>
      </c>
      <c r="G3" s="953"/>
      <c r="H3" s="953" t="s">
        <v>817</v>
      </c>
    </row>
    <row r="4" spans="1:8" s="31" customFormat="1" ht="16.350000000000001" customHeight="1">
      <c r="B4" s="769" t="s">
        <v>74</v>
      </c>
      <c r="C4" s="340" t="s">
        <v>126</v>
      </c>
      <c r="D4" s="405">
        <v>31139.8</v>
      </c>
      <c r="E4" s="721">
        <v>31094.38</v>
      </c>
      <c r="F4" s="334">
        <v>99.854141645097258</v>
      </c>
      <c r="G4" s="596">
        <v>100</v>
      </c>
      <c r="H4" s="422">
        <v>2754</v>
      </c>
    </row>
    <row r="5" spans="1:8" s="31" customFormat="1" ht="16.350000000000001" customHeight="1">
      <c r="B5" s="769" t="s">
        <v>68</v>
      </c>
      <c r="C5" s="251" t="s">
        <v>938</v>
      </c>
      <c r="D5" s="403">
        <v>25127.119999999999</v>
      </c>
      <c r="E5" s="403">
        <v>25127.119999999999</v>
      </c>
      <c r="F5" s="325">
        <v>100</v>
      </c>
      <c r="G5" s="252">
        <v>6</v>
      </c>
      <c r="H5" s="420" t="s">
        <v>61</v>
      </c>
    </row>
    <row r="6" spans="1:8" s="31" customFormat="1" ht="16.350000000000001" customHeight="1">
      <c r="B6" s="769" t="s">
        <v>75</v>
      </c>
      <c r="C6" s="340" t="s">
        <v>128</v>
      </c>
      <c r="D6" s="405">
        <v>16384.189999999999</v>
      </c>
      <c r="E6" s="721">
        <v>16327.85</v>
      </c>
      <c r="F6" s="334">
        <v>99.656131917415507</v>
      </c>
      <c r="G6" s="596">
        <v>2</v>
      </c>
      <c r="H6" s="422" t="s">
        <v>2994</v>
      </c>
    </row>
    <row r="7" spans="1:8" s="31" customFormat="1" ht="16.350000000000001" customHeight="1">
      <c r="B7" s="769" t="s">
        <v>70</v>
      </c>
      <c r="C7" s="251" t="s">
        <v>1426</v>
      </c>
      <c r="D7" s="403">
        <v>6709.22</v>
      </c>
      <c r="E7" s="403">
        <v>6709.22</v>
      </c>
      <c r="F7" s="325">
        <v>100</v>
      </c>
      <c r="G7" s="252">
        <v>17</v>
      </c>
      <c r="H7" s="420">
        <v>448</v>
      </c>
    </row>
    <row r="8" spans="1:8" s="31" customFormat="1" ht="16.350000000000001" customHeight="1">
      <c r="B8" s="769" t="s">
        <v>77</v>
      </c>
      <c r="C8" s="340" t="s">
        <v>1427</v>
      </c>
      <c r="D8" s="405">
        <v>3489.09</v>
      </c>
      <c r="E8" s="721">
        <v>3489.09</v>
      </c>
      <c r="F8" s="334">
        <v>100</v>
      </c>
      <c r="G8" s="596">
        <v>7</v>
      </c>
      <c r="H8" s="422">
        <v>419</v>
      </c>
    </row>
    <row r="9" spans="1:8" s="31" customFormat="1" ht="16.350000000000001" customHeight="1">
      <c r="B9" s="769" t="s">
        <v>78</v>
      </c>
      <c r="C9" s="251" t="s">
        <v>2403</v>
      </c>
      <c r="D9" s="403">
        <v>8821.24</v>
      </c>
      <c r="E9" s="403">
        <v>8821.24</v>
      </c>
      <c r="F9" s="325">
        <v>100</v>
      </c>
      <c r="G9" s="252">
        <v>1</v>
      </c>
      <c r="H9" s="420" t="s">
        <v>2994</v>
      </c>
    </row>
    <row r="10" spans="1:8" s="31" customFormat="1" ht="16.350000000000001" customHeight="1">
      <c r="B10" s="769" t="s">
        <v>79</v>
      </c>
      <c r="C10" s="340" t="s">
        <v>1428</v>
      </c>
      <c r="D10" s="405">
        <v>8165.1</v>
      </c>
      <c r="E10" s="721">
        <v>8165.1</v>
      </c>
      <c r="F10" s="334">
        <v>100</v>
      </c>
      <c r="G10" s="596">
        <v>10</v>
      </c>
      <c r="H10" s="422">
        <v>333</v>
      </c>
    </row>
    <row r="11" spans="1:8" s="31" customFormat="1" ht="16.350000000000001" customHeight="1">
      <c r="B11" s="769" t="s">
        <v>80</v>
      </c>
      <c r="C11" s="251" t="s">
        <v>940</v>
      </c>
      <c r="D11" s="403">
        <v>5675.81</v>
      </c>
      <c r="E11" s="403">
        <v>5675.81</v>
      </c>
      <c r="F11" s="325">
        <v>100</v>
      </c>
      <c r="G11" s="252">
        <v>20</v>
      </c>
      <c r="H11" s="420">
        <v>428</v>
      </c>
    </row>
    <row r="12" spans="1:8" s="31" customFormat="1" ht="16.350000000000001" customHeight="1">
      <c r="B12" s="769" t="s">
        <v>81</v>
      </c>
      <c r="C12" s="340" t="s">
        <v>136</v>
      </c>
      <c r="D12" s="405">
        <v>3358</v>
      </c>
      <c r="E12" s="721">
        <v>3358</v>
      </c>
      <c r="F12" s="334">
        <v>100</v>
      </c>
      <c r="G12" s="596">
        <v>8</v>
      </c>
      <c r="H12" s="422">
        <v>229</v>
      </c>
    </row>
    <row r="13" spans="1:8" s="31" customFormat="1" ht="16.350000000000001" customHeight="1">
      <c r="B13" s="769" t="s">
        <v>83</v>
      </c>
      <c r="C13" s="251" t="s">
        <v>941</v>
      </c>
      <c r="D13" s="403">
        <v>4117.26</v>
      </c>
      <c r="E13" s="403">
        <v>4117.26</v>
      </c>
      <c r="F13" s="325">
        <v>100</v>
      </c>
      <c r="G13" s="252">
        <v>7</v>
      </c>
      <c r="H13" s="420">
        <v>201</v>
      </c>
    </row>
    <row r="14" spans="1:8" s="31" customFormat="1" ht="16.350000000000001" customHeight="1">
      <c r="B14" s="769" t="s">
        <v>85</v>
      </c>
      <c r="C14" s="340" t="s">
        <v>1429</v>
      </c>
      <c r="D14" s="405">
        <v>4160.9399999999996</v>
      </c>
      <c r="E14" s="721">
        <v>4160.9399999999996</v>
      </c>
      <c r="F14" s="334">
        <v>100</v>
      </c>
      <c r="G14" s="596">
        <v>3</v>
      </c>
      <c r="H14" s="422">
        <v>268</v>
      </c>
    </row>
    <row r="15" spans="1:8" s="31" customFormat="1" ht="16.350000000000001" customHeight="1">
      <c r="B15" s="769" t="s">
        <v>86</v>
      </c>
      <c r="C15" s="251" t="s">
        <v>2411</v>
      </c>
      <c r="D15" s="403">
        <v>2450.06</v>
      </c>
      <c r="E15" s="403">
        <v>2450.06</v>
      </c>
      <c r="F15" s="325">
        <v>100</v>
      </c>
      <c r="G15" s="252">
        <v>6</v>
      </c>
      <c r="H15" s="420">
        <v>198</v>
      </c>
    </row>
    <row r="16" spans="1:8" s="31" customFormat="1" ht="16.350000000000001" customHeight="1">
      <c r="B16" s="769" t="s">
        <v>87</v>
      </c>
      <c r="C16" s="340" t="s">
        <v>142</v>
      </c>
      <c r="D16" s="405">
        <v>3472.7</v>
      </c>
      <c r="E16" s="721">
        <v>3472.7</v>
      </c>
      <c r="F16" s="334">
        <v>100</v>
      </c>
      <c r="G16" s="596">
        <v>8</v>
      </c>
      <c r="H16" s="422">
        <v>257</v>
      </c>
    </row>
    <row r="17" spans="2:16" s="31" customFormat="1" ht="16.350000000000001" customHeight="1">
      <c r="B17" s="769" t="s">
        <v>88</v>
      </c>
      <c r="C17" s="251" t="s">
        <v>1430</v>
      </c>
      <c r="D17" s="403">
        <v>5545.13</v>
      </c>
      <c r="E17" s="403">
        <v>5349.17</v>
      </c>
      <c r="F17" s="325">
        <v>96.466088261231036</v>
      </c>
      <c r="G17" s="252">
        <v>12</v>
      </c>
      <c r="H17" s="420">
        <v>355</v>
      </c>
    </row>
    <row r="18" spans="2:16" s="31" customFormat="1" ht="16.350000000000001" customHeight="1">
      <c r="B18" s="769" t="s">
        <v>89</v>
      </c>
      <c r="C18" s="340" t="s">
        <v>942</v>
      </c>
      <c r="D18" s="405">
        <v>4554.9799999999996</v>
      </c>
      <c r="E18" s="721">
        <v>4554.9799999999996</v>
      </c>
      <c r="F18" s="334">
        <v>100</v>
      </c>
      <c r="G18" s="596">
        <v>7</v>
      </c>
      <c r="H18" s="422">
        <v>169</v>
      </c>
    </row>
    <row r="19" spans="2:16" s="31" customFormat="1" ht="16.350000000000001" customHeight="1">
      <c r="B19" s="769" t="s">
        <v>90</v>
      </c>
      <c r="C19" s="251" t="s">
        <v>943</v>
      </c>
      <c r="D19" s="403">
        <v>3037.37</v>
      </c>
      <c r="E19" s="403">
        <v>3037.37</v>
      </c>
      <c r="F19" s="325">
        <v>100</v>
      </c>
      <c r="G19" s="252">
        <v>5</v>
      </c>
      <c r="H19" s="420">
        <v>178</v>
      </c>
    </row>
    <row r="20" spans="2:16" s="31" customFormat="1" ht="16.350000000000001" customHeight="1">
      <c r="B20" s="769" t="s">
        <v>91</v>
      </c>
      <c r="C20" s="340" t="s">
        <v>944</v>
      </c>
      <c r="D20" s="405">
        <v>2854.83</v>
      </c>
      <c r="E20" s="721">
        <v>2854.83</v>
      </c>
      <c r="F20" s="334">
        <v>100</v>
      </c>
      <c r="G20" s="596">
        <v>7</v>
      </c>
      <c r="H20" s="422">
        <v>136</v>
      </c>
    </row>
    <row r="21" spans="2:16" s="31" customFormat="1" ht="16.350000000000001" customHeight="1">
      <c r="B21" s="769" t="s">
        <v>92</v>
      </c>
      <c r="C21" s="251" t="s">
        <v>1431</v>
      </c>
      <c r="D21" s="403">
        <v>4076.38</v>
      </c>
      <c r="E21" s="403">
        <v>4076.38</v>
      </c>
      <c r="F21" s="325">
        <v>100</v>
      </c>
      <c r="G21" s="252">
        <v>8</v>
      </c>
      <c r="H21" s="420">
        <v>183</v>
      </c>
      <c r="O21" s="910"/>
      <c r="P21" s="910"/>
    </row>
    <row r="22" spans="2:16" s="31" customFormat="1" ht="16.350000000000001" customHeight="1">
      <c r="B22" s="769" t="s">
        <v>93</v>
      </c>
      <c r="C22" s="340" t="s">
        <v>1432</v>
      </c>
      <c r="D22" s="405">
        <v>3361.48</v>
      </c>
      <c r="E22" s="721">
        <v>3361.48</v>
      </c>
      <c r="F22" s="334">
        <v>100</v>
      </c>
      <c r="G22" s="596">
        <v>15</v>
      </c>
      <c r="H22" s="422">
        <v>169</v>
      </c>
    </row>
    <row r="23" spans="2:16" s="31" customFormat="1" ht="16.350000000000001" customHeight="1">
      <c r="B23" s="769" t="s">
        <v>94</v>
      </c>
      <c r="C23" s="251" t="s">
        <v>945</v>
      </c>
      <c r="D23" s="403">
        <v>2074.66</v>
      </c>
      <c r="E23" s="403">
        <v>2074.66</v>
      </c>
      <c r="F23" s="325">
        <v>100</v>
      </c>
      <c r="G23" s="252">
        <v>8</v>
      </c>
      <c r="H23" s="420">
        <v>154</v>
      </c>
    </row>
    <row r="24" spans="2:16" s="31" customFormat="1" ht="16.350000000000001" customHeight="1">
      <c r="B24" s="769" t="s">
        <v>96</v>
      </c>
      <c r="C24" s="340" t="s">
        <v>151</v>
      </c>
      <c r="D24" s="405">
        <v>2054.21</v>
      </c>
      <c r="E24" s="721">
        <v>2054.21</v>
      </c>
      <c r="F24" s="334">
        <v>100</v>
      </c>
      <c r="G24" s="596">
        <v>9</v>
      </c>
      <c r="H24" s="422">
        <v>119</v>
      </c>
    </row>
    <row r="25" spans="2:16" s="31" customFormat="1" ht="16.350000000000001" customHeight="1">
      <c r="B25" s="769" t="s">
        <v>98</v>
      </c>
      <c r="C25" s="251" t="s">
        <v>946</v>
      </c>
      <c r="D25" s="403">
        <v>1859.43</v>
      </c>
      <c r="E25" s="403">
        <v>1859.43</v>
      </c>
      <c r="F25" s="325">
        <v>100</v>
      </c>
      <c r="G25" s="252">
        <v>7</v>
      </c>
      <c r="H25" s="420">
        <v>101</v>
      </c>
    </row>
    <row r="26" spans="2:16" s="31" customFormat="1" ht="16.350000000000001" customHeight="1">
      <c r="B26" s="769" t="s">
        <v>99</v>
      </c>
      <c r="C26" s="340" t="s">
        <v>947</v>
      </c>
      <c r="D26" s="405">
        <v>4869.8100000000004</v>
      </c>
      <c r="E26" s="721">
        <v>4869.8100000000004</v>
      </c>
      <c r="F26" s="334">
        <v>100</v>
      </c>
      <c r="G26" s="596">
        <v>9</v>
      </c>
      <c r="H26" s="422">
        <v>444</v>
      </c>
    </row>
    <row r="27" spans="2:16" s="31" customFormat="1" ht="16.350000000000001" customHeight="1">
      <c r="B27" s="769" t="s">
        <v>101</v>
      </c>
      <c r="C27" s="251" t="s">
        <v>156</v>
      </c>
      <c r="D27" s="403">
        <v>3820.09</v>
      </c>
      <c r="E27" s="403">
        <v>3820.09</v>
      </c>
      <c r="F27" s="325">
        <v>100</v>
      </c>
      <c r="G27" s="252">
        <v>1</v>
      </c>
      <c r="H27" s="420" t="s">
        <v>2994</v>
      </c>
    </row>
    <row r="28" spans="2:16" s="31" customFormat="1" ht="16.350000000000001" customHeight="1">
      <c r="B28" s="769" t="s">
        <v>104</v>
      </c>
      <c r="C28" s="340" t="s">
        <v>2426</v>
      </c>
      <c r="D28" s="405">
        <v>3900.85</v>
      </c>
      <c r="E28" s="721">
        <v>3844.98</v>
      </c>
      <c r="F28" s="334">
        <v>98.567748054911107</v>
      </c>
      <c r="G28" s="596">
        <v>10</v>
      </c>
      <c r="H28" s="422">
        <v>142</v>
      </c>
    </row>
    <row r="29" spans="2:16" s="31" customFormat="1" ht="16.350000000000001" customHeight="1">
      <c r="B29" s="769" t="s">
        <v>105</v>
      </c>
      <c r="C29" s="251" t="s">
        <v>1433</v>
      </c>
      <c r="D29" s="403">
        <v>1936.4</v>
      </c>
      <c r="E29" s="403">
        <v>1936.4</v>
      </c>
      <c r="F29" s="325">
        <v>100</v>
      </c>
      <c r="G29" s="252">
        <v>8</v>
      </c>
      <c r="H29" s="420">
        <v>112</v>
      </c>
    </row>
    <row r="30" spans="2:16" s="31" customFormat="1" ht="16.350000000000001" customHeight="1">
      <c r="B30" s="769" t="s">
        <v>106</v>
      </c>
      <c r="C30" s="340" t="s">
        <v>2995</v>
      </c>
      <c r="D30" s="405">
        <v>6851.48</v>
      </c>
      <c r="E30" s="721">
        <v>6851.48</v>
      </c>
      <c r="F30" s="334">
        <v>100</v>
      </c>
      <c r="G30" s="596">
        <v>17</v>
      </c>
      <c r="H30" s="422">
        <v>266</v>
      </c>
    </row>
    <row r="31" spans="2:16" s="31" customFormat="1" ht="16.350000000000001" customHeight="1">
      <c r="B31" s="769" t="s">
        <v>107</v>
      </c>
      <c r="C31" s="251" t="s">
        <v>1434</v>
      </c>
      <c r="D31" s="403">
        <v>8266.67</v>
      </c>
      <c r="E31" s="403">
        <v>8266.67</v>
      </c>
      <c r="F31" s="325">
        <v>100</v>
      </c>
      <c r="G31" s="252">
        <v>32</v>
      </c>
      <c r="H31" s="420">
        <v>525</v>
      </c>
    </row>
    <row r="32" spans="2:16" s="31" customFormat="1" ht="16.350000000000001" customHeight="1">
      <c r="B32" s="769" t="s">
        <v>108</v>
      </c>
      <c r="C32" s="340" t="s">
        <v>1435</v>
      </c>
      <c r="D32" s="405">
        <v>6866.6</v>
      </c>
      <c r="E32" s="721">
        <v>6465.43</v>
      </c>
      <c r="F32" s="334">
        <v>94.157661724871105</v>
      </c>
      <c r="G32" s="596">
        <v>35</v>
      </c>
      <c r="H32" s="422">
        <v>300</v>
      </c>
    </row>
    <row r="33" spans="2:8" s="31" customFormat="1" ht="16.350000000000001" customHeight="1">
      <c r="B33" s="769" t="s">
        <v>109</v>
      </c>
      <c r="C33" s="251" t="s">
        <v>2433</v>
      </c>
      <c r="D33" s="403">
        <v>8074.83</v>
      </c>
      <c r="E33" s="403">
        <v>8074.83</v>
      </c>
      <c r="F33" s="325">
        <v>100</v>
      </c>
      <c r="G33" s="252">
        <v>8</v>
      </c>
      <c r="H33" s="420">
        <v>114</v>
      </c>
    </row>
    <row r="34" spans="2:8" s="31" customFormat="1" ht="16.350000000000001" customHeight="1">
      <c r="B34" s="769" t="s">
        <v>890</v>
      </c>
      <c r="C34" s="340" t="s">
        <v>950</v>
      </c>
      <c r="D34" s="405">
        <v>4019.84</v>
      </c>
      <c r="E34" s="721">
        <v>4019.84</v>
      </c>
      <c r="F34" s="334">
        <v>100</v>
      </c>
      <c r="G34" s="596">
        <v>11</v>
      </c>
      <c r="H34" s="422">
        <v>306</v>
      </c>
    </row>
    <row r="35" spans="2:8" s="31" customFormat="1" ht="16.350000000000001" customHeight="1">
      <c r="B35" s="769" t="s">
        <v>893</v>
      </c>
      <c r="C35" s="251" t="s">
        <v>894</v>
      </c>
      <c r="D35" s="403">
        <v>2055.5300000000002</v>
      </c>
      <c r="E35" s="403">
        <v>2055.5300000000002</v>
      </c>
      <c r="F35" s="325">
        <v>100</v>
      </c>
      <c r="G35" s="252">
        <v>7</v>
      </c>
      <c r="H35" s="420">
        <v>192</v>
      </c>
    </row>
    <row r="36" spans="2:8" s="31" customFormat="1" ht="16.350000000000001" customHeight="1">
      <c r="B36" s="769" t="s">
        <v>895</v>
      </c>
      <c r="C36" s="340" t="s">
        <v>954</v>
      </c>
      <c r="D36" s="405">
        <v>2667.77</v>
      </c>
      <c r="E36" s="721">
        <v>2667.77</v>
      </c>
      <c r="F36" s="334">
        <v>100</v>
      </c>
      <c r="G36" s="596">
        <v>1</v>
      </c>
      <c r="H36" s="422" t="s">
        <v>2994</v>
      </c>
    </row>
    <row r="37" spans="2:8" s="31" customFormat="1" ht="16.350000000000001" customHeight="1">
      <c r="B37" s="769" t="s">
        <v>1369</v>
      </c>
      <c r="C37" s="251" t="s">
        <v>1379</v>
      </c>
      <c r="D37" s="403">
        <v>34270.050000000003</v>
      </c>
      <c r="E37" s="403">
        <v>34270.050000000003</v>
      </c>
      <c r="F37" s="325">
        <v>100</v>
      </c>
      <c r="G37" s="252">
        <v>1</v>
      </c>
      <c r="H37" s="420" t="s">
        <v>61</v>
      </c>
    </row>
    <row r="38" spans="2:8" s="31" customFormat="1" ht="16.350000000000001" customHeight="1">
      <c r="B38" s="769" t="s">
        <v>1370</v>
      </c>
      <c r="C38" s="340" t="s">
        <v>2996</v>
      </c>
      <c r="D38" s="405">
        <v>24288.080000000002</v>
      </c>
      <c r="E38" s="721">
        <v>24288.080000000002</v>
      </c>
      <c r="F38" s="334">
        <v>100</v>
      </c>
      <c r="G38" s="596">
        <v>6</v>
      </c>
      <c r="H38" s="422">
        <v>1257</v>
      </c>
    </row>
    <row r="39" spans="2:8" s="31" customFormat="1" ht="16.350000000000001" customHeight="1">
      <c r="B39" s="769" t="s">
        <v>1371</v>
      </c>
      <c r="C39" s="251" t="s">
        <v>2997</v>
      </c>
      <c r="D39" s="403">
        <v>7014.62</v>
      </c>
      <c r="E39" s="403">
        <v>7014.62</v>
      </c>
      <c r="F39" s="325">
        <v>100</v>
      </c>
      <c r="G39" s="252">
        <v>5</v>
      </c>
      <c r="H39" s="420">
        <v>344</v>
      </c>
    </row>
    <row r="40" spans="2:8" s="31" customFormat="1" ht="16.350000000000001" customHeight="1">
      <c r="B40" s="769" t="s">
        <v>1372</v>
      </c>
      <c r="C40" s="340" t="s">
        <v>2998</v>
      </c>
      <c r="D40" s="405">
        <v>7719.04</v>
      </c>
      <c r="E40" s="721">
        <v>7719.04</v>
      </c>
      <c r="F40" s="334">
        <v>100</v>
      </c>
      <c r="G40" s="596">
        <v>9</v>
      </c>
      <c r="H40" s="422">
        <v>406</v>
      </c>
    </row>
    <row r="41" spans="2:8" s="31" customFormat="1" ht="16.350000000000001" customHeight="1">
      <c r="B41" s="769" t="s">
        <v>1373</v>
      </c>
      <c r="C41" s="666" t="s">
        <v>2999</v>
      </c>
      <c r="D41" s="403">
        <v>10914.2</v>
      </c>
      <c r="E41" s="403">
        <v>10914.2</v>
      </c>
      <c r="F41" s="325">
        <v>100</v>
      </c>
      <c r="G41" s="252">
        <v>1</v>
      </c>
      <c r="H41" s="420" t="s">
        <v>61</v>
      </c>
    </row>
    <row r="42" spans="2:8" s="31" customFormat="1" ht="16.350000000000001" customHeight="1">
      <c r="B42" s="769" t="s">
        <v>1374</v>
      </c>
      <c r="C42" s="340" t="s">
        <v>3000</v>
      </c>
      <c r="D42" s="405">
        <v>6032.24</v>
      </c>
      <c r="E42" s="721">
        <v>6032.24</v>
      </c>
      <c r="F42" s="334">
        <v>100</v>
      </c>
      <c r="G42" s="596">
        <v>10</v>
      </c>
      <c r="H42" s="422">
        <v>300</v>
      </c>
    </row>
    <row r="43" spans="2:8" s="31" customFormat="1" ht="16.350000000000001" customHeight="1">
      <c r="B43" s="769" t="s">
        <v>1375</v>
      </c>
      <c r="C43" s="251" t="s">
        <v>3001</v>
      </c>
      <c r="D43" s="403">
        <v>7429.16</v>
      </c>
      <c r="E43" s="403">
        <v>6139.68</v>
      </c>
      <c r="F43" s="325">
        <v>82.642990593822191</v>
      </c>
      <c r="G43" s="252">
        <v>3</v>
      </c>
      <c r="H43" s="420">
        <v>303</v>
      </c>
    </row>
    <row r="44" spans="2:8" s="31" customFormat="1" ht="16.350000000000001" customHeight="1">
      <c r="B44" s="769" t="s">
        <v>1376</v>
      </c>
      <c r="C44" s="340" t="s">
        <v>3002</v>
      </c>
      <c r="D44" s="405">
        <v>3524.17</v>
      </c>
      <c r="E44" s="721">
        <v>3524.17</v>
      </c>
      <c r="F44" s="334">
        <v>100</v>
      </c>
      <c r="G44" s="596">
        <v>7</v>
      </c>
      <c r="H44" s="422">
        <v>170</v>
      </c>
    </row>
    <row r="45" spans="2:8" s="31" customFormat="1" ht="16.350000000000001" customHeight="1">
      <c r="B45" s="769" t="s">
        <v>1377</v>
      </c>
      <c r="C45" s="251" t="s">
        <v>3003</v>
      </c>
      <c r="D45" s="403">
        <v>1812.52</v>
      </c>
      <c r="E45" s="403">
        <v>1812.52</v>
      </c>
      <c r="F45" s="325">
        <v>100</v>
      </c>
      <c r="G45" s="252">
        <v>8</v>
      </c>
      <c r="H45" s="420">
        <v>109</v>
      </c>
    </row>
    <row r="46" spans="2:8" s="31" customFormat="1" ht="16.350000000000001" customHeight="1">
      <c r="B46" s="769" t="s">
        <v>1378</v>
      </c>
      <c r="C46" s="340" t="s">
        <v>3004</v>
      </c>
      <c r="D46" s="405">
        <v>5850.23</v>
      </c>
      <c r="E46" s="721">
        <v>5850.23</v>
      </c>
      <c r="F46" s="334">
        <v>100</v>
      </c>
      <c r="G46" s="596">
        <v>8</v>
      </c>
      <c r="H46" s="422">
        <v>169</v>
      </c>
    </row>
    <row r="47" spans="2:8" s="31" customFormat="1" ht="16.350000000000001" customHeight="1">
      <c r="B47" s="769" t="s">
        <v>1378</v>
      </c>
      <c r="C47" s="335" t="s">
        <v>2441</v>
      </c>
      <c r="D47" s="403">
        <v>2971.76</v>
      </c>
      <c r="E47" s="720">
        <v>2971.76</v>
      </c>
      <c r="F47" s="326">
        <v>100</v>
      </c>
      <c r="G47" s="597">
        <v>4</v>
      </c>
      <c r="H47" s="420">
        <v>250</v>
      </c>
    </row>
    <row r="48" spans="2:8" s="31" customFormat="1" ht="16.350000000000001" customHeight="1">
      <c r="B48" s="769" t="s">
        <v>2440</v>
      </c>
      <c r="C48" s="911" t="s">
        <v>2445</v>
      </c>
      <c r="D48" s="403">
        <v>1871.08</v>
      </c>
      <c r="E48" s="720">
        <v>1871.08</v>
      </c>
      <c r="F48" s="326">
        <v>100</v>
      </c>
      <c r="G48" s="597">
        <v>9</v>
      </c>
      <c r="H48" s="420">
        <v>170</v>
      </c>
    </row>
    <row r="49" spans="2:8" s="31" customFormat="1" ht="16.350000000000001" customHeight="1">
      <c r="B49" s="769" t="s">
        <v>111</v>
      </c>
      <c r="C49" s="251" t="s">
        <v>166</v>
      </c>
      <c r="D49" s="403">
        <v>13642.16</v>
      </c>
      <c r="E49" s="403">
        <v>13642.16</v>
      </c>
      <c r="F49" s="325">
        <v>100</v>
      </c>
      <c r="G49" s="252">
        <v>49</v>
      </c>
      <c r="H49" s="420">
        <v>459</v>
      </c>
    </row>
    <row r="50" spans="2:8" s="31" customFormat="1" ht="16.350000000000001" customHeight="1">
      <c r="B50" s="769" t="s">
        <v>112</v>
      </c>
      <c r="C50" s="340" t="s">
        <v>3005</v>
      </c>
      <c r="D50" s="405">
        <v>6559.34</v>
      </c>
      <c r="E50" s="721">
        <v>6559.34</v>
      </c>
      <c r="F50" s="334">
        <v>100</v>
      </c>
      <c r="G50" s="596">
        <v>4</v>
      </c>
      <c r="H50" s="422">
        <v>267</v>
      </c>
    </row>
    <row r="51" spans="2:8" s="31" customFormat="1" ht="16.350000000000001" customHeight="1">
      <c r="B51" s="769" t="s">
        <v>114</v>
      </c>
      <c r="C51" s="251" t="s">
        <v>1447</v>
      </c>
      <c r="D51" s="403">
        <v>6033.4</v>
      </c>
      <c r="E51" s="403">
        <v>6033.4</v>
      </c>
      <c r="F51" s="325">
        <v>100</v>
      </c>
      <c r="G51" s="252">
        <v>38</v>
      </c>
      <c r="H51" s="420">
        <v>173</v>
      </c>
    </row>
    <row r="52" spans="2:8" s="31" customFormat="1" ht="16.350000000000001" customHeight="1">
      <c r="B52" s="769" t="s">
        <v>115</v>
      </c>
      <c r="C52" s="340" t="s">
        <v>2457</v>
      </c>
      <c r="D52" s="405">
        <v>5882.2</v>
      </c>
      <c r="E52" s="721">
        <v>5882.2</v>
      </c>
      <c r="F52" s="334">
        <v>100</v>
      </c>
      <c r="G52" s="596">
        <v>31</v>
      </c>
      <c r="H52" s="422">
        <v>177</v>
      </c>
    </row>
    <row r="53" spans="2:8" s="31" customFormat="1" ht="16.350000000000001" customHeight="1">
      <c r="B53" s="769" t="s">
        <v>116</v>
      </c>
      <c r="C53" s="251" t="s">
        <v>1448</v>
      </c>
      <c r="D53" s="403">
        <v>3282.9</v>
      </c>
      <c r="E53" s="403">
        <v>3282.9</v>
      </c>
      <c r="F53" s="325">
        <v>100</v>
      </c>
      <c r="G53" s="252">
        <v>19</v>
      </c>
      <c r="H53" s="420">
        <v>114</v>
      </c>
    </row>
    <row r="54" spans="2:8" s="31" customFormat="1" ht="16.350000000000001" customHeight="1">
      <c r="B54" s="769" t="s">
        <v>117</v>
      </c>
      <c r="C54" s="340" t="s">
        <v>1449</v>
      </c>
      <c r="D54" s="405">
        <v>4655.74</v>
      </c>
      <c r="E54" s="721">
        <v>4505.97</v>
      </c>
      <c r="F54" s="334">
        <v>96.783110740720062</v>
      </c>
      <c r="G54" s="596">
        <v>17</v>
      </c>
      <c r="H54" s="422">
        <v>143</v>
      </c>
    </row>
    <row r="55" spans="2:8" s="31" customFormat="1" ht="16.350000000000001" customHeight="1">
      <c r="B55" s="769" t="s">
        <v>118</v>
      </c>
      <c r="C55" s="251" t="s">
        <v>173</v>
      </c>
      <c r="D55" s="403">
        <v>34616.839999999997</v>
      </c>
      <c r="E55" s="403">
        <v>34616.839999999997</v>
      </c>
      <c r="F55" s="325">
        <v>100</v>
      </c>
      <c r="G55" s="252">
        <v>1</v>
      </c>
      <c r="H55" s="420" t="s">
        <v>2994</v>
      </c>
    </row>
    <row r="56" spans="2:8" s="31" customFormat="1" ht="16.350000000000001" customHeight="1">
      <c r="B56" s="769" t="s">
        <v>119</v>
      </c>
      <c r="C56" s="340" t="s">
        <v>957</v>
      </c>
      <c r="D56" s="405">
        <v>21171.040000000001</v>
      </c>
      <c r="E56" s="721">
        <v>20527.689999999999</v>
      </c>
      <c r="F56" s="334">
        <v>96.961179044581641</v>
      </c>
      <c r="G56" s="596">
        <v>40</v>
      </c>
      <c r="H56" s="422">
        <v>656</v>
      </c>
    </row>
    <row r="57" spans="2:8" s="31" customFormat="1" ht="16.350000000000001" customHeight="1">
      <c r="B57" s="769" t="s">
        <v>120</v>
      </c>
      <c r="C57" s="251" t="s">
        <v>175</v>
      </c>
      <c r="D57" s="403">
        <v>16977.79</v>
      </c>
      <c r="E57" s="403">
        <v>16977.79</v>
      </c>
      <c r="F57" s="325">
        <v>100</v>
      </c>
      <c r="G57" s="252">
        <v>24</v>
      </c>
      <c r="H57" s="420">
        <v>536</v>
      </c>
    </row>
    <row r="58" spans="2:8" s="31" customFormat="1" ht="16.350000000000001" customHeight="1">
      <c r="B58" s="769" t="s">
        <v>121</v>
      </c>
      <c r="C58" s="340" t="s">
        <v>958</v>
      </c>
      <c r="D58" s="405">
        <v>5213.0200000000004</v>
      </c>
      <c r="E58" s="721">
        <v>5213.0200000000004</v>
      </c>
      <c r="F58" s="334">
        <v>100</v>
      </c>
      <c r="G58" s="596">
        <v>16</v>
      </c>
      <c r="H58" s="422">
        <v>271</v>
      </c>
    </row>
    <row r="59" spans="2:8" s="31" customFormat="1" ht="16.350000000000001" customHeight="1">
      <c r="B59" s="769" t="s">
        <v>122</v>
      </c>
      <c r="C59" s="251" t="s">
        <v>959</v>
      </c>
      <c r="D59" s="403">
        <v>11558.68</v>
      </c>
      <c r="E59" s="403">
        <v>11558.68</v>
      </c>
      <c r="F59" s="325">
        <v>100</v>
      </c>
      <c r="G59" s="252">
        <v>19</v>
      </c>
      <c r="H59" s="420">
        <v>327</v>
      </c>
    </row>
    <row r="60" spans="2:8" s="31" customFormat="1" ht="16.350000000000001" customHeight="1">
      <c r="B60" s="769" t="s">
        <v>123</v>
      </c>
      <c r="C60" s="340" t="s">
        <v>960</v>
      </c>
      <c r="D60" s="405">
        <v>7828.17</v>
      </c>
      <c r="E60" s="721">
        <v>7828.17</v>
      </c>
      <c r="F60" s="334">
        <v>100</v>
      </c>
      <c r="G60" s="596">
        <v>20</v>
      </c>
      <c r="H60" s="422">
        <v>233</v>
      </c>
    </row>
    <row r="61" spans="2:8" s="31" customFormat="1" ht="16.350000000000001" customHeight="1">
      <c r="B61" s="769" t="s">
        <v>124</v>
      </c>
      <c r="C61" s="251" t="s">
        <v>1450</v>
      </c>
      <c r="D61" s="403">
        <v>7520.72</v>
      </c>
      <c r="E61" s="403">
        <v>7520.72</v>
      </c>
      <c r="F61" s="325">
        <v>100</v>
      </c>
      <c r="G61" s="252">
        <v>54</v>
      </c>
      <c r="H61" s="420">
        <v>276</v>
      </c>
    </row>
    <row r="62" spans="2:8" s="31" customFormat="1" ht="16.350000000000001" customHeight="1" thickBot="1">
      <c r="B62" s="778" t="s">
        <v>125</v>
      </c>
      <c r="C62" s="697" t="s">
        <v>3006</v>
      </c>
      <c r="D62" s="912">
        <v>3751.85</v>
      </c>
      <c r="E62" s="913">
        <v>3751.85</v>
      </c>
      <c r="F62" s="914">
        <v>100</v>
      </c>
      <c r="G62" s="663">
        <v>23</v>
      </c>
      <c r="H62" s="915">
        <v>118</v>
      </c>
    </row>
    <row r="63" spans="2:8" s="31" customFormat="1" ht="16.350000000000001" customHeight="1" thickTop="1">
      <c r="B63" s="779" t="s">
        <v>185</v>
      </c>
      <c r="C63" s="340" t="s">
        <v>3007</v>
      </c>
      <c r="D63" s="638">
        <v>29383.65</v>
      </c>
      <c r="E63" s="693">
        <v>29383.65</v>
      </c>
      <c r="F63" s="339">
        <v>100</v>
      </c>
      <c r="G63" s="338">
        <v>1</v>
      </c>
      <c r="H63" s="694" t="s">
        <v>2994</v>
      </c>
    </row>
    <row r="64" spans="2:8" s="31" customFormat="1" ht="16.350000000000001" customHeight="1">
      <c r="B64" s="779" t="s">
        <v>186</v>
      </c>
      <c r="C64" s="251" t="s">
        <v>225</v>
      </c>
      <c r="D64" s="695">
        <v>6295.22</v>
      </c>
      <c r="E64" s="695">
        <v>6295.22</v>
      </c>
      <c r="F64" s="664">
        <v>100</v>
      </c>
      <c r="G64" s="665">
        <v>11</v>
      </c>
      <c r="H64" s="696">
        <v>393</v>
      </c>
    </row>
    <row r="65" spans="2:8" s="31" customFormat="1" ht="16.350000000000001" customHeight="1">
      <c r="B65" s="779" t="s">
        <v>187</v>
      </c>
      <c r="C65" s="340" t="s">
        <v>3008</v>
      </c>
      <c r="D65" s="638">
        <v>18810.309999999998</v>
      </c>
      <c r="E65" s="693">
        <v>18810.309999999998</v>
      </c>
      <c r="F65" s="339">
        <v>100</v>
      </c>
      <c r="G65" s="338">
        <v>1</v>
      </c>
      <c r="H65" s="694" t="s">
        <v>2994</v>
      </c>
    </row>
    <row r="66" spans="2:8" s="31" customFormat="1" ht="16.350000000000001" customHeight="1">
      <c r="B66" s="779" t="s">
        <v>188</v>
      </c>
      <c r="C66" s="251" t="s">
        <v>227</v>
      </c>
      <c r="D66" s="695">
        <v>3611.5899999999997</v>
      </c>
      <c r="E66" s="695">
        <v>3611.5899999999997</v>
      </c>
      <c r="F66" s="664">
        <v>100</v>
      </c>
      <c r="G66" s="665">
        <v>14</v>
      </c>
      <c r="H66" s="696">
        <v>265</v>
      </c>
    </row>
    <row r="67" spans="2:8" s="31" customFormat="1" ht="16.350000000000001" customHeight="1">
      <c r="B67" s="779" t="s">
        <v>189</v>
      </c>
      <c r="C67" s="340" t="s">
        <v>3009</v>
      </c>
      <c r="D67" s="638">
        <v>2693.93</v>
      </c>
      <c r="E67" s="693">
        <v>2693.93</v>
      </c>
      <c r="F67" s="339">
        <v>100</v>
      </c>
      <c r="G67" s="338">
        <v>13</v>
      </c>
      <c r="H67" s="694">
        <v>236</v>
      </c>
    </row>
    <row r="68" spans="2:8" s="31" customFormat="1" ht="16.350000000000001" customHeight="1">
      <c r="B68" s="779" t="s">
        <v>190</v>
      </c>
      <c r="C68" s="251" t="s">
        <v>229</v>
      </c>
      <c r="D68" s="695">
        <v>2891.32</v>
      </c>
      <c r="E68" s="695">
        <v>2891.32</v>
      </c>
      <c r="F68" s="664">
        <v>100</v>
      </c>
      <c r="G68" s="665">
        <v>7</v>
      </c>
      <c r="H68" s="696">
        <v>124</v>
      </c>
    </row>
    <row r="69" spans="2:8" s="31" customFormat="1" ht="16.350000000000001" customHeight="1">
      <c r="B69" s="779" t="s">
        <v>191</v>
      </c>
      <c r="C69" s="340" t="s">
        <v>3010</v>
      </c>
      <c r="D69" s="638">
        <v>14367.98</v>
      </c>
      <c r="E69" s="693">
        <v>14367.98</v>
      </c>
      <c r="F69" s="339">
        <v>100</v>
      </c>
      <c r="G69" s="338">
        <v>1</v>
      </c>
      <c r="H69" s="694" t="s">
        <v>2994</v>
      </c>
    </row>
    <row r="70" spans="2:8" s="31" customFormat="1" ht="16.350000000000001" customHeight="1">
      <c r="B70" s="779" t="s">
        <v>192</v>
      </c>
      <c r="C70" s="251" t="s">
        <v>231</v>
      </c>
      <c r="D70" s="695">
        <v>12385.18</v>
      </c>
      <c r="E70" s="695">
        <v>12385.18</v>
      </c>
      <c r="F70" s="664">
        <v>100</v>
      </c>
      <c r="G70" s="665">
        <v>1</v>
      </c>
      <c r="H70" s="696" t="s">
        <v>61</v>
      </c>
    </row>
    <row r="71" spans="2:8" s="31" customFormat="1" ht="16.350000000000001" customHeight="1">
      <c r="B71" s="779" t="s">
        <v>193</v>
      </c>
      <c r="C71" s="340" t="s">
        <v>3011</v>
      </c>
      <c r="D71" s="638">
        <v>7480.63</v>
      </c>
      <c r="E71" s="693">
        <v>7480.63</v>
      </c>
      <c r="F71" s="339">
        <v>100</v>
      </c>
      <c r="G71" s="338">
        <v>1</v>
      </c>
      <c r="H71" s="694" t="s">
        <v>2994</v>
      </c>
    </row>
    <row r="72" spans="2:8" s="31" customFormat="1" ht="16.350000000000001" customHeight="1">
      <c r="B72" s="779" t="s">
        <v>194</v>
      </c>
      <c r="C72" s="251" t="s">
        <v>233</v>
      </c>
      <c r="D72" s="695">
        <v>1791.3399999999997</v>
      </c>
      <c r="E72" s="695">
        <v>1791.3399999999997</v>
      </c>
      <c r="F72" s="664">
        <v>100</v>
      </c>
      <c r="G72" s="665">
        <v>10</v>
      </c>
      <c r="H72" s="696">
        <v>127</v>
      </c>
    </row>
    <row r="73" spans="2:8" s="31" customFormat="1" ht="16.350000000000001" customHeight="1">
      <c r="B73" s="779" t="s">
        <v>195</v>
      </c>
      <c r="C73" s="340" t="s">
        <v>3012</v>
      </c>
      <c r="D73" s="638">
        <v>2286.4699999999998</v>
      </c>
      <c r="E73" s="693">
        <v>2286.4699999999998</v>
      </c>
      <c r="F73" s="339">
        <v>100</v>
      </c>
      <c r="G73" s="338">
        <v>1</v>
      </c>
      <c r="H73" s="694" t="s">
        <v>2994</v>
      </c>
    </row>
    <row r="74" spans="2:8" s="31" customFormat="1" ht="16.350000000000001" customHeight="1">
      <c r="B74" s="779" t="s">
        <v>196</v>
      </c>
      <c r="C74" s="251" t="s">
        <v>235</v>
      </c>
      <c r="D74" s="695">
        <v>2457.36</v>
      </c>
      <c r="E74" s="695">
        <v>2457.36</v>
      </c>
      <c r="F74" s="664">
        <v>100</v>
      </c>
      <c r="G74" s="665">
        <v>7</v>
      </c>
      <c r="H74" s="696">
        <v>119</v>
      </c>
    </row>
    <row r="75" spans="2:8" s="31" customFormat="1" ht="16.350000000000001" customHeight="1">
      <c r="B75" s="779" t="s">
        <v>197</v>
      </c>
      <c r="C75" s="340" t="s">
        <v>3013</v>
      </c>
      <c r="D75" s="638">
        <v>6217.85</v>
      </c>
      <c r="E75" s="693">
        <v>6217.85</v>
      </c>
      <c r="F75" s="339">
        <v>100</v>
      </c>
      <c r="G75" s="338">
        <v>1</v>
      </c>
      <c r="H75" s="694" t="s">
        <v>2994</v>
      </c>
    </row>
    <row r="76" spans="2:8" s="31" customFormat="1" ht="16.350000000000001" customHeight="1">
      <c r="B76" s="779" t="s">
        <v>198</v>
      </c>
      <c r="C76" s="251" t="s">
        <v>3085</v>
      </c>
      <c r="D76" s="695">
        <v>3381.19</v>
      </c>
      <c r="E76" s="695">
        <v>3381.19</v>
      </c>
      <c r="F76" s="664">
        <v>100</v>
      </c>
      <c r="G76" s="665">
        <v>1</v>
      </c>
      <c r="H76" s="696" t="s">
        <v>61</v>
      </c>
    </row>
    <row r="77" spans="2:8" s="31" customFormat="1" ht="16.350000000000001" customHeight="1">
      <c r="B77" s="779" t="s">
        <v>199</v>
      </c>
      <c r="C77" s="340" t="s">
        <v>3087</v>
      </c>
      <c r="D77" s="638">
        <v>4183.63</v>
      </c>
      <c r="E77" s="693">
        <v>4183.63</v>
      </c>
      <c r="F77" s="339">
        <v>100</v>
      </c>
      <c r="G77" s="338">
        <v>1</v>
      </c>
      <c r="H77" s="694" t="s">
        <v>2994</v>
      </c>
    </row>
    <row r="78" spans="2:8" s="31" customFormat="1" ht="16.350000000000001" customHeight="1">
      <c r="B78" s="779" t="s">
        <v>201</v>
      </c>
      <c r="C78" s="251" t="s">
        <v>3089</v>
      </c>
      <c r="D78" s="695">
        <v>1725.61</v>
      </c>
      <c r="E78" s="695">
        <v>1725.61</v>
      </c>
      <c r="F78" s="664">
        <v>100</v>
      </c>
      <c r="G78" s="665">
        <v>1</v>
      </c>
      <c r="H78" s="696" t="s">
        <v>2994</v>
      </c>
    </row>
    <row r="79" spans="2:8" s="31" customFormat="1" ht="16.350000000000001" customHeight="1">
      <c r="B79" s="779" t="s">
        <v>202</v>
      </c>
      <c r="C79" s="340" t="s">
        <v>3091</v>
      </c>
      <c r="D79" s="638">
        <v>3057.02</v>
      </c>
      <c r="E79" s="693">
        <v>3057.02</v>
      </c>
      <c r="F79" s="339">
        <v>100</v>
      </c>
      <c r="G79" s="338">
        <v>1</v>
      </c>
      <c r="H79" s="694" t="s">
        <v>2994</v>
      </c>
    </row>
    <row r="80" spans="2:8" s="31" customFormat="1" ht="16.350000000000001" customHeight="1">
      <c r="B80" s="779" t="s">
        <v>203</v>
      </c>
      <c r="C80" s="251" t="s">
        <v>3093</v>
      </c>
      <c r="D80" s="695">
        <v>1923.6400000000003</v>
      </c>
      <c r="E80" s="695">
        <v>1923.6400000000003</v>
      </c>
      <c r="F80" s="664">
        <v>100</v>
      </c>
      <c r="G80" s="665">
        <v>1</v>
      </c>
      <c r="H80" s="696" t="s">
        <v>2994</v>
      </c>
    </row>
    <row r="81" spans="2:8" s="31" customFormat="1" ht="16.350000000000001" customHeight="1">
      <c r="B81" s="779" t="s">
        <v>204</v>
      </c>
      <c r="C81" s="340" t="s">
        <v>3095</v>
      </c>
      <c r="D81" s="638">
        <v>1930.05</v>
      </c>
      <c r="E81" s="693">
        <v>1930.05</v>
      </c>
      <c r="F81" s="339">
        <v>100</v>
      </c>
      <c r="G81" s="338">
        <v>1</v>
      </c>
      <c r="H81" s="694" t="s">
        <v>2994</v>
      </c>
    </row>
    <row r="82" spans="2:8" s="31" customFormat="1" ht="16.350000000000001" customHeight="1">
      <c r="B82" s="779" t="s">
        <v>205</v>
      </c>
      <c r="C82" s="251" t="s">
        <v>3097</v>
      </c>
      <c r="D82" s="695">
        <v>4105</v>
      </c>
      <c r="E82" s="695">
        <v>4105</v>
      </c>
      <c r="F82" s="664">
        <v>100</v>
      </c>
      <c r="G82" s="665">
        <v>1</v>
      </c>
      <c r="H82" s="696" t="s">
        <v>2994</v>
      </c>
    </row>
    <row r="83" spans="2:8" s="31" customFormat="1" ht="16.350000000000001" customHeight="1">
      <c r="B83" s="779" t="s">
        <v>206</v>
      </c>
      <c r="C83" s="340" t="s">
        <v>3099</v>
      </c>
      <c r="D83" s="638">
        <v>1305.78</v>
      </c>
      <c r="E83" s="693">
        <v>1305.78</v>
      </c>
      <c r="F83" s="339">
        <v>100</v>
      </c>
      <c r="G83" s="338">
        <v>1</v>
      </c>
      <c r="H83" s="694" t="s">
        <v>2994</v>
      </c>
    </row>
    <row r="84" spans="2:8" s="31" customFormat="1" ht="16.350000000000001" customHeight="1">
      <c r="B84" s="779" t="s">
        <v>208</v>
      </c>
      <c r="C84" s="251" t="s">
        <v>3101</v>
      </c>
      <c r="D84" s="695">
        <v>989.77</v>
      </c>
      <c r="E84" s="695">
        <v>989.77</v>
      </c>
      <c r="F84" s="664">
        <v>100</v>
      </c>
      <c r="G84" s="665">
        <v>1</v>
      </c>
      <c r="H84" s="696" t="s">
        <v>2994</v>
      </c>
    </row>
    <row r="85" spans="2:8" s="31" customFormat="1" ht="16.350000000000001" customHeight="1">
      <c r="B85" s="779" t="s">
        <v>209</v>
      </c>
      <c r="C85" s="340" t="s">
        <v>3103</v>
      </c>
      <c r="D85" s="638">
        <v>2783.79</v>
      </c>
      <c r="E85" s="693">
        <v>2783.79</v>
      </c>
      <c r="F85" s="339">
        <v>100</v>
      </c>
      <c r="G85" s="338">
        <v>1</v>
      </c>
      <c r="H85" s="694" t="s">
        <v>2994</v>
      </c>
    </row>
    <row r="86" spans="2:8" s="31" customFormat="1" ht="16.350000000000001" customHeight="1">
      <c r="B86" s="779" t="s">
        <v>210</v>
      </c>
      <c r="C86" s="251" t="s">
        <v>3105</v>
      </c>
      <c r="D86" s="695">
        <v>1646.9700000000003</v>
      </c>
      <c r="E86" s="695">
        <v>1646.9700000000003</v>
      </c>
      <c r="F86" s="664">
        <v>100</v>
      </c>
      <c r="G86" s="665">
        <v>1</v>
      </c>
      <c r="H86" s="696" t="s">
        <v>2994</v>
      </c>
    </row>
    <row r="87" spans="2:8" s="31" customFormat="1" ht="16.350000000000001" customHeight="1">
      <c r="B87" s="779" t="s">
        <v>211</v>
      </c>
      <c r="C87" s="340" t="s">
        <v>3107</v>
      </c>
      <c r="D87" s="638">
        <v>2462.4</v>
      </c>
      <c r="E87" s="693">
        <v>2462.4</v>
      </c>
      <c r="F87" s="339">
        <v>100</v>
      </c>
      <c r="G87" s="338">
        <v>1</v>
      </c>
      <c r="H87" s="694" t="s">
        <v>2994</v>
      </c>
    </row>
    <row r="88" spans="2:8" s="31" customFormat="1" ht="16.350000000000001" customHeight="1">
      <c r="B88" s="779" t="s">
        <v>212</v>
      </c>
      <c r="C88" s="251" t="s">
        <v>3109</v>
      </c>
      <c r="D88" s="695">
        <v>892.56</v>
      </c>
      <c r="E88" s="695">
        <v>892.56</v>
      </c>
      <c r="F88" s="664">
        <v>100</v>
      </c>
      <c r="G88" s="665">
        <v>1</v>
      </c>
      <c r="H88" s="696" t="s">
        <v>2994</v>
      </c>
    </row>
    <row r="89" spans="2:8" s="31" customFormat="1" ht="16.350000000000001" customHeight="1">
      <c r="B89" s="779" t="s">
        <v>213</v>
      </c>
      <c r="C89" s="340" t="s">
        <v>3111</v>
      </c>
      <c r="D89" s="638">
        <v>1793</v>
      </c>
      <c r="E89" s="693">
        <v>1793</v>
      </c>
      <c r="F89" s="339">
        <v>100</v>
      </c>
      <c r="G89" s="338">
        <v>1</v>
      </c>
      <c r="H89" s="694" t="s">
        <v>2994</v>
      </c>
    </row>
    <row r="90" spans="2:8" s="31" customFormat="1" ht="16.350000000000001" customHeight="1">
      <c r="B90" s="779" t="s">
        <v>214</v>
      </c>
      <c r="C90" s="251" t="s">
        <v>253</v>
      </c>
      <c r="D90" s="695">
        <v>4004.09</v>
      </c>
      <c r="E90" s="695">
        <v>4004.09</v>
      </c>
      <c r="F90" s="664">
        <v>100</v>
      </c>
      <c r="G90" s="665">
        <v>1</v>
      </c>
      <c r="H90" s="696" t="s">
        <v>2994</v>
      </c>
    </row>
    <row r="91" spans="2:8" s="31" customFormat="1" ht="16.350000000000001" customHeight="1">
      <c r="B91" s="779" t="s">
        <v>215</v>
      </c>
      <c r="C91" s="340" t="s">
        <v>3014</v>
      </c>
      <c r="D91" s="638">
        <v>1277.06</v>
      </c>
      <c r="E91" s="693">
        <v>1277.06</v>
      </c>
      <c r="F91" s="339">
        <v>100</v>
      </c>
      <c r="G91" s="338">
        <v>10</v>
      </c>
      <c r="H91" s="694">
        <v>95</v>
      </c>
    </row>
    <row r="92" spans="2:8" s="31" customFormat="1" ht="16.350000000000001" customHeight="1">
      <c r="B92" s="779" t="s">
        <v>1389</v>
      </c>
      <c r="C92" s="251" t="s">
        <v>3015</v>
      </c>
      <c r="D92" s="695">
        <v>61768.18</v>
      </c>
      <c r="E92" s="695">
        <v>61768.18</v>
      </c>
      <c r="F92" s="664">
        <v>100</v>
      </c>
      <c r="G92" s="665">
        <v>2</v>
      </c>
      <c r="H92" s="696" t="s">
        <v>61</v>
      </c>
    </row>
    <row r="93" spans="2:8" s="31" customFormat="1" ht="16.350000000000001" customHeight="1">
      <c r="B93" s="779" t="s">
        <v>1390</v>
      </c>
      <c r="C93" s="340" t="s">
        <v>3016</v>
      </c>
      <c r="D93" s="638">
        <v>14960.69</v>
      </c>
      <c r="E93" s="693">
        <v>14960.69</v>
      </c>
      <c r="F93" s="339">
        <v>100</v>
      </c>
      <c r="G93" s="338">
        <v>3</v>
      </c>
      <c r="H93" s="694">
        <v>516</v>
      </c>
    </row>
    <row r="94" spans="2:8" s="31" customFormat="1" ht="16.350000000000001" customHeight="1">
      <c r="B94" s="779" t="s">
        <v>2923</v>
      </c>
      <c r="C94" s="340" t="s">
        <v>3017</v>
      </c>
      <c r="D94" s="638">
        <v>1607.89</v>
      </c>
      <c r="E94" s="693">
        <v>1607.89</v>
      </c>
      <c r="F94" s="339">
        <v>100</v>
      </c>
      <c r="G94" s="338">
        <v>1</v>
      </c>
      <c r="H94" s="694" t="s">
        <v>3018</v>
      </c>
    </row>
    <row r="95" spans="2:8" s="31" customFormat="1" ht="16.350000000000001" customHeight="1">
      <c r="B95" s="779" t="s">
        <v>3019</v>
      </c>
      <c r="C95" s="251" t="s">
        <v>2541</v>
      </c>
      <c r="D95" s="638">
        <v>1175.42</v>
      </c>
      <c r="E95" s="693">
        <v>1175.42</v>
      </c>
      <c r="F95" s="339">
        <v>100</v>
      </c>
      <c r="G95" s="338">
        <v>9</v>
      </c>
      <c r="H95" s="694">
        <v>86</v>
      </c>
    </row>
    <row r="96" spans="2:8" s="31" customFormat="1" ht="16.350000000000001" customHeight="1">
      <c r="B96" s="779" t="s">
        <v>3020</v>
      </c>
      <c r="C96" s="81" t="s">
        <v>2544</v>
      </c>
      <c r="D96" s="638">
        <v>1023.6</v>
      </c>
      <c r="E96" s="693">
        <v>1023.6</v>
      </c>
      <c r="F96" s="339">
        <v>100</v>
      </c>
      <c r="G96" s="338">
        <v>9</v>
      </c>
      <c r="H96" s="694">
        <v>66</v>
      </c>
    </row>
    <row r="97" spans="2:8" s="31" customFormat="1" ht="16.350000000000001" customHeight="1">
      <c r="B97" s="779" t="s">
        <v>3021</v>
      </c>
      <c r="C97" s="251" t="s">
        <v>2547</v>
      </c>
      <c r="D97" s="638">
        <v>6996.4</v>
      </c>
      <c r="E97" s="693">
        <v>6996.4</v>
      </c>
      <c r="F97" s="339">
        <v>100</v>
      </c>
      <c r="G97" s="338">
        <v>2</v>
      </c>
      <c r="H97" s="694" t="s">
        <v>3018</v>
      </c>
    </row>
    <row r="98" spans="2:8" s="31" customFormat="1" ht="16.350000000000001" customHeight="1">
      <c r="B98" s="779" t="s">
        <v>216</v>
      </c>
      <c r="C98" s="340" t="s">
        <v>255</v>
      </c>
      <c r="D98" s="638">
        <v>9749.619999999999</v>
      </c>
      <c r="E98" s="693">
        <v>9391.5999999999985</v>
      </c>
      <c r="F98" s="339">
        <v>96.3</v>
      </c>
      <c r="G98" s="338">
        <v>44</v>
      </c>
      <c r="H98" s="694">
        <v>634</v>
      </c>
    </row>
    <row r="99" spans="2:8" s="31" customFormat="1" ht="16.350000000000001" customHeight="1">
      <c r="B99" s="779" t="s">
        <v>217</v>
      </c>
      <c r="C99" s="251" t="s">
        <v>3022</v>
      </c>
      <c r="D99" s="695">
        <v>24399.120000000003</v>
      </c>
      <c r="E99" s="695">
        <v>24399.120000000003</v>
      </c>
      <c r="F99" s="664">
        <v>100</v>
      </c>
      <c r="G99" s="665">
        <v>1</v>
      </c>
      <c r="H99" s="696" t="s">
        <v>2994</v>
      </c>
    </row>
    <row r="100" spans="2:8" s="31" customFormat="1" ht="16.350000000000001" customHeight="1">
      <c r="B100" s="779" t="s">
        <v>219</v>
      </c>
      <c r="C100" s="251" t="s">
        <v>3023</v>
      </c>
      <c r="D100" s="695">
        <v>34198.010000000009</v>
      </c>
      <c r="E100" s="695">
        <v>34198.010000000009</v>
      </c>
      <c r="F100" s="664">
        <v>100</v>
      </c>
      <c r="G100" s="665">
        <v>1</v>
      </c>
      <c r="H100" s="696" t="s">
        <v>2994</v>
      </c>
    </row>
    <row r="101" spans="2:8" s="31" customFormat="1" ht="16.350000000000001" customHeight="1">
      <c r="B101" s="779" t="s">
        <v>220</v>
      </c>
      <c r="C101" s="340" t="s">
        <v>259</v>
      </c>
      <c r="D101" s="638">
        <v>11714.36</v>
      </c>
      <c r="E101" s="693">
        <v>11714.36</v>
      </c>
      <c r="F101" s="339">
        <v>100</v>
      </c>
      <c r="G101" s="338">
        <v>1</v>
      </c>
      <c r="H101" s="694" t="s">
        <v>2994</v>
      </c>
    </row>
    <row r="102" spans="2:8" s="31" customFormat="1" ht="16.350000000000001" customHeight="1">
      <c r="B102" s="779" t="s">
        <v>221</v>
      </c>
      <c r="C102" s="251" t="s">
        <v>3024</v>
      </c>
      <c r="D102" s="695">
        <v>4627.3499999999995</v>
      </c>
      <c r="E102" s="695">
        <v>4271.58</v>
      </c>
      <c r="F102" s="664">
        <v>92.3</v>
      </c>
      <c r="G102" s="665">
        <v>6</v>
      </c>
      <c r="H102" s="696">
        <v>334</v>
      </c>
    </row>
    <row r="103" spans="2:8" s="31" customFormat="1" ht="16.350000000000001" customHeight="1">
      <c r="B103" s="779" t="s">
        <v>222</v>
      </c>
      <c r="C103" s="340" t="s">
        <v>261</v>
      </c>
      <c r="D103" s="638">
        <v>4030.37</v>
      </c>
      <c r="E103" s="693">
        <v>4030.37</v>
      </c>
      <c r="F103" s="339">
        <v>100</v>
      </c>
      <c r="G103" s="338">
        <v>16</v>
      </c>
      <c r="H103" s="694">
        <v>259</v>
      </c>
    </row>
    <row r="104" spans="2:8" s="31" customFormat="1" ht="16.350000000000001" customHeight="1">
      <c r="B104" s="916" t="s">
        <v>2949</v>
      </c>
      <c r="C104" s="707" t="s">
        <v>3025</v>
      </c>
      <c r="D104" s="468">
        <v>1580.7</v>
      </c>
      <c r="E104" s="468">
        <v>1580.7</v>
      </c>
      <c r="F104" s="708">
        <v>100</v>
      </c>
      <c r="G104" s="917">
        <v>6</v>
      </c>
      <c r="H104" s="472">
        <v>66</v>
      </c>
    </row>
    <row r="105" spans="2:8" s="31" customFormat="1" ht="16.350000000000001" customHeight="1">
      <c r="B105" s="918" t="s">
        <v>1855</v>
      </c>
      <c r="C105" s="340" t="s">
        <v>3026</v>
      </c>
      <c r="D105" s="638">
        <v>14276.408586200001</v>
      </c>
      <c r="E105" s="693">
        <v>14106.4585862</v>
      </c>
      <c r="F105" s="339">
        <v>98.8</v>
      </c>
      <c r="G105" s="338">
        <v>32</v>
      </c>
      <c r="H105" s="694">
        <v>363</v>
      </c>
    </row>
    <row r="106" spans="2:8" s="31" customFormat="1" ht="16.350000000000001" customHeight="1" thickBot="1">
      <c r="B106" s="919" t="s">
        <v>2926</v>
      </c>
      <c r="C106" s="671" t="s">
        <v>2005</v>
      </c>
      <c r="D106" s="711">
        <v>5676.1399999999994</v>
      </c>
      <c r="E106" s="711">
        <v>4123.6499999999996</v>
      </c>
      <c r="F106" s="712">
        <v>72.599999999999994</v>
      </c>
      <c r="G106" s="865">
        <v>16</v>
      </c>
      <c r="H106" s="713">
        <v>172</v>
      </c>
    </row>
    <row r="107" spans="2:8" s="31" customFormat="1" ht="16.350000000000001" customHeight="1" thickTop="1">
      <c r="B107" s="784" t="s">
        <v>263</v>
      </c>
      <c r="C107" s="340" t="s">
        <v>282</v>
      </c>
      <c r="D107" s="638">
        <v>70045.850000000006</v>
      </c>
      <c r="E107" s="693">
        <v>70045.850000000006</v>
      </c>
      <c r="F107" s="339">
        <v>100</v>
      </c>
      <c r="G107" s="338">
        <v>2</v>
      </c>
      <c r="H107" s="694" t="s">
        <v>61</v>
      </c>
    </row>
    <row r="108" spans="2:8" s="31" customFormat="1" ht="16.350000000000001" customHeight="1">
      <c r="B108" s="784" t="s">
        <v>264</v>
      </c>
      <c r="C108" s="251" t="s">
        <v>283</v>
      </c>
      <c r="D108" s="695">
        <v>52794.55</v>
      </c>
      <c r="E108" s="695">
        <v>52794.55</v>
      </c>
      <c r="F108" s="664">
        <v>100</v>
      </c>
      <c r="G108" s="665">
        <v>2</v>
      </c>
      <c r="H108" s="696" t="s">
        <v>2994</v>
      </c>
    </row>
    <row r="109" spans="2:8" s="31" customFormat="1" ht="16.350000000000001" customHeight="1">
      <c r="B109" s="784" t="s">
        <v>265</v>
      </c>
      <c r="C109" s="340" t="s">
        <v>3027</v>
      </c>
      <c r="D109" s="638">
        <v>71645.490000000005</v>
      </c>
      <c r="E109" s="693">
        <v>71645.490000000005</v>
      </c>
      <c r="F109" s="339">
        <v>100</v>
      </c>
      <c r="G109" s="338">
        <v>2</v>
      </c>
      <c r="H109" s="694" t="s">
        <v>61</v>
      </c>
    </row>
    <row r="110" spans="2:8" s="31" customFormat="1" ht="16.350000000000001" customHeight="1">
      <c r="B110" s="784" t="s">
        <v>266</v>
      </c>
      <c r="C110" s="251" t="s">
        <v>285</v>
      </c>
      <c r="D110" s="695">
        <v>47995.23000000001</v>
      </c>
      <c r="E110" s="695">
        <v>37063.220000000016</v>
      </c>
      <c r="F110" s="664">
        <v>77.2</v>
      </c>
      <c r="G110" s="665">
        <v>3</v>
      </c>
      <c r="H110" s="696">
        <v>253</v>
      </c>
    </row>
    <row r="111" spans="2:8" s="31" customFormat="1" ht="16.350000000000001" customHeight="1">
      <c r="B111" s="784" t="s">
        <v>267</v>
      </c>
      <c r="C111" s="340" t="s">
        <v>286</v>
      </c>
      <c r="D111" s="638">
        <v>50450</v>
      </c>
      <c r="E111" s="693">
        <v>50450</v>
      </c>
      <c r="F111" s="339">
        <v>100</v>
      </c>
      <c r="G111" s="338">
        <v>1</v>
      </c>
      <c r="H111" s="694" t="s">
        <v>61</v>
      </c>
    </row>
    <row r="112" spans="2:8" s="31" customFormat="1" ht="16.350000000000001" customHeight="1">
      <c r="B112" s="784" t="s">
        <v>268</v>
      </c>
      <c r="C112" s="251" t="s">
        <v>287</v>
      </c>
      <c r="D112" s="695">
        <v>57448.03</v>
      </c>
      <c r="E112" s="695">
        <v>57448.03</v>
      </c>
      <c r="F112" s="664">
        <v>100</v>
      </c>
      <c r="G112" s="665">
        <v>1</v>
      </c>
      <c r="H112" s="696" t="s">
        <v>2994</v>
      </c>
    </row>
    <row r="113" spans="2:8" s="31" customFormat="1" ht="16.350000000000001" customHeight="1">
      <c r="B113" s="784" t="s">
        <v>269</v>
      </c>
      <c r="C113" s="340" t="s">
        <v>3028</v>
      </c>
      <c r="D113" s="638">
        <v>34837.649999999994</v>
      </c>
      <c r="E113" s="693">
        <v>34837.649999999994</v>
      </c>
      <c r="F113" s="339">
        <v>100</v>
      </c>
      <c r="G113" s="338">
        <v>6</v>
      </c>
      <c r="H113" s="694">
        <v>221</v>
      </c>
    </row>
    <row r="114" spans="2:8" s="31" customFormat="1" ht="16.350000000000001" customHeight="1">
      <c r="B114" s="784" t="s">
        <v>270</v>
      </c>
      <c r="C114" s="251" t="s">
        <v>289</v>
      </c>
      <c r="D114" s="695">
        <v>29630.48</v>
      </c>
      <c r="E114" s="695">
        <v>29630.48</v>
      </c>
      <c r="F114" s="664">
        <v>100</v>
      </c>
      <c r="G114" s="665">
        <v>1</v>
      </c>
      <c r="H114" s="696" t="s">
        <v>2994</v>
      </c>
    </row>
    <row r="115" spans="2:8" s="31" customFormat="1" ht="16.350000000000001" customHeight="1">
      <c r="B115" s="784" t="s">
        <v>272</v>
      </c>
      <c r="C115" s="251" t="s">
        <v>291</v>
      </c>
      <c r="D115" s="695">
        <v>24931.11</v>
      </c>
      <c r="E115" s="695">
        <v>24931.11</v>
      </c>
      <c r="F115" s="664">
        <v>100</v>
      </c>
      <c r="G115" s="665">
        <v>1</v>
      </c>
      <c r="H115" s="696" t="s">
        <v>2994</v>
      </c>
    </row>
    <row r="116" spans="2:8" s="31" customFormat="1" ht="16.350000000000001" customHeight="1">
      <c r="B116" s="784" t="s">
        <v>273</v>
      </c>
      <c r="C116" s="340" t="s">
        <v>3029</v>
      </c>
      <c r="D116" s="638">
        <v>24888.67</v>
      </c>
      <c r="E116" s="693">
        <v>24888.67</v>
      </c>
      <c r="F116" s="339">
        <v>100</v>
      </c>
      <c r="G116" s="338">
        <v>1</v>
      </c>
      <c r="H116" s="694" t="s">
        <v>61</v>
      </c>
    </row>
    <row r="117" spans="2:8" s="31" customFormat="1" ht="16.350000000000001" customHeight="1">
      <c r="B117" s="784" t="s">
        <v>274</v>
      </c>
      <c r="C117" s="251" t="s">
        <v>293</v>
      </c>
      <c r="D117" s="695">
        <v>13648.7</v>
      </c>
      <c r="E117" s="695">
        <v>13648.7</v>
      </c>
      <c r="F117" s="664">
        <v>100</v>
      </c>
      <c r="G117" s="665">
        <v>1</v>
      </c>
      <c r="H117" s="696" t="s">
        <v>2994</v>
      </c>
    </row>
    <row r="118" spans="2:8" s="31" customFormat="1" ht="16.350000000000001" customHeight="1">
      <c r="B118" s="784" t="s">
        <v>275</v>
      </c>
      <c r="C118" s="340" t="s">
        <v>294</v>
      </c>
      <c r="D118" s="638">
        <v>12003.57</v>
      </c>
      <c r="E118" s="693">
        <v>12003.57</v>
      </c>
      <c r="F118" s="339">
        <v>100</v>
      </c>
      <c r="G118" s="338">
        <v>1</v>
      </c>
      <c r="H118" s="694" t="s">
        <v>61</v>
      </c>
    </row>
    <row r="119" spans="2:8" s="31" customFormat="1" ht="16.350000000000001" customHeight="1">
      <c r="B119" s="784" t="s">
        <v>276</v>
      </c>
      <c r="C119" s="251" t="s">
        <v>295</v>
      </c>
      <c r="D119" s="695">
        <v>9825.52</v>
      </c>
      <c r="E119" s="695">
        <v>9825.52</v>
      </c>
      <c r="F119" s="664">
        <v>100</v>
      </c>
      <c r="G119" s="665">
        <v>1</v>
      </c>
      <c r="H119" s="696" t="s">
        <v>2994</v>
      </c>
    </row>
    <row r="120" spans="2:8" s="31" customFormat="1" ht="16.350000000000001" customHeight="1">
      <c r="B120" s="784" t="s">
        <v>277</v>
      </c>
      <c r="C120" s="340" t="s">
        <v>3030</v>
      </c>
      <c r="D120" s="638">
        <v>42840.91</v>
      </c>
      <c r="E120" s="693">
        <v>42840.91</v>
      </c>
      <c r="F120" s="339">
        <v>100</v>
      </c>
      <c r="G120" s="338">
        <v>1</v>
      </c>
      <c r="H120" s="694" t="s">
        <v>61</v>
      </c>
    </row>
    <row r="121" spans="2:8" s="31" customFormat="1" ht="16.350000000000001" customHeight="1">
      <c r="B121" s="784" t="s">
        <v>1397</v>
      </c>
      <c r="C121" s="251" t="s">
        <v>1398</v>
      </c>
      <c r="D121" s="695">
        <v>50539.27</v>
      </c>
      <c r="E121" s="695">
        <v>50539.27</v>
      </c>
      <c r="F121" s="664">
        <v>100</v>
      </c>
      <c r="G121" s="665">
        <v>2</v>
      </c>
      <c r="H121" s="696" t="s">
        <v>61</v>
      </c>
    </row>
    <row r="122" spans="2:8" s="31" customFormat="1" ht="16.350000000000001" customHeight="1">
      <c r="B122" s="784" t="s">
        <v>1880</v>
      </c>
      <c r="C122" s="251" t="s">
        <v>2013</v>
      </c>
      <c r="D122" s="714">
        <v>48401.960000000006</v>
      </c>
      <c r="E122" s="714">
        <v>48401.960000000006</v>
      </c>
      <c r="F122" s="715">
        <v>100</v>
      </c>
      <c r="G122" s="866">
        <v>2</v>
      </c>
      <c r="H122" s="716" t="s">
        <v>3018</v>
      </c>
    </row>
    <row r="123" spans="2:8" s="31" customFormat="1" ht="16.350000000000001" customHeight="1" thickBot="1">
      <c r="B123" s="785" t="s">
        <v>1101</v>
      </c>
      <c r="C123" s="717" t="s">
        <v>1102</v>
      </c>
      <c r="D123" s="711">
        <v>19847.63</v>
      </c>
      <c r="E123" s="718">
        <v>19847.63</v>
      </c>
      <c r="F123" s="672">
        <v>100</v>
      </c>
      <c r="G123" s="920">
        <v>1</v>
      </c>
      <c r="H123" s="713" t="s">
        <v>2994</v>
      </c>
    </row>
    <row r="124" spans="2:8" s="31" customFormat="1" ht="16.350000000000001" customHeight="1" thickTop="1">
      <c r="B124" s="868" t="s">
        <v>1103</v>
      </c>
      <c r="C124" s="506" t="s">
        <v>449</v>
      </c>
      <c r="D124" s="695">
        <v>2950.1099999999997</v>
      </c>
      <c r="E124" s="921">
        <v>2877.98</v>
      </c>
      <c r="F124" s="413">
        <v>97.555006423489317</v>
      </c>
      <c r="G124" s="860">
        <v>1</v>
      </c>
      <c r="H124" s="860">
        <v>37</v>
      </c>
    </row>
    <row r="125" spans="2:8" s="31" customFormat="1" ht="16.350000000000001" customHeight="1">
      <c r="B125" s="789" t="s">
        <v>302</v>
      </c>
      <c r="C125" s="336" t="s">
        <v>3031</v>
      </c>
      <c r="D125" s="638">
        <v>1151.3399999999999</v>
      </c>
      <c r="E125" s="693">
        <v>1128.1400000000001</v>
      </c>
      <c r="F125" s="339">
        <v>97.984956659197124</v>
      </c>
      <c r="G125" s="338">
        <v>1</v>
      </c>
      <c r="H125" s="338">
        <v>6</v>
      </c>
    </row>
    <row r="126" spans="2:8" s="31" customFormat="1" ht="16.350000000000001" customHeight="1">
      <c r="B126" s="789" t="s">
        <v>303</v>
      </c>
      <c r="C126" s="335" t="s">
        <v>3032</v>
      </c>
      <c r="D126" s="638">
        <v>958.98</v>
      </c>
      <c r="E126" s="638">
        <v>958.98</v>
      </c>
      <c r="F126" s="639">
        <v>100</v>
      </c>
      <c r="G126" s="337">
        <v>1</v>
      </c>
      <c r="H126" s="338">
        <v>4</v>
      </c>
    </row>
    <row r="127" spans="2:8" s="31" customFormat="1" ht="16.350000000000001" customHeight="1">
      <c r="B127" s="789" t="s">
        <v>304</v>
      </c>
      <c r="C127" s="336" t="s">
        <v>3033</v>
      </c>
      <c r="D127" s="638">
        <v>638.70000000000005</v>
      </c>
      <c r="E127" s="693">
        <v>638.70000000000005</v>
      </c>
      <c r="F127" s="339">
        <v>100</v>
      </c>
      <c r="G127" s="338">
        <v>1</v>
      </c>
      <c r="H127" s="338">
        <v>5</v>
      </c>
    </row>
    <row r="128" spans="2:8" s="31" customFormat="1" ht="16.350000000000001" customHeight="1">
      <c r="B128" s="789" t="s">
        <v>305</v>
      </c>
      <c r="C128" s="335" t="s">
        <v>3034</v>
      </c>
      <c r="D128" s="638">
        <v>934.39</v>
      </c>
      <c r="E128" s="638">
        <v>934.39</v>
      </c>
      <c r="F128" s="639">
        <v>100</v>
      </c>
      <c r="G128" s="337">
        <v>1</v>
      </c>
      <c r="H128" s="338">
        <v>5</v>
      </c>
    </row>
    <row r="129" spans="2:8" s="31" customFormat="1" ht="16.350000000000001" customHeight="1">
      <c r="B129" s="789" t="s">
        <v>306</v>
      </c>
      <c r="C129" s="336" t="s">
        <v>3035</v>
      </c>
      <c r="D129" s="638">
        <v>855.23</v>
      </c>
      <c r="E129" s="693">
        <v>834.06</v>
      </c>
      <c r="F129" s="339">
        <v>97.524642493832062</v>
      </c>
      <c r="G129" s="338">
        <v>1</v>
      </c>
      <c r="H129" s="338">
        <v>5</v>
      </c>
    </row>
    <row r="130" spans="2:8" s="31" customFormat="1" ht="16.350000000000001" customHeight="1">
      <c r="B130" s="789" t="s">
        <v>307</v>
      </c>
      <c r="C130" s="335" t="s">
        <v>3036</v>
      </c>
      <c r="D130" s="638">
        <v>3055.21</v>
      </c>
      <c r="E130" s="638">
        <v>3004.49</v>
      </c>
      <c r="F130" s="639">
        <v>98.339884983356299</v>
      </c>
      <c r="G130" s="337">
        <v>1</v>
      </c>
      <c r="H130" s="338">
        <v>14</v>
      </c>
    </row>
    <row r="131" spans="2:8" s="31" customFormat="1" ht="16.350000000000001" customHeight="1">
      <c r="B131" s="789" t="s">
        <v>308</v>
      </c>
      <c r="C131" s="336" t="s">
        <v>3037</v>
      </c>
      <c r="D131" s="638">
        <v>1793.43</v>
      </c>
      <c r="E131" s="693">
        <v>1793.43</v>
      </c>
      <c r="F131" s="339">
        <v>100</v>
      </c>
      <c r="G131" s="338">
        <v>1</v>
      </c>
      <c r="H131" s="338">
        <v>2</v>
      </c>
    </row>
    <row r="132" spans="2:8" s="31" customFormat="1" ht="16.350000000000001" customHeight="1">
      <c r="B132" s="789" t="s">
        <v>309</v>
      </c>
      <c r="C132" s="335" t="s">
        <v>457</v>
      </c>
      <c r="D132" s="638">
        <v>1450.91</v>
      </c>
      <c r="E132" s="638">
        <v>1428.9</v>
      </c>
      <c r="F132" s="639">
        <v>98.483021000613419</v>
      </c>
      <c r="G132" s="337">
        <v>1</v>
      </c>
      <c r="H132" s="338">
        <v>6</v>
      </c>
    </row>
    <row r="133" spans="2:8" s="31" customFormat="1" ht="16.350000000000001" customHeight="1">
      <c r="B133" s="789" t="s">
        <v>310</v>
      </c>
      <c r="C133" s="336" t="s">
        <v>3038</v>
      </c>
      <c r="D133" s="638">
        <v>1102.2</v>
      </c>
      <c r="E133" s="693">
        <v>1080.79</v>
      </c>
      <c r="F133" s="339">
        <v>98.057521320994368</v>
      </c>
      <c r="G133" s="338">
        <v>1</v>
      </c>
      <c r="H133" s="338">
        <v>8</v>
      </c>
    </row>
    <row r="134" spans="2:8" s="31" customFormat="1" ht="16.350000000000001" customHeight="1">
      <c r="B134" s="789" t="s">
        <v>311</v>
      </c>
      <c r="C134" s="335" t="s">
        <v>962</v>
      </c>
      <c r="D134" s="638">
        <v>1277.82</v>
      </c>
      <c r="E134" s="638">
        <v>1277.82</v>
      </c>
      <c r="F134" s="639">
        <v>100</v>
      </c>
      <c r="G134" s="337">
        <v>1</v>
      </c>
      <c r="H134" s="338">
        <v>6</v>
      </c>
    </row>
    <row r="135" spans="2:8" s="31" customFormat="1" ht="16.350000000000001" customHeight="1">
      <c r="B135" s="789" t="s">
        <v>312</v>
      </c>
      <c r="C135" s="336" t="s">
        <v>3039</v>
      </c>
      <c r="D135" s="638">
        <v>1541.64</v>
      </c>
      <c r="E135" s="693">
        <v>1475.64</v>
      </c>
      <c r="F135" s="339">
        <v>95.718844866505805</v>
      </c>
      <c r="G135" s="338">
        <v>1</v>
      </c>
      <c r="H135" s="338">
        <v>6</v>
      </c>
    </row>
    <row r="136" spans="2:8" s="31" customFormat="1" ht="16.350000000000001" customHeight="1">
      <c r="B136" s="789" t="s">
        <v>313</v>
      </c>
      <c r="C136" s="335" t="s">
        <v>963</v>
      </c>
      <c r="D136" s="638">
        <v>4051.72</v>
      </c>
      <c r="E136" s="638">
        <v>3946.72</v>
      </c>
      <c r="F136" s="639">
        <v>97.408507991667733</v>
      </c>
      <c r="G136" s="337">
        <v>1</v>
      </c>
      <c r="H136" s="338">
        <v>23</v>
      </c>
    </row>
    <row r="137" spans="2:8" s="31" customFormat="1" ht="16.350000000000001" customHeight="1">
      <c r="B137" s="789" t="s">
        <v>314</v>
      </c>
      <c r="C137" s="336" t="s">
        <v>3040</v>
      </c>
      <c r="D137" s="638">
        <v>752.09</v>
      </c>
      <c r="E137" s="693">
        <v>752.09</v>
      </c>
      <c r="F137" s="339">
        <v>100</v>
      </c>
      <c r="G137" s="338">
        <v>1</v>
      </c>
      <c r="H137" s="338">
        <v>3</v>
      </c>
    </row>
    <row r="138" spans="2:8" s="31" customFormat="1" ht="16.350000000000001" customHeight="1">
      <c r="B138" s="789" t="s">
        <v>315</v>
      </c>
      <c r="C138" s="335" t="s">
        <v>964</v>
      </c>
      <c r="D138" s="638">
        <v>1209.56</v>
      </c>
      <c r="E138" s="638">
        <v>1209.56</v>
      </c>
      <c r="F138" s="639">
        <v>100</v>
      </c>
      <c r="G138" s="337">
        <v>1</v>
      </c>
      <c r="H138" s="338">
        <v>9</v>
      </c>
    </row>
    <row r="139" spans="2:8" s="31" customFormat="1" ht="16.350000000000001" customHeight="1">
      <c r="B139" s="789" t="s">
        <v>316</v>
      </c>
      <c r="C139" s="336" t="s">
        <v>3041</v>
      </c>
      <c r="D139" s="638">
        <v>830.55</v>
      </c>
      <c r="E139" s="693">
        <v>830.55</v>
      </c>
      <c r="F139" s="339">
        <v>100</v>
      </c>
      <c r="G139" s="338">
        <v>1</v>
      </c>
      <c r="H139" s="338">
        <v>4</v>
      </c>
    </row>
    <row r="140" spans="2:8" s="31" customFormat="1" ht="16.350000000000001" customHeight="1">
      <c r="B140" s="789" t="s">
        <v>317</v>
      </c>
      <c r="C140" s="335" t="s">
        <v>465</v>
      </c>
      <c r="D140" s="638">
        <v>1191.08</v>
      </c>
      <c r="E140" s="638">
        <v>1191.08</v>
      </c>
      <c r="F140" s="639">
        <v>100</v>
      </c>
      <c r="G140" s="337">
        <v>1</v>
      </c>
      <c r="H140" s="338">
        <v>7</v>
      </c>
    </row>
    <row r="141" spans="2:8" s="31" customFormat="1" ht="16.350000000000001" customHeight="1">
      <c r="B141" s="789" t="s">
        <v>318</v>
      </c>
      <c r="C141" s="336" t="s">
        <v>3042</v>
      </c>
      <c r="D141" s="638">
        <v>2222.0499999999993</v>
      </c>
      <c r="E141" s="693">
        <v>2222.0500000000002</v>
      </c>
      <c r="F141" s="339">
        <v>100.00000000000004</v>
      </c>
      <c r="G141" s="338">
        <v>1</v>
      </c>
      <c r="H141" s="338">
        <v>14</v>
      </c>
    </row>
    <row r="142" spans="2:8" s="31" customFormat="1" ht="16.350000000000001" customHeight="1">
      <c r="B142" s="789" t="s">
        <v>319</v>
      </c>
      <c r="C142" s="335" t="s">
        <v>965</v>
      </c>
      <c r="D142" s="638">
        <v>2685.39</v>
      </c>
      <c r="E142" s="638">
        <v>2685.39</v>
      </c>
      <c r="F142" s="639">
        <v>100</v>
      </c>
      <c r="G142" s="337">
        <v>1</v>
      </c>
      <c r="H142" s="338">
        <v>17</v>
      </c>
    </row>
    <row r="143" spans="2:8" s="31" customFormat="1" ht="16.350000000000001" customHeight="1">
      <c r="B143" s="789" t="s">
        <v>320</v>
      </c>
      <c r="C143" s="336" t="s">
        <v>3043</v>
      </c>
      <c r="D143" s="638">
        <v>3118.12</v>
      </c>
      <c r="E143" s="693">
        <v>3024.02</v>
      </c>
      <c r="F143" s="339">
        <v>96.982155914461273</v>
      </c>
      <c r="G143" s="338">
        <v>1</v>
      </c>
      <c r="H143" s="338">
        <v>16</v>
      </c>
    </row>
    <row r="144" spans="2:8" s="31" customFormat="1" ht="16.350000000000001" customHeight="1">
      <c r="B144" s="789" t="s">
        <v>321</v>
      </c>
      <c r="C144" s="335" t="s">
        <v>966</v>
      </c>
      <c r="D144" s="638">
        <v>4872.17</v>
      </c>
      <c r="E144" s="638">
        <v>4872.17</v>
      </c>
      <c r="F144" s="639">
        <v>100</v>
      </c>
      <c r="G144" s="337">
        <v>1</v>
      </c>
      <c r="H144" s="338">
        <v>16</v>
      </c>
    </row>
    <row r="145" spans="2:8" s="31" customFormat="1" ht="16.350000000000001" customHeight="1">
      <c r="B145" s="789" t="s">
        <v>322</v>
      </c>
      <c r="C145" s="336" t="s">
        <v>3044</v>
      </c>
      <c r="D145" s="638">
        <v>2219.7399999999971</v>
      </c>
      <c r="E145" s="693">
        <v>2219.7399999999998</v>
      </c>
      <c r="F145" s="339">
        <v>100.00000000000013</v>
      </c>
      <c r="G145" s="338">
        <v>1</v>
      </c>
      <c r="H145" s="338">
        <v>21</v>
      </c>
    </row>
    <row r="146" spans="2:8" s="31" customFormat="1" ht="16.350000000000001" customHeight="1">
      <c r="B146" s="789" t="s">
        <v>323</v>
      </c>
      <c r="C146" s="335" t="s">
        <v>967</v>
      </c>
      <c r="D146" s="638">
        <v>1222.1300000000001</v>
      </c>
      <c r="E146" s="638">
        <v>1196.76</v>
      </c>
      <c r="F146" s="639">
        <v>97.924116092396048</v>
      </c>
      <c r="G146" s="337">
        <v>1</v>
      </c>
      <c r="H146" s="338">
        <v>6</v>
      </c>
    </row>
    <row r="147" spans="2:8" s="31" customFormat="1" ht="16.350000000000001" customHeight="1">
      <c r="B147" s="789" t="s">
        <v>324</v>
      </c>
      <c r="C147" s="336" t="s">
        <v>3045</v>
      </c>
      <c r="D147" s="638">
        <v>1062.05</v>
      </c>
      <c r="E147" s="693">
        <v>1025.82</v>
      </c>
      <c r="F147" s="339">
        <v>96.588672849677508</v>
      </c>
      <c r="G147" s="338">
        <v>1</v>
      </c>
      <c r="H147" s="338">
        <v>5</v>
      </c>
    </row>
    <row r="148" spans="2:8" s="31" customFormat="1" ht="16.350000000000001" customHeight="1">
      <c r="B148" s="789" t="s">
        <v>325</v>
      </c>
      <c r="C148" s="335" t="s">
        <v>3046</v>
      </c>
      <c r="D148" s="638">
        <v>1107.3599999999999</v>
      </c>
      <c r="E148" s="638">
        <v>1084.56</v>
      </c>
      <c r="F148" s="639">
        <v>97.941048981361078</v>
      </c>
      <c r="G148" s="337">
        <v>1</v>
      </c>
      <c r="H148" s="338">
        <v>6</v>
      </c>
    </row>
    <row r="149" spans="2:8" s="31" customFormat="1" ht="16.350000000000001" customHeight="1">
      <c r="B149" s="789" t="s">
        <v>326</v>
      </c>
      <c r="C149" s="336" t="s">
        <v>3047</v>
      </c>
      <c r="D149" s="638">
        <v>1905.39</v>
      </c>
      <c r="E149" s="693">
        <v>1905.39</v>
      </c>
      <c r="F149" s="339">
        <v>100</v>
      </c>
      <c r="G149" s="338">
        <v>1</v>
      </c>
      <c r="H149" s="338">
        <v>9</v>
      </c>
    </row>
    <row r="150" spans="2:8" s="31" customFormat="1" ht="16.350000000000001" customHeight="1">
      <c r="B150" s="789" t="s">
        <v>328</v>
      </c>
      <c r="C150" s="335" t="s">
        <v>476</v>
      </c>
      <c r="D150" s="638">
        <v>439.56</v>
      </c>
      <c r="E150" s="638">
        <v>439.56</v>
      </c>
      <c r="F150" s="639">
        <v>100</v>
      </c>
      <c r="G150" s="337">
        <v>1</v>
      </c>
      <c r="H150" s="338">
        <v>2</v>
      </c>
    </row>
    <row r="151" spans="2:8" s="31" customFormat="1" ht="16.350000000000001" customHeight="1">
      <c r="B151" s="789" t="s">
        <v>329</v>
      </c>
      <c r="C151" s="336" t="s">
        <v>477</v>
      </c>
      <c r="D151" s="638">
        <v>1184.77</v>
      </c>
      <c r="E151" s="693">
        <v>1098.98</v>
      </c>
      <c r="F151" s="339">
        <v>92.758932113405976</v>
      </c>
      <c r="G151" s="338">
        <v>1</v>
      </c>
      <c r="H151" s="338">
        <v>5</v>
      </c>
    </row>
    <row r="152" spans="2:8" s="31" customFormat="1" ht="16.350000000000001" customHeight="1">
      <c r="B152" s="789" t="s">
        <v>330</v>
      </c>
      <c r="C152" s="335" t="s">
        <v>478</v>
      </c>
      <c r="D152" s="638">
        <v>1277.04</v>
      </c>
      <c r="E152" s="638">
        <v>1194.8499999999999</v>
      </c>
      <c r="F152" s="639">
        <v>93.564023053310777</v>
      </c>
      <c r="G152" s="337">
        <v>1</v>
      </c>
      <c r="H152" s="338">
        <v>5</v>
      </c>
    </row>
    <row r="153" spans="2:8" s="31" customFormat="1" ht="16.350000000000001" customHeight="1">
      <c r="B153" s="789" t="s">
        <v>331</v>
      </c>
      <c r="C153" s="336" t="s">
        <v>479</v>
      </c>
      <c r="D153" s="638">
        <v>793.87</v>
      </c>
      <c r="E153" s="693">
        <v>793.87</v>
      </c>
      <c r="F153" s="339">
        <v>100</v>
      </c>
      <c r="G153" s="338">
        <v>1</v>
      </c>
      <c r="H153" s="338">
        <v>4</v>
      </c>
    </row>
    <row r="154" spans="2:8" s="31" customFormat="1" ht="16.350000000000001" customHeight="1">
      <c r="B154" s="789" t="s">
        <v>332</v>
      </c>
      <c r="C154" s="335" t="s">
        <v>3048</v>
      </c>
      <c r="D154" s="638">
        <v>2087.6999999999998</v>
      </c>
      <c r="E154" s="638">
        <v>2065.46</v>
      </c>
      <c r="F154" s="639">
        <v>98.934712841883425</v>
      </c>
      <c r="G154" s="337">
        <v>1</v>
      </c>
      <c r="H154" s="338">
        <v>16</v>
      </c>
    </row>
    <row r="155" spans="2:8" s="31" customFormat="1" ht="16.350000000000001" customHeight="1">
      <c r="B155" s="789" t="s">
        <v>333</v>
      </c>
      <c r="C155" s="336" t="s">
        <v>481</v>
      </c>
      <c r="D155" s="638">
        <v>1444.4</v>
      </c>
      <c r="E155" s="693">
        <v>1296.0999999999999</v>
      </c>
      <c r="F155" s="339">
        <v>89.732761008031005</v>
      </c>
      <c r="G155" s="338">
        <v>1</v>
      </c>
      <c r="H155" s="338">
        <v>7</v>
      </c>
    </row>
    <row r="156" spans="2:8" s="31" customFormat="1" ht="16.350000000000001" customHeight="1">
      <c r="B156" s="789" t="s">
        <v>334</v>
      </c>
      <c r="C156" s="335" t="s">
        <v>482</v>
      </c>
      <c r="D156" s="638">
        <v>1302.42</v>
      </c>
      <c r="E156" s="638">
        <v>1249.26</v>
      </c>
      <c r="F156" s="639">
        <v>95.918367346938766</v>
      </c>
      <c r="G156" s="337">
        <v>1</v>
      </c>
      <c r="H156" s="338">
        <v>9</v>
      </c>
    </row>
    <row r="157" spans="2:8" s="31" customFormat="1" ht="16.350000000000001" customHeight="1">
      <c r="B157" s="789" t="s">
        <v>335</v>
      </c>
      <c r="C157" s="336" t="s">
        <v>483</v>
      </c>
      <c r="D157" s="638">
        <v>1008.39</v>
      </c>
      <c r="E157" s="693">
        <v>1008.39</v>
      </c>
      <c r="F157" s="339">
        <v>100</v>
      </c>
      <c r="G157" s="338">
        <v>1</v>
      </c>
      <c r="H157" s="338">
        <v>4</v>
      </c>
    </row>
    <row r="158" spans="2:8" s="31" customFormat="1" ht="16.350000000000001" customHeight="1">
      <c r="B158" s="789" t="s">
        <v>336</v>
      </c>
      <c r="C158" s="335" t="s">
        <v>484</v>
      </c>
      <c r="D158" s="638">
        <v>655.27</v>
      </c>
      <c r="E158" s="638">
        <v>621.23</v>
      </c>
      <c r="F158" s="639">
        <v>94.805194805194816</v>
      </c>
      <c r="G158" s="337">
        <v>1</v>
      </c>
      <c r="H158" s="338">
        <v>2</v>
      </c>
    </row>
    <row r="159" spans="2:8" s="31" customFormat="1" ht="16.350000000000001" customHeight="1">
      <c r="B159" s="789" t="s">
        <v>337</v>
      </c>
      <c r="C159" s="336" t="s">
        <v>485</v>
      </c>
      <c r="D159" s="638">
        <v>453.77</v>
      </c>
      <c r="E159" s="693">
        <v>453.77</v>
      </c>
      <c r="F159" s="339">
        <v>100</v>
      </c>
      <c r="G159" s="338">
        <v>1</v>
      </c>
      <c r="H159" s="338">
        <v>2</v>
      </c>
    </row>
    <row r="160" spans="2:8" s="31" customFormat="1" ht="16.350000000000001" customHeight="1">
      <c r="B160" s="789" t="s">
        <v>338</v>
      </c>
      <c r="C160" s="335" t="s">
        <v>486</v>
      </c>
      <c r="D160" s="638">
        <v>2955.74</v>
      </c>
      <c r="E160" s="638">
        <v>2904.89</v>
      </c>
      <c r="F160" s="639">
        <v>98.279618640340487</v>
      </c>
      <c r="G160" s="337">
        <v>1</v>
      </c>
      <c r="H160" s="338">
        <v>15</v>
      </c>
    </row>
    <row r="161" spans="2:8" s="31" customFormat="1" ht="16.350000000000001" customHeight="1">
      <c r="B161" s="789" t="s">
        <v>339</v>
      </c>
      <c r="C161" s="336" t="s">
        <v>487</v>
      </c>
      <c r="D161" s="638">
        <v>1464.14</v>
      </c>
      <c r="E161" s="693">
        <v>1416.69</v>
      </c>
      <c r="F161" s="339">
        <v>96.759189694974523</v>
      </c>
      <c r="G161" s="338">
        <v>1</v>
      </c>
      <c r="H161" s="338">
        <v>12</v>
      </c>
    </row>
    <row r="162" spans="2:8" s="31" customFormat="1" ht="16.350000000000001" customHeight="1">
      <c r="B162" s="789" t="s">
        <v>340</v>
      </c>
      <c r="C162" s="335" t="s">
        <v>488</v>
      </c>
      <c r="D162" s="638">
        <v>1109.8699999999999</v>
      </c>
      <c r="E162" s="638">
        <v>1090.47</v>
      </c>
      <c r="F162" s="639">
        <v>98.252047537098946</v>
      </c>
      <c r="G162" s="337">
        <v>1</v>
      </c>
      <c r="H162" s="338">
        <v>10</v>
      </c>
    </row>
    <row r="163" spans="2:8" s="31" customFormat="1" ht="16.350000000000001" customHeight="1">
      <c r="B163" s="789" t="s">
        <v>341</v>
      </c>
      <c r="C163" s="336" t="s">
        <v>489</v>
      </c>
      <c r="D163" s="638">
        <v>2393.4499999999998</v>
      </c>
      <c r="E163" s="693">
        <v>2362.48</v>
      </c>
      <c r="F163" s="339">
        <v>98.706051933401582</v>
      </c>
      <c r="G163" s="338">
        <v>1</v>
      </c>
      <c r="H163" s="338">
        <v>37</v>
      </c>
    </row>
    <row r="164" spans="2:8" s="31" customFormat="1" ht="16.350000000000001" customHeight="1">
      <c r="B164" s="789" t="s">
        <v>342</v>
      </c>
      <c r="C164" s="335" t="s">
        <v>3049</v>
      </c>
      <c r="D164" s="638">
        <v>4524</v>
      </c>
      <c r="E164" s="638">
        <v>4419.5</v>
      </c>
      <c r="F164" s="639">
        <v>97.690097259062782</v>
      </c>
      <c r="G164" s="337">
        <v>1</v>
      </c>
      <c r="H164" s="338">
        <v>19</v>
      </c>
    </row>
    <row r="165" spans="2:8" s="31" customFormat="1" ht="16.350000000000001" customHeight="1">
      <c r="B165" s="789" t="s">
        <v>343</v>
      </c>
      <c r="C165" s="336" t="s">
        <v>491</v>
      </c>
      <c r="D165" s="638">
        <v>3600.61</v>
      </c>
      <c r="E165" s="693">
        <v>3458.39</v>
      </c>
      <c r="F165" s="339">
        <v>96.050113730728953</v>
      </c>
      <c r="G165" s="338">
        <v>1</v>
      </c>
      <c r="H165" s="338">
        <v>40</v>
      </c>
    </row>
    <row r="166" spans="2:8" s="31" customFormat="1" ht="16.350000000000001" customHeight="1">
      <c r="B166" s="789" t="s">
        <v>344</v>
      </c>
      <c r="C166" s="335" t="s">
        <v>492</v>
      </c>
      <c r="D166" s="638">
        <v>5926.17</v>
      </c>
      <c r="E166" s="638">
        <v>5687.14</v>
      </c>
      <c r="F166" s="639">
        <v>95.966534878344703</v>
      </c>
      <c r="G166" s="337">
        <v>1</v>
      </c>
      <c r="H166" s="338">
        <v>39</v>
      </c>
    </row>
    <row r="167" spans="2:8" s="31" customFormat="1" ht="16.350000000000001" customHeight="1">
      <c r="B167" s="789" t="s">
        <v>345</v>
      </c>
      <c r="C167" s="336" t="s">
        <v>493</v>
      </c>
      <c r="D167" s="638">
        <v>2026.44</v>
      </c>
      <c r="E167" s="693">
        <v>2026.44</v>
      </c>
      <c r="F167" s="339">
        <v>100</v>
      </c>
      <c r="G167" s="338">
        <v>1</v>
      </c>
      <c r="H167" s="338">
        <v>9</v>
      </c>
    </row>
    <row r="168" spans="2:8" s="31" customFormat="1" ht="16.350000000000001" customHeight="1">
      <c r="B168" s="789" t="s">
        <v>346</v>
      </c>
      <c r="C168" s="335" t="s">
        <v>494</v>
      </c>
      <c r="D168" s="638">
        <v>662.58</v>
      </c>
      <c r="E168" s="638">
        <v>662.58</v>
      </c>
      <c r="F168" s="639">
        <v>100</v>
      </c>
      <c r="G168" s="337">
        <v>1</v>
      </c>
      <c r="H168" s="338">
        <v>3</v>
      </c>
    </row>
    <row r="169" spans="2:8" s="31" customFormat="1" ht="16.350000000000001" customHeight="1">
      <c r="B169" s="789" t="s">
        <v>347</v>
      </c>
      <c r="C169" s="336" t="s">
        <v>495</v>
      </c>
      <c r="D169" s="638">
        <v>1069.82</v>
      </c>
      <c r="E169" s="693">
        <v>1069.82</v>
      </c>
      <c r="F169" s="339">
        <v>100</v>
      </c>
      <c r="G169" s="338">
        <v>1</v>
      </c>
      <c r="H169" s="338">
        <v>4</v>
      </c>
    </row>
    <row r="170" spans="2:8" s="31" customFormat="1" ht="16.350000000000001" customHeight="1">
      <c r="B170" s="789" t="s">
        <v>348</v>
      </c>
      <c r="C170" s="335" t="s">
        <v>496</v>
      </c>
      <c r="D170" s="638">
        <v>1759.11</v>
      </c>
      <c r="E170" s="638">
        <v>1723.38</v>
      </c>
      <c r="F170" s="639">
        <v>97.968859252690294</v>
      </c>
      <c r="G170" s="337">
        <v>1</v>
      </c>
      <c r="H170" s="338">
        <v>8</v>
      </c>
    </row>
    <row r="171" spans="2:8" s="31" customFormat="1" ht="16.350000000000001" customHeight="1">
      <c r="B171" s="789" t="s">
        <v>350</v>
      </c>
      <c r="C171" s="336" t="s">
        <v>3050</v>
      </c>
      <c r="D171" s="638">
        <v>1459.86</v>
      </c>
      <c r="E171" s="693">
        <v>1412.72</v>
      </c>
      <c r="F171" s="339">
        <v>96.770923239214724</v>
      </c>
      <c r="G171" s="338">
        <v>1</v>
      </c>
      <c r="H171" s="338">
        <v>6</v>
      </c>
    </row>
    <row r="172" spans="2:8" s="31" customFormat="1" ht="16.350000000000001" customHeight="1">
      <c r="B172" s="789" t="s">
        <v>351</v>
      </c>
      <c r="C172" s="335" t="s">
        <v>499</v>
      </c>
      <c r="D172" s="638">
        <v>1162.55</v>
      </c>
      <c r="E172" s="638">
        <v>1162.55</v>
      </c>
      <c r="F172" s="639">
        <v>100</v>
      </c>
      <c r="G172" s="337">
        <v>1</v>
      </c>
      <c r="H172" s="338">
        <v>5</v>
      </c>
    </row>
    <row r="173" spans="2:8" s="31" customFormat="1" ht="16.350000000000001" customHeight="1">
      <c r="B173" s="789" t="s">
        <v>352</v>
      </c>
      <c r="C173" s="336" t="s">
        <v>3051</v>
      </c>
      <c r="D173" s="638">
        <v>578.17999999999995</v>
      </c>
      <c r="E173" s="693">
        <v>578.17999999999995</v>
      </c>
      <c r="F173" s="339">
        <v>100</v>
      </c>
      <c r="G173" s="338">
        <v>1</v>
      </c>
      <c r="H173" s="338">
        <v>2</v>
      </c>
    </row>
    <row r="174" spans="2:8" s="31" customFormat="1" ht="16.350000000000001" customHeight="1">
      <c r="B174" s="789" t="s">
        <v>353</v>
      </c>
      <c r="C174" s="335" t="s">
        <v>3052</v>
      </c>
      <c r="D174" s="638">
        <v>507.11</v>
      </c>
      <c r="E174" s="638">
        <v>507.11</v>
      </c>
      <c r="F174" s="639">
        <v>100</v>
      </c>
      <c r="G174" s="337">
        <v>1</v>
      </c>
      <c r="H174" s="338">
        <v>2</v>
      </c>
    </row>
    <row r="175" spans="2:8" s="31" customFormat="1" ht="16.350000000000001" customHeight="1">
      <c r="B175" s="789" t="s">
        <v>354</v>
      </c>
      <c r="C175" s="336" t="s">
        <v>3053</v>
      </c>
      <c r="D175" s="638">
        <v>1053.3900000000001</v>
      </c>
      <c r="E175" s="693">
        <v>1007.45</v>
      </c>
      <c r="F175" s="339">
        <v>95.638842214184677</v>
      </c>
      <c r="G175" s="338">
        <v>1</v>
      </c>
      <c r="H175" s="338">
        <v>3</v>
      </c>
    </row>
    <row r="176" spans="2:8" s="31" customFormat="1" ht="16.350000000000001" customHeight="1">
      <c r="B176" s="789" t="s">
        <v>355</v>
      </c>
      <c r="C176" s="335" t="s">
        <v>1149</v>
      </c>
      <c r="D176" s="638">
        <v>1755.52</v>
      </c>
      <c r="E176" s="638">
        <v>1648.4</v>
      </c>
      <c r="F176" s="639">
        <v>93.89810426540285</v>
      </c>
      <c r="G176" s="337">
        <v>1</v>
      </c>
      <c r="H176" s="338">
        <v>5</v>
      </c>
    </row>
    <row r="177" spans="2:8" s="31" customFormat="1" ht="16.350000000000001" customHeight="1">
      <c r="B177" s="789" t="s">
        <v>356</v>
      </c>
      <c r="C177" s="336" t="s">
        <v>3054</v>
      </c>
      <c r="D177" s="638">
        <v>2853.82</v>
      </c>
      <c r="E177" s="693">
        <v>2733.56</v>
      </c>
      <c r="F177" s="339">
        <v>95.785999116973031</v>
      </c>
      <c r="G177" s="338">
        <v>1</v>
      </c>
      <c r="H177" s="338">
        <v>22</v>
      </c>
    </row>
    <row r="178" spans="2:8" s="31" customFormat="1" ht="16.350000000000001" customHeight="1">
      <c r="B178" s="789" t="s">
        <v>357</v>
      </c>
      <c r="C178" s="335" t="s">
        <v>3055</v>
      </c>
      <c r="D178" s="638">
        <v>1018.72</v>
      </c>
      <c r="E178" s="638">
        <v>924.66</v>
      </c>
      <c r="F178" s="639">
        <v>90.766844667818432</v>
      </c>
      <c r="G178" s="337">
        <v>1</v>
      </c>
      <c r="H178" s="338">
        <v>3</v>
      </c>
    </row>
    <row r="179" spans="2:8" s="31" customFormat="1" ht="16.350000000000001" customHeight="1">
      <c r="B179" s="789" t="s">
        <v>358</v>
      </c>
      <c r="C179" s="336" t="s">
        <v>3056</v>
      </c>
      <c r="D179" s="638">
        <v>1774.0100000000002</v>
      </c>
      <c r="E179" s="693">
        <v>1602.52</v>
      </c>
      <c r="F179" s="339">
        <v>90.333199925592282</v>
      </c>
      <c r="G179" s="338">
        <v>1</v>
      </c>
      <c r="H179" s="338">
        <v>9</v>
      </c>
    </row>
    <row r="180" spans="2:8" s="31" customFormat="1" ht="16.350000000000001" customHeight="1">
      <c r="B180" s="789" t="s">
        <v>360</v>
      </c>
      <c r="C180" s="335" t="s">
        <v>508</v>
      </c>
      <c r="D180" s="638">
        <v>874.15</v>
      </c>
      <c r="E180" s="638">
        <v>823.26</v>
      </c>
      <c r="F180" s="639">
        <v>94.178344677686894</v>
      </c>
      <c r="G180" s="337">
        <v>1</v>
      </c>
      <c r="H180" s="338">
        <v>4</v>
      </c>
    </row>
    <row r="181" spans="2:8" s="31" customFormat="1" ht="16.350000000000001" customHeight="1">
      <c r="B181" s="789" t="s">
        <v>361</v>
      </c>
      <c r="C181" s="336" t="s">
        <v>509</v>
      </c>
      <c r="D181" s="638">
        <v>1049.73</v>
      </c>
      <c r="E181" s="693">
        <v>1024.6099999999999</v>
      </c>
      <c r="F181" s="339">
        <v>97.607003705714789</v>
      </c>
      <c r="G181" s="338">
        <v>1</v>
      </c>
      <c r="H181" s="338">
        <v>3</v>
      </c>
    </row>
    <row r="182" spans="2:8" s="31" customFormat="1" ht="16.350000000000001" customHeight="1">
      <c r="B182" s="789" t="s">
        <v>362</v>
      </c>
      <c r="C182" s="335" t="s">
        <v>510</v>
      </c>
      <c r="D182" s="638">
        <v>835.05</v>
      </c>
      <c r="E182" s="638">
        <v>758.92</v>
      </c>
      <c r="F182" s="639">
        <v>90.883180647865402</v>
      </c>
      <c r="G182" s="337">
        <v>1</v>
      </c>
      <c r="H182" s="338">
        <v>2</v>
      </c>
    </row>
    <row r="183" spans="2:8" s="31" customFormat="1" ht="16.350000000000001" customHeight="1">
      <c r="B183" s="789" t="s">
        <v>363</v>
      </c>
      <c r="C183" s="336" t="s">
        <v>511</v>
      </c>
      <c r="D183" s="638">
        <v>576.20000000000005</v>
      </c>
      <c r="E183" s="693">
        <v>526.20000000000005</v>
      </c>
      <c r="F183" s="339">
        <v>91.322457480041649</v>
      </c>
      <c r="G183" s="338">
        <v>1</v>
      </c>
      <c r="H183" s="338">
        <v>1</v>
      </c>
    </row>
    <row r="184" spans="2:8" s="31" customFormat="1" ht="16.350000000000001" customHeight="1">
      <c r="B184" s="789" t="s">
        <v>365</v>
      </c>
      <c r="C184" s="335" t="s">
        <v>3057</v>
      </c>
      <c r="D184" s="638">
        <v>1027.44</v>
      </c>
      <c r="E184" s="638">
        <v>1001.28</v>
      </c>
      <c r="F184" s="639">
        <v>97.453865919177758</v>
      </c>
      <c r="G184" s="337">
        <v>1</v>
      </c>
      <c r="H184" s="338">
        <v>4</v>
      </c>
    </row>
    <row r="185" spans="2:8" s="31" customFormat="1" ht="16.350000000000001" customHeight="1">
      <c r="B185" s="789" t="s">
        <v>366</v>
      </c>
      <c r="C185" s="336" t="s">
        <v>3058</v>
      </c>
      <c r="D185" s="638">
        <v>1773.05</v>
      </c>
      <c r="E185" s="693">
        <v>1704.92</v>
      </c>
      <c r="F185" s="339">
        <v>96.157468768506249</v>
      </c>
      <c r="G185" s="338">
        <v>1</v>
      </c>
      <c r="H185" s="338">
        <v>9</v>
      </c>
    </row>
    <row r="186" spans="2:8" s="31" customFormat="1" ht="16.350000000000001" customHeight="1">
      <c r="B186" s="789" t="s">
        <v>367</v>
      </c>
      <c r="C186" s="335" t="s">
        <v>3059</v>
      </c>
      <c r="D186" s="638">
        <v>961.25</v>
      </c>
      <c r="E186" s="638">
        <v>941.54</v>
      </c>
      <c r="F186" s="639">
        <v>97.949544863459039</v>
      </c>
      <c r="G186" s="337">
        <v>1</v>
      </c>
      <c r="H186" s="338">
        <v>7</v>
      </c>
    </row>
    <row r="187" spans="2:8" s="31" customFormat="1" ht="16.350000000000001" customHeight="1">
      <c r="B187" s="789" t="s">
        <v>368</v>
      </c>
      <c r="C187" s="336" t="s">
        <v>3060</v>
      </c>
      <c r="D187" s="638">
        <v>2106.16</v>
      </c>
      <c r="E187" s="693">
        <v>2043.31</v>
      </c>
      <c r="F187" s="339">
        <v>97.015896228206785</v>
      </c>
      <c r="G187" s="338">
        <v>1</v>
      </c>
      <c r="H187" s="338">
        <v>10</v>
      </c>
    </row>
    <row r="188" spans="2:8" s="31" customFormat="1" ht="16.350000000000001" customHeight="1">
      <c r="B188" s="789" t="s">
        <v>369</v>
      </c>
      <c r="C188" s="335" t="s">
        <v>517</v>
      </c>
      <c r="D188" s="638">
        <v>1794.85</v>
      </c>
      <c r="E188" s="638">
        <v>1730.73</v>
      </c>
      <c r="F188" s="639">
        <v>96.427556620330392</v>
      </c>
      <c r="G188" s="337">
        <v>1</v>
      </c>
      <c r="H188" s="338">
        <v>8</v>
      </c>
    </row>
    <row r="189" spans="2:8" s="31" customFormat="1" ht="16.350000000000001" customHeight="1">
      <c r="B189" s="789" t="s">
        <v>370</v>
      </c>
      <c r="C189" s="336" t="s">
        <v>3061</v>
      </c>
      <c r="D189" s="638">
        <v>1536.59</v>
      </c>
      <c r="E189" s="693">
        <v>1454.83</v>
      </c>
      <c r="F189" s="339">
        <v>94.679127158187939</v>
      </c>
      <c r="G189" s="338">
        <v>1</v>
      </c>
      <c r="H189" s="338">
        <v>6</v>
      </c>
    </row>
    <row r="190" spans="2:8" s="31" customFormat="1" ht="16.350000000000001" customHeight="1">
      <c r="B190" s="789" t="s">
        <v>371</v>
      </c>
      <c r="C190" s="335" t="s">
        <v>3062</v>
      </c>
      <c r="D190" s="638">
        <v>1190.7</v>
      </c>
      <c r="E190" s="638">
        <v>1124.55</v>
      </c>
      <c r="F190" s="639">
        <v>94.444444444444443</v>
      </c>
      <c r="G190" s="337">
        <v>1</v>
      </c>
      <c r="H190" s="338">
        <v>6</v>
      </c>
    </row>
    <row r="191" spans="2:8" s="31" customFormat="1" ht="16.350000000000001" customHeight="1">
      <c r="B191" s="789" t="s">
        <v>372</v>
      </c>
      <c r="C191" s="336" t="s">
        <v>3063</v>
      </c>
      <c r="D191" s="638">
        <v>1100.17</v>
      </c>
      <c r="E191" s="693">
        <v>1042.47</v>
      </c>
      <c r="F191" s="339">
        <v>94.755355990437835</v>
      </c>
      <c r="G191" s="338">
        <v>1</v>
      </c>
      <c r="H191" s="338">
        <v>4</v>
      </c>
    </row>
    <row r="192" spans="2:8" s="31" customFormat="1" ht="16.350000000000001" customHeight="1">
      <c r="B192" s="789" t="s">
        <v>373</v>
      </c>
      <c r="C192" s="335" t="s">
        <v>972</v>
      </c>
      <c r="D192" s="638">
        <v>2282.62</v>
      </c>
      <c r="E192" s="638">
        <v>2177.4499999999998</v>
      </c>
      <c r="F192" s="639">
        <v>95.392575198675203</v>
      </c>
      <c r="G192" s="337">
        <v>1</v>
      </c>
      <c r="H192" s="338">
        <v>10</v>
      </c>
    </row>
    <row r="193" spans="2:8" s="31" customFormat="1" ht="16.350000000000001" customHeight="1">
      <c r="B193" s="789" t="s">
        <v>375</v>
      </c>
      <c r="C193" s="336" t="s">
        <v>523</v>
      </c>
      <c r="D193" s="638">
        <v>818.75</v>
      </c>
      <c r="E193" s="693">
        <v>798.73</v>
      </c>
      <c r="F193" s="339">
        <v>97.554809160305339</v>
      </c>
      <c r="G193" s="338">
        <v>1</v>
      </c>
      <c r="H193" s="338">
        <v>3</v>
      </c>
    </row>
    <row r="194" spans="2:8" s="31" customFormat="1" ht="16.350000000000001" customHeight="1">
      <c r="B194" s="789" t="s">
        <v>376</v>
      </c>
      <c r="C194" s="335" t="s">
        <v>524</v>
      </c>
      <c r="D194" s="638">
        <v>1746.2</v>
      </c>
      <c r="E194" s="638">
        <v>1665.9</v>
      </c>
      <c r="F194" s="639">
        <v>95.401443133661672</v>
      </c>
      <c r="G194" s="337">
        <v>1</v>
      </c>
      <c r="H194" s="338">
        <v>5</v>
      </c>
    </row>
    <row r="195" spans="2:8" s="31" customFormat="1" ht="16.350000000000001" customHeight="1">
      <c r="B195" s="789" t="s">
        <v>377</v>
      </c>
      <c r="C195" s="336" t="s">
        <v>525</v>
      </c>
      <c r="D195" s="638">
        <v>543.09</v>
      </c>
      <c r="E195" s="693">
        <v>519.88</v>
      </c>
      <c r="F195" s="339">
        <v>95.72630687363052</v>
      </c>
      <c r="G195" s="338">
        <v>1</v>
      </c>
      <c r="H195" s="338">
        <v>2</v>
      </c>
    </row>
    <row r="196" spans="2:8" s="31" customFormat="1" ht="16.350000000000001" customHeight="1">
      <c r="B196" s="789" t="s">
        <v>378</v>
      </c>
      <c r="C196" s="335" t="s">
        <v>906</v>
      </c>
      <c r="D196" s="638">
        <v>2225.33</v>
      </c>
      <c r="E196" s="638">
        <v>2225.33</v>
      </c>
      <c r="F196" s="639">
        <v>100</v>
      </c>
      <c r="G196" s="337">
        <v>1</v>
      </c>
      <c r="H196" s="338">
        <v>10</v>
      </c>
    </row>
    <row r="197" spans="2:8" s="31" customFormat="1" ht="16.350000000000001" customHeight="1">
      <c r="B197" s="789" t="s">
        <v>379</v>
      </c>
      <c r="C197" s="336" t="s">
        <v>527</v>
      </c>
      <c r="D197" s="638">
        <v>944.99</v>
      </c>
      <c r="E197" s="693">
        <v>924.97</v>
      </c>
      <c r="F197" s="339">
        <v>97.88145906305887</v>
      </c>
      <c r="G197" s="338">
        <v>1</v>
      </c>
      <c r="H197" s="338">
        <v>4</v>
      </c>
    </row>
    <row r="198" spans="2:8" s="31" customFormat="1" ht="16.350000000000001" customHeight="1">
      <c r="B198" s="789" t="s">
        <v>380</v>
      </c>
      <c r="C198" s="335" t="s">
        <v>528</v>
      </c>
      <c r="D198" s="638">
        <v>991.94</v>
      </c>
      <c r="E198" s="638">
        <v>991.94</v>
      </c>
      <c r="F198" s="639">
        <v>100</v>
      </c>
      <c r="G198" s="337">
        <v>1</v>
      </c>
      <c r="H198" s="338">
        <v>4</v>
      </c>
    </row>
    <row r="199" spans="2:8" s="31" customFormat="1" ht="16.350000000000001" customHeight="1">
      <c r="B199" s="789" t="s">
        <v>381</v>
      </c>
      <c r="C199" s="336" t="s">
        <v>529</v>
      </c>
      <c r="D199" s="638">
        <v>4376.95</v>
      </c>
      <c r="E199" s="693">
        <v>3924.21</v>
      </c>
      <c r="F199" s="339">
        <v>89.656267492203483</v>
      </c>
      <c r="G199" s="338">
        <v>1</v>
      </c>
      <c r="H199" s="338">
        <v>20</v>
      </c>
    </row>
    <row r="200" spans="2:8" s="31" customFormat="1" ht="16.350000000000001" customHeight="1">
      <c r="B200" s="789" t="s">
        <v>382</v>
      </c>
      <c r="C200" s="335" t="s">
        <v>530</v>
      </c>
      <c r="D200" s="638">
        <v>3207.92</v>
      </c>
      <c r="E200" s="638">
        <v>3154.6</v>
      </c>
      <c r="F200" s="639">
        <v>98.33786378712685</v>
      </c>
      <c r="G200" s="337">
        <v>1</v>
      </c>
      <c r="H200" s="338">
        <v>17</v>
      </c>
    </row>
    <row r="201" spans="2:8" s="31" customFormat="1" ht="16.350000000000001" customHeight="1">
      <c r="B201" s="789" t="s">
        <v>383</v>
      </c>
      <c r="C201" s="336" t="s">
        <v>531</v>
      </c>
      <c r="D201" s="638">
        <v>1117.3399999999999</v>
      </c>
      <c r="E201" s="693">
        <v>1054.3399999999999</v>
      </c>
      <c r="F201" s="339">
        <v>94.361608820949755</v>
      </c>
      <c r="G201" s="338">
        <v>1</v>
      </c>
      <c r="H201" s="338">
        <v>6</v>
      </c>
    </row>
    <row r="202" spans="2:8" s="31" customFormat="1" ht="16.350000000000001" customHeight="1">
      <c r="B202" s="789" t="s">
        <v>384</v>
      </c>
      <c r="C202" s="335" t="s">
        <v>532</v>
      </c>
      <c r="D202" s="638">
        <v>813.52</v>
      </c>
      <c r="E202" s="638">
        <v>792.51</v>
      </c>
      <c r="F202" s="639">
        <v>97.417396007473698</v>
      </c>
      <c r="G202" s="337">
        <v>1</v>
      </c>
      <c r="H202" s="338">
        <v>4</v>
      </c>
    </row>
    <row r="203" spans="2:8" s="31" customFormat="1" ht="16.350000000000001" customHeight="1">
      <c r="B203" s="789" t="s">
        <v>385</v>
      </c>
      <c r="C203" s="336" t="s">
        <v>533</v>
      </c>
      <c r="D203" s="638">
        <v>1108.9100000000001</v>
      </c>
      <c r="E203" s="693">
        <v>1068.31</v>
      </c>
      <c r="F203" s="339">
        <v>96.338747057921736</v>
      </c>
      <c r="G203" s="338">
        <v>1</v>
      </c>
      <c r="H203" s="338">
        <v>2</v>
      </c>
    </row>
    <row r="204" spans="2:8" s="31" customFormat="1" ht="16.350000000000001" customHeight="1">
      <c r="B204" s="789" t="s">
        <v>386</v>
      </c>
      <c r="C204" s="335" t="s">
        <v>909</v>
      </c>
      <c r="D204" s="638">
        <v>1886.5</v>
      </c>
      <c r="E204" s="638">
        <v>1837.2</v>
      </c>
      <c r="F204" s="639">
        <v>97.386694937715347</v>
      </c>
      <c r="G204" s="337">
        <v>1</v>
      </c>
      <c r="H204" s="338">
        <v>8</v>
      </c>
    </row>
    <row r="205" spans="2:8" s="31" customFormat="1" ht="16.350000000000001" customHeight="1">
      <c r="B205" s="789" t="s">
        <v>387</v>
      </c>
      <c r="C205" s="336" t="s">
        <v>535</v>
      </c>
      <c r="D205" s="638">
        <v>991.62</v>
      </c>
      <c r="E205" s="693">
        <v>991.62</v>
      </c>
      <c r="F205" s="339">
        <v>100</v>
      </c>
      <c r="G205" s="338">
        <v>1</v>
      </c>
      <c r="H205" s="338">
        <v>7</v>
      </c>
    </row>
    <row r="206" spans="2:8" s="31" customFormat="1" ht="16.350000000000001" customHeight="1">
      <c r="B206" s="789" t="s">
        <v>388</v>
      </c>
      <c r="C206" s="335" t="s">
        <v>536</v>
      </c>
      <c r="D206" s="638">
        <v>1095.9100000000001</v>
      </c>
      <c r="E206" s="638">
        <v>1095.9100000000001</v>
      </c>
      <c r="F206" s="639">
        <v>100</v>
      </c>
      <c r="G206" s="337">
        <v>1</v>
      </c>
      <c r="H206" s="338">
        <v>5</v>
      </c>
    </row>
    <row r="207" spans="2:8" s="31" customFormat="1" ht="16.350000000000001" customHeight="1">
      <c r="B207" s="789" t="s">
        <v>389</v>
      </c>
      <c r="C207" s="336" t="s">
        <v>537</v>
      </c>
      <c r="D207" s="638">
        <v>905.81</v>
      </c>
      <c r="E207" s="693">
        <v>865.6</v>
      </c>
      <c r="F207" s="339">
        <v>95.560879213080014</v>
      </c>
      <c r="G207" s="338">
        <v>1</v>
      </c>
      <c r="H207" s="338">
        <v>4</v>
      </c>
    </row>
    <row r="208" spans="2:8" s="31" customFormat="1" ht="16.350000000000001" customHeight="1">
      <c r="B208" s="789" t="s">
        <v>390</v>
      </c>
      <c r="C208" s="335" t="s">
        <v>538</v>
      </c>
      <c r="D208" s="638">
        <v>1437.84</v>
      </c>
      <c r="E208" s="638">
        <v>1395.54</v>
      </c>
      <c r="F208" s="639">
        <v>97.058087130696052</v>
      </c>
      <c r="G208" s="337">
        <v>1</v>
      </c>
      <c r="H208" s="338">
        <v>6</v>
      </c>
    </row>
    <row r="209" spans="2:8" s="31" customFormat="1" ht="16.350000000000001" customHeight="1">
      <c r="B209" s="789" t="s">
        <v>391</v>
      </c>
      <c r="C209" s="336" t="s">
        <v>539</v>
      </c>
      <c r="D209" s="638">
        <v>1884.62</v>
      </c>
      <c r="E209" s="693">
        <v>1884.62</v>
      </c>
      <c r="F209" s="339">
        <v>100</v>
      </c>
      <c r="G209" s="338">
        <v>1</v>
      </c>
      <c r="H209" s="338">
        <v>7</v>
      </c>
    </row>
    <row r="210" spans="2:8" s="31" customFormat="1" ht="16.350000000000001" customHeight="1">
      <c r="B210" s="789" t="s">
        <v>393</v>
      </c>
      <c r="C210" s="335" t="s">
        <v>3064</v>
      </c>
      <c r="D210" s="638">
        <v>1742.6399999999996</v>
      </c>
      <c r="E210" s="638">
        <v>1700.3</v>
      </c>
      <c r="F210" s="639">
        <v>97.570353027590343</v>
      </c>
      <c r="G210" s="337">
        <v>1</v>
      </c>
      <c r="H210" s="338">
        <v>6</v>
      </c>
    </row>
    <row r="211" spans="2:8" s="31" customFormat="1" ht="16.350000000000001" customHeight="1">
      <c r="B211" s="789" t="s">
        <v>394</v>
      </c>
      <c r="C211" s="336" t="s">
        <v>3065</v>
      </c>
      <c r="D211" s="638">
        <v>876.7</v>
      </c>
      <c r="E211" s="693">
        <v>876.7</v>
      </c>
      <c r="F211" s="339">
        <v>100</v>
      </c>
      <c r="G211" s="338">
        <v>1</v>
      </c>
      <c r="H211" s="338">
        <v>2</v>
      </c>
    </row>
    <row r="212" spans="2:8" s="31" customFormat="1" ht="16.350000000000001" customHeight="1">
      <c r="B212" s="789" t="s">
        <v>395</v>
      </c>
      <c r="C212" s="335" t="s">
        <v>543</v>
      </c>
      <c r="D212" s="638">
        <v>4141.5600000000004</v>
      </c>
      <c r="E212" s="638">
        <v>3989.7</v>
      </c>
      <c r="F212" s="639">
        <v>96.333265725958313</v>
      </c>
      <c r="G212" s="337">
        <v>1</v>
      </c>
      <c r="H212" s="338">
        <v>35</v>
      </c>
    </row>
    <row r="213" spans="2:8" s="31" customFormat="1" ht="16.350000000000001" customHeight="1">
      <c r="B213" s="789" t="s">
        <v>396</v>
      </c>
      <c r="C213" s="336" t="s">
        <v>3066</v>
      </c>
      <c r="D213" s="638">
        <v>5999.8</v>
      </c>
      <c r="E213" s="693">
        <v>5763</v>
      </c>
      <c r="F213" s="339">
        <v>96.053201773392445</v>
      </c>
      <c r="G213" s="338">
        <v>1</v>
      </c>
      <c r="H213" s="338">
        <v>14</v>
      </c>
    </row>
    <row r="214" spans="2:8" s="31" customFormat="1" ht="16.350000000000001" customHeight="1">
      <c r="B214" s="789" t="s">
        <v>397</v>
      </c>
      <c r="C214" s="335" t="s">
        <v>3067</v>
      </c>
      <c r="D214" s="638">
        <v>2961.0600000000004</v>
      </c>
      <c r="E214" s="638">
        <v>2961.06</v>
      </c>
      <c r="F214" s="639">
        <v>99.999999999999986</v>
      </c>
      <c r="G214" s="337">
        <v>1</v>
      </c>
      <c r="H214" s="338">
        <v>19</v>
      </c>
    </row>
    <row r="215" spans="2:8" s="31" customFormat="1" ht="16.350000000000001" customHeight="1">
      <c r="B215" s="789" t="s">
        <v>398</v>
      </c>
      <c r="C215" s="336" t="s">
        <v>3068</v>
      </c>
      <c r="D215" s="638">
        <v>1604.72</v>
      </c>
      <c r="E215" s="693">
        <v>1561.16</v>
      </c>
      <c r="F215" s="339">
        <v>97.285507752131224</v>
      </c>
      <c r="G215" s="338">
        <v>1</v>
      </c>
      <c r="H215" s="338">
        <v>7</v>
      </c>
    </row>
    <row r="216" spans="2:8" s="31" customFormat="1" ht="16.350000000000001" customHeight="1">
      <c r="B216" s="789" t="s">
        <v>399</v>
      </c>
      <c r="C216" s="335" t="s">
        <v>3069</v>
      </c>
      <c r="D216" s="638">
        <v>2610.0500000000006</v>
      </c>
      <c r="E216" s="638">
        <v>2548.9299999999998</v>
      </c>
      <c r="F216" s="639">
        <v>97.658282408382945</v>
      </c>
      <c r="G216" s="337">
        <v>1</v>
      </c>
      <c r="H216" s="338">
        <v>41</v>
      </c>
    </row>
    <row r="217" spans="2:8" s="31" customFormat="1" ht="16.350000000000001" customHeight="1">
      <c r="B217" s="789" t="s">
        <v>400</v>
      </c>
      <c r="C217" s="336" t="s">
        <v>3070</v>
      </c>
      <c r="D217" s="638">
        <v>3692.44</v>
      </c>
      <c r="E217" s="693">
        <v>3527.7</v>
      </c>
      <c r="F217" s="339">
        <v>95.538451538819857</v>
      </c>
      <c r="G217" s="338">
        <v>1</v>
      </c>
      <c r="H217" s="338">
        <v>28</v>
      </c>
    </row>
    <row r="218" spans="2:8" s="31" customFormat="1" ht="16.350000000000001" customHeight="1">
      <c r="B218" s="789" t="s">
        <v>401</v>
      </c>
      <c r="C218" s="335" t="s">
        <v>1181</v>
      </c>
      <c r="D218" s="638">
        <v>1706.46</v>
      </c>
      <c r="E218" s="638">
        <v>1635.04</v>
      </c>
      <c r="F218" s="639">
        <v>95.814727564666029</v>
      </c>
      <c r="G218" s="337">
        <v>1</v>
      </c>
      <c r="H218" s="338">
        <v>7</v>
      </c>
    </row>
    <row r="219" spans="2:8" s="31" customFormat="1" ht="16.350000000000001" customHeight="1">
      <c r="B219" s="789" t="s">
        <v>402</v>
      </c>
      <c r="C219" s="336" t="s">
        <v>3071</v>
      </c>
      <c r="D219" s="638">
        <v>1708.19</v>
      </c>
      <c r="E219" s="693">
        <v>1687.35</v>
      </c>
      <c r="F219" s="339">
        <v>98.779995199597224</v>
      </c>
      <c r="G219" s="338">
        <v>1</v>
      </c>
      <c r="H219" s="338">
        <v>11</v>
      </c>
    </row>
    <row r="220" spans="2:8" s="31" customFormat="1" ht="16.350000000000001" customHeight="1">
      <c r="B220" s="789" t="s">
        <v>403</v>
      </c>
      <c r="C220" s="335" t="s">
        <v>551</v>
      </c>
      <c r="D220" s="638">
        <v>952.06</v>
      </c>
      <c r="E220" s="638">
        <v>952.06</v>
      </c>
      <c r="F220" s="639">
        <v>100</v>
      </c>
      <c r="G220" s="337">
        <v>1</v>
      </c>
      <c r="H220" s="338">
        <v>3</v>
      </c>
    </row>
    <row r="221" spans="2:8" s="31" customFormat="1" ht="16.350000000000001" customHeight="1">
      <c r="B221" s="789" t="s">
        <v>405</v>
      </c>
      <c r="C221" s="336" t="s">
        <v>553</v>
      </c>
      <c r="D221" s="638">
        <v>1264.8399999999999</v>
      </c>
      <c r="E221" s="693">
        <v>1243.8399999999999</v>
      </c>
      <c r="F221" s="339">
        <v>98.339710951582802</v>
      </c>
      <c r="G221" s="338">
        <v>1</v>
      </c>
      <c r="H221" s="338">
        <v>7</v>
      </c>
    </row>
    <row r="222" spans="2:8" s="31" customFormat="1" ht="16.350000000000001" customHeight="1">
      <c r="B222" s="789" t="s">
        <v>406</v>
      </c>
      <c r="C222" s="335" t="s">
        <v>554</v>
      </c>
      <c r="D222" s="638">
        <v>1151.3599999999999</v>
      </c>
      <c r="E222" s="638">
        <v>1107.1199999999999</v>
      </c>
      <c r="F222" s="639">
        <v>96.157587548638134</v>
      </c>
      <c r="G222" s="337">
        <v>1</v>
      </c>
      <c r="H222" s="338">
        <v>4</v>
      </c>
    </row>
    <row r="223" spans="2:8" s="31" customFormat="1" ht="16.350000000000001" customHeight="1">
      <c r="B223" s="789" t="s">
        <v>407</v>
      </c>
      <c r="C223" s="336" t="s">
        <v>555</v>
      </c>
      <c r="D223" s="638">
        <v>1244</v>
      </c>
      <c r="E223" s="693">
        <v>1244</v>
      </c>
      <c r="F223" s="339">
        <v>100</v>
      </c>
      <c r="G223" s="338">
        <v>1</v>
      </c>
      <c r="H223" s="338">
        <v>3</v>
      </c>
    </row>
    <row r="224" spans="2:8" s="31" customFormat="1" ht="16.350000000000001" customHeight="1">
      <c r="B224" s="789" t="s">
        <v>408</v>
      </c>
      <c r="C224" s="335" t="s">
        <v>556</v>
      </c>
      <c r="D224" s="638">
        <v>778.19</v>
      </c>
      <c r="E224" s="638">
        <v>778.19</v>
      </c>
      <c r="F224" s="639">
        <v>100</v>
      </c>
      <c r="G224" s="337">
        <v>1</v>
      </c>
      <c r="H224" s="338">
        <v>3</v>
      </c>
    </row>
    <row r="225" spans="2:8" s="31" customFormat="1" ht="16.350000000000001" customHeight="1">
      <c r="B225" s="789" t="s">
        <v>409</v>
      </c>
      <c r="C225" s="336" t="s">
        <v>557</v>
      </c>
      <c r="D225" s="638">
        <v>927.33</v>
      </c>
      <c r="E225" s="693">
        <v>907.17</v>
      </c>
      <c r="F225" s="339">
        <v>97.826016628384707</v>
      </c>
      <c r="G225" s="338">
        <v>1</v>
      </c>
      <c r="H225" s="338">
        <v>5</v>
      </c>
    </row>
    <row r="226" spans="2:8" s="31" customFormat="1" ht="16.350000000000001" customHeight="1">
      <c r="B226" s="789" t="s">
        <v>410</v>
      </c>
      <c r="C226" s="335" t="s">
        <v>558</v>
      </c>
      <c r="D226" s="638">
        <v>1766.47</v>
      </c>
      <c r="E226" s="638">
        <v>1720.6</v>
      </c>
      <c r="F226" s="639">
        <v>97.403295838593351</v>
      </c>
      <c r="G226" s="337">
        <v>1</v>
      </c>
      <c r="H226" s="338">
        <v>6</v>
      </c>
    </row>
    <row r="227" spans="2:8" s="31" customFormat="1" ht="16.350000000000001" customHeight="1">
      <c r="B227" s="789" t="s">
        <v>411</v>
      </c>
      <c r="C227" s="336" t="s">
        <v>559</v>
      </c>
      <c r="D227" s="638">
        <v>1237.8</v>
      </c>
      <c r="E227" s="693">
        <v>1196.54</v>
      </c>
      <c r="F227" s="339">
        <v>96.666666666666671</v>
      </c>
      <c r="G227" s="338">
        <v>1</v>
      </c>
      <c r="H227" s="338">
        <v>5</v>
      </c>
    </row>
    <row r="228" spans="2:8" s="31" customFormat="1" ht="16.350000000000001" customHeight="1">
      <c r="B228" s="789" t="s">
        <v>412</v>
      </c>
      <c r="C228" s="335" t="s">
        <v>919</v>
      </c>
      <c r="D228" s="638">
        <v>2477.11</v>
      </c>
      <c r="E228" s="638">
        <v>2374.96</v>
      </c>
      <c r="F228" s="639">
        <v>95.876242879807521</v>
      </c>
      <c r="G228" s="337">
        <v>1</v>
      </c>
      <c r="H228" s="338">
        <v>27</v>
      </c>
    </row>
    <row r="229" spans="2:8" s="31" customFormat="1" ht="16.350000000000001" customHeight="1">
      <c r="B229" s="789" t="s">
        <v>413</v>
      </c>
      <c r="C229" s="336" t="s">
        <v>561</v>
      </c>
      <c r="D229" s="638">
        <v>992.75</v>
      </c>
      <c r="E229" s="693">
        <v>992.75</v>
      </c>
      <c r="F229" s="339">
        <v>100</v>
      </c>
      <c r="G229" s="338">
        <v>1</v>
      </c>
      <c r="H229" s="338">
        <v>5</v>
      </c>
    </row>
    <row r="230" spans="2:8" s="31" customFormat="1" ht="16.350000000000001" customHeight="1">
      <c r="B230" s="789" t="s">
        <v>414</v>
      </c>
      <c r="C230" s="335" t="s">
        <v>562</v>
      </c>
      <c r="D230" s="638">
        <v>1192.07</v>
      </c>
      <c r="E230" s="638">
        <v>1109.9000000000001</v>
      </c>
      <c r="F230" s="639">
        <v>93.106948417458725</v>
      </c>
      <c r="G230" s="337">
        <v>1</v>
      </c>
      <c r="H230" s="338">
        <v>5</v>
      </c>
    </row>
    <row r="231" spans="2:8" s="31" customFormat="1" ht="16.350000000000001" customHeight="1">
      <c r="B231" s="789" t="s">
        <v>920</v>
      </c>
      <c r="C231" s="336" t="s">
        <v>3072</v>
      </c>
      <c r="D231" s="638">
        <v>1105.81</v>
      </c>
      <c r="E231" s="693">
        <v>1065.79</v>
      </c>
      <c r="F231" s="339">
        <v>96.380933433410803</v>
      </c>
      <c r="G231" s="338">
        <v>1</v>
      </c>
      <c r="H231" s="338">
        <v>5</v>
      </c>
    </row>
    <row r="232" spans="2:8" s="31" customFormat="1" ht="16.350000000000001" customHeight="1">
      <c r="B232" s="789" t="s">
        <v>1399</v>
      </c>
      <c r="C232" s="335" t="s">
        <v>3073</v>
      </c>
      <c r="D232" s="638">
        <v>11357.78</v>
      </c>
      <c r="E232" s="638">
        <v>11281.34</v>
      </c>
      <c r="F232" s="639">
        <v>99.326981153007011</v>
      </c>
      <c r="G232" s="337">
        <v>1</v>
      </c>
      <c r="H232" s="338">
        <v>98</v>
      </c>
    </row>
    <row r="233" spans="2:8" s="31" customFormat="1" ht="16.350000000000001" customHeight="1">
      <c r="B233" s="789" t="s">
        <v>1400</v>
      </c>
      <c r="C233" s="336" t="s">
        <v>3074</v>
      </c>
      <c r="D233" s="638">
        <v>6788.33</v>
      </c>
      <c r="E233" s="693">
        <v>6687.76</v>
      </c>
      <c r="F233" s="339">
        <v>98.518486873796647</v>
      </c>
      <c r="G233" s="338">
        <v>1</v>
      </c>
      <c r="H233" s="338">
        <v>36</v>
      </c>
    </row>
    <row r="234" spans="2:8" s="31" customFormat="1" ht="16.350000000000001" customHeight="1">
      <c r="B234" s="789" t="s">
        <v>1401</v>
      </c>
      <c r="C234" s="335" t="s">
        <v>3075</v>
      </c>
      <c r="D234" s="638">
        <v>3464.77</v>
      </c>
      <c r="E234" s="638">
        <v>3443.17</v>
      </c>
      <c r="F234" s="639">
        <v>99.376581995341681</v>
      </c>
      <c r="G234" s="337">
        <v>1</v>
      </c>
      <c r="H234" s="338">
        <v>21</v>
      </c>
    </row>
    <row r="235" spans="2:8" s="31" customFormat="1" ht="16.350000000000001" customHeight="1">
      <c r="B235" s="789" t="s">
        <v>1402</v>
      </c>
      <c r="C235" s="336" t="s">
        <v>3076</v>
      </c>
      <c r="D235" s="638">
        <v>1512.3</v>
      </c>
      <c r="E235" s="693">
        <v>1342.81</v>
      </c>
      <c r="F235" s="339">
        <v>88.792567612246245</v>
      </c>
      <c r="G235" s="338">
        <v>1</v>
      </c>
      <c r="H235" s="338">
        <v>6</v>
      </c>
    </row>
    <row r="236" spans="2:8" s="31" customFormat="1" ht="16.350000000000001" customHeight="1">
      <c r="B236" s="789" t="s">
        <v>1403</v>
      </c>
      <c r="C236" s="335" t="s">
        <v>3077</v>
      </c>
      <c r="D236" s="638">
        <v>2056.41</v>
      </c>
      <c r="E236" s="638">
        <v>2010.17</v>
      </c>
      <c r="F236" s="639">
        <v>97.751421166012619</v>
      </c>
      <c r="G236" s="337">
        <v>1</v>
      </c>
      <c r="H236" s="338">
        <v>10</v>
      </c>
    </row>
    <row r="237" spans="2:8" s="31" customFormat="1" ht="16.350000000000001" customHeight="1">
      <c r="B237" s="789" t="s">
        <v>1883</v>
      </c>
      <c r="C237" s="335" t="s">
        <v>2101</v>
      </c>
      <c r="D237" s="638">
        <v>1446.8200000000002</v>
      </c>
      <c r="E237" s="638">
        <v>1446.82</v>
      </c>
      <c r="F237" s="639">
        <v>99.999999999999986</v>
      </c>
      <c r="G237" s="337">
        <v>1</v>
      </c>
      <c r="H237" s="338">
        <v>5</v>
      </c>
    </row>
    <row r="238" spans="2:8" s="31" customFormat="1" ht="16.350000000000001" customHeight="1">
      <c r="B238" s="789" t="s">
        <v>1885</v>
      </c>
      <c r="C238" s="335" t="s">
        <v>2103</v>
      </c>
      <c r="D238" s="638">
        <v>1414.8</v>
      </c>
      <c r="E238" s="638">
        <v>1390.61</v>
      </c>
      <c r="F238" s="639">
        <v>98.29021769861464</v>
      </c>
      <c r="G238" s="337">
        <v>1</v>
      </c>
      <c r="H238" s="338">
        <v>7</v>
      </c>
    </row>
    <row r="239" spans="2:8" s="31" customFormat="1" ht="16.350000000000001" customHeight="1">
      <c r="B239" s="789" t="s">
        <v>1886</v>
      </c>
      <c r="C239" s="335" t="s">
        <v>2105</v>
      </c>
      <c r="D239" s="638">
        <v>1087.8</v>
      </c>
      <c r="E239" s="638">
        <v>1022.36</v>
      </c>
      <c r="F239" s="639">
        <v>93.98418826990256</v>
      </c>
      <c r="G239" s="337">
        <v>1</v>
      </c>
      <c r="H239" s="338">
        <v>5</v>
      </c>
    </row>
    <row r="240" spans="2:8" s="31" customFormat="1" ht="16.350000000000001" customHeight="1">
      <c r="B240" s="789" t="s">
        <v>415</v>
      </c>
      <c r="C240" s="336" t="s">
        <v>3078</v>
      </c>
      <c r="D240" s="638">
        <v>1861.56</v>
      </c>
      <c r="E240" s="693">
        <v>1746.62</v>
      </c>
      <c r="F240" s="339">
        <v>93.82560862932165</v>
      </c>
      <c r="G240" s="338">
        <v>1</v>
      </c>
      <c r="H240" s="338">
        <v>8</v>
      </c>
    </row>
    <row r="241" spans="2:8" s="31" customFormat="1" ht="16.350000000000001" customHeight="1">
      <c r="B241" s="789" t="s">
        <v>416</v>
      </c>
      <c r="C241" s="335" t="s">
        <v>3079</v>
      </c>
      <c r="D241" s="638">
        <v>1967.54</v>
      </c>
      <c r="E241" s="638">
        <v>1929.26</v>
      </c>
      <c r="F241" s="639">
        <v>98.054423289996649</v>
      </c>
      <c r="G241" s="337">
        <v>1</v>
      </c>
      <c r="H241" s="338">
        <v>7</v>
      </c>
    </row>
    <row r="242" spans="2:8" s="31" customFormat="1" ht="16.350000000000001" customHeight="1">
      <c r="B242" s="789" t="s">
        <v>417</v>
      </c>
      <c r="C242" s="336" t="s">
        <v>3080</v>
      </c>
      <c r="D242" s="638">
        <v>2990.68</v>
      </c>
      <c r="E242" s="693">
        <v>2961.88</v>
      </c>
      <c r="F242" s="339">
        <v>99.037008305803369</v>
      </c>
      <c r="G242" s="338">
        <v>1</v>
      </c>
      <c r="H242" s="338">
        <v>6</v>
      </c>
    </row>
    <row r="243" spans="2:8" s="31" customFormat="1" ht="16.350000000000001" customHeight="1">
      <c r="B243" s="789" t="s">
        <v>419</v>
      </c>
      <c r="C243" s="335" t="s">
        <v>567</v>
      </c>
      <c r="D243" s="638">
        <v>1155.5999999999999</v>
      </c>
      <c r="E243" s="638">
        <v>1118.7</v>
      </c>
      <c r="F243" s="639">
        <v>96.806853582554524</v>
      </c>
      <c r="G243" s="337">
        <v>1</v>
      </c>
      <c r="H243" s="338">
        <v>2</v>
      </c>
    </row>
    <row r="244" spans="2:8" s="31" customFormat="1" ht="16.350000000000001" customHeight="1">
      <c r="B244" s="789" t="s">
        <v>420</v>
      </c>
      <c r="C244" s="336" t="s">
        <v>3081</v>
      </c>
      <c r="D244" s="638">
        <v>1850.2</v>
      </c>
      <c r="E244" s="693">
        <v>1850.2</v>
      </c>
      <c r="F244" s="339">
        <v>100</v>
      </c>
      <c r="G244" s="338">
        <v>1</v>
      </c>
      <c r="H244" s="338">
        <v>3</v>
      </c>
    </row>
    <row r="245" spans="2:8" s="31" customFormat="1" ht="16.350000000000001" customHeight="1">
      <c r="B245" s="789" t="s">
        <v>421</v>
      </c>
      <c r="C245" s="335" t="s">
        <v>569</v>
      </c>
      <c r="D245" s="638">
        <v>1148.72</v>
      </c>
      <c r="E245" s="638">
        <v>1148.72</v>
      </c>
      <c r="F245" s="639">
        <v>100</v>
      </c>
      <c r="G245" s="337">
        <v>1</v>
      </c>
      <c r="H245" s="338">
        <v>2</v>
      </c>
    </row>
    <row r="246" spans="2:8" s="31" customFormat="1" ht="16.350000000000001" customHeight="1">
      <c r="B246" s="789" t="s">
        <v>422</v>
      </c>
      <c r="C246" s="336" t="s">
        <v>570</v>
      </c>
      <c r="D246" s="638">
        <v>1851.39</v>
      </c>
      <c r="E246" s="693">
        <v>1786.56</v>
      </c>
      <c r="F246" s="339">
        <v>96.498306677685406</v>
      </c>
      <c r="G246" s="338">
        <v>1</v>
      </c>
      <c r="H246" s="338">
        <v>3</v>
      </c>
    </row>
    <row r="247" spans="2:8" s="31" customFormat="1" ht="16.350000000000001" customHeight="1">
      <c r="B247" s="789" t="s">
        <v>423</v>
      </c>
      <c r="C247" s="335" t="s">
        <v>571</v>
      </c>
      <c r="D247" s="638">
        <v>2114.5300000000002</v>
      </c>
      <c r="E247" s="638">
        <v>1999.6</v>
      </c>
      <c r="F247" s="639">
        <v>94.564749613389253</v>
      </c>
      <c r="G247" s="337">
        <v>1</v>
      </c>
      <c r="H247" s="338">
        <v>3</v>
      </c>
    </row>
    <row r="248" spans="2:8" s="31" customFormat="1" ht="16.350000000000001" customHeight="1">
      <c r="B248" s="789" t="s">
        <v>424</v>
      </c>
      <c r="C248" s="336" t="s">
        <v>572</v>
      </c>
      <c r="D248" s="638">
        <v>1494.36</v>
      </c>
      <c r="E248" s="693">
        <v>1458.92</v>
      </c>
      <c r="F248" s="339">
        <v>97.628416178163235</v>
      </c>
      <c r="G248" s="338">
        <v>1</v>
      </c>
      <c r="H248" s="338">
        <v>2</v>
      </c>
    </row>
    <row r="249" spans="2:8" s="31" customFormat="1" ht="16.350000000000001" customHeight="1">
      <c r="B249" s="789" t="s">
        <v>425</v>
      </c>
      <c r="C249" s="335" t="s">
        <v>573</v>
      </c>
      <c r="D249" s="638">
        <v>1007.3</v>
      </c>
      <c r="E249" s="638">
        <v>1007.3</v>
      </c>
      <c r="F249" s="639">
        <v>100</v>
      </c>
      <c r="G249" s="337">
        <v>1</v>
      </c>
      <c r="H249" s="338">
        <v>1</v>
      </c>
    </row>
    <row r="250" spans="2:8" s="31" customFormat="1" ht="16.350000000000001" customHeight="1">
      <c r="B250" s="789" t="s">
        <v>426</v>
      </c>
      <c r="C250" s="336" t="s">
        <v>574</v>
      </c>
      <c r="D250" s="638">
        <v>911.07</v>
      </c>
      <c r="E250" s="693">
        <v>877.44</v>
      </c>
      <c r="F250" s="339">
        <v>96.308735881984916</v>
      </c>
      <c r="G250" s="338">
        <v>1</v>
      </c>
      <c r="H250" s="338">
        <v>1</v>
      </c>
    </row>
    <row r="251" spans="2:8" s="31" customFormat="1" ht="16.350000000000001" customHeight="1">
      <c r="B251" s="789" t="s">
        <v>427</v>
      </c>
      <c r="C251" s="335" t="s">
        <v>575</v>
      </c>
      <c r="D251" s="638">
        <v>1773.9</v>
      </c>
      <c r="E251" s="638">
        <v>1773.9</v>
      </c>
      <c r="F251" s="639">
        <v>100</v>
      </c>
      <c r="G251" s="337">
        <v>1</v>
      </c>
      <c r="H251" s="338">
        <v>3</v>
      </c>
    </row>
    <row r="252" spans="2:8" s="31" customFormat="1" ht="16.350000000000001" customHeight="1">
      <c r="B252" s="789" t="s">
        <v>428</v>
      </c>
      <c r="C252" s="336" t="s">
        <v>925</v>
      </c>
      <c r="D252" s="638">
        <v>2439.9</v>
      </c>
      <c r="E252" s="693">
        <v>2395.66</v>
      </c>
      <c r="F252" s="339">
        <v>98.186810934874373</v>
      </c>
      <c r="G252" s="338">
        <v>1</v>
      </c>
      <c r="H252" s="338">
        <v>4</v>
      </c>
    </row>
    <row r="253" spans="2:8" s="31" customFormat="1" ht="16.350000000000001" customHeight="1">
      <c r="B253" s="789" t="s">
        <v>429</v>
      </c>
      <c r="C253" s="335" t="s">
        <v>577</v>
      </c>
      <c r="D253" s="638">
        <v>15551.510000000002</v>
      </c>
      <c r="E253" s="638">
        <v>15267.01</v>
      </c>
      <c r="F253" s="639">
        <v>98.170595652769393</v>
      </c>
      <c r="G253" s="337">
        <v>1</v>
      </c>
      <c r="H253" s="338">
        <v>26</v>
      </c>
    </row>
    <row r="254" spans="2:8" s="31" customFormat="1" ht="16.350000000000001" customHeight="1">
      <c r="B254" s="789" t="s">
        <v>430</v>
      </c>
      <c r="C254" s="336" t="s">
        <v>3082</v>
      </c>
      <c r="D254" s="638">
        <v>5094.29</v>
      </c>
      <c r="E254" s="693">
        <v>5043.29</v>
      </c>
      <c r="F254" s="339">
        <v>98.998879137230105</v>
      </c>
      <c r="G254" s="338">
        <v>1</v>
      </c>
      <c r="H254" s="338">
        <v>17</v>
      </c>
    </row>
    <row r="255" spans="2:8" s="31" customFormat="1" ht="16.350000000000001" customHeight="1">
      <c r="B255" s="789" t="s">
        <v>431</v>
      </c>
      <c r="C255" s="335" t="s">
        <v>579</v>
      </c>
      <c r="D255" s="638">
        <v>3411.24</v>
      </c>
      <c r="E255" s="638">
        <v>3256.59</v>
      </c>
      <c r="F255" s="639">
        <v>95.466457944911539</v>
      </c>
      <c r="G255" s="337">
        <v>1</v>
      </c>
      <c r="H255" s="338">
        <v>12</v>
      </c>
    </row>
    <row r="256" spans="2:8" s="31" customFormat="1" ht="16.350000000000001" customHeight="1">
      <c r="B256" s="789" t="s">
        <v>432</v>
      </c>
      <c r="C256" s="336" t="s">
        <v>580</v>
      </c>
      <c r="D256" s="638">
        <v>1380.21</v>
      </c>
      <c r="E256" s="693">
        <v>1380.21</v>
      </c>
      <c r="F256" s="339">
        <v>100</v>
      </c>
      <c r="G256" s="338">
        <v>1</v>
      </c>
      <c r="H256" s="338">
        <v>5</v>
      </c>
    </row>
    <row r="257" spans="2:8" s="31" customFormat="1" ht="16.350000000000001" customHeight="1">
      <c r="B257" s="789" t="s">
        <v>433</v>
      </c>
      <c r="C257" s="335" t="s">
        <v>581</v>
      </c>
      <c r="D257" s="638">
        <v>4251.91</v>
      </c>
      <c r="E257" s="638">
        <v>4118.05</v>
      </c>
      <c r="F257" s="639">
        <v>96.851767793767991</v>
      </c>
      <c r="G257" s="337">
        <v>1</v>
      </c>
      <c r="H257" s="338">
        <v>14</v>
      </c>
    </row>
    <row r="258" spans="2:8" s="31" customFormat="1" ht="16.350000000000001" customHeight="1">
      <c r="B258" s="789" t="s">
        <v>434</v>
      </c>
      <c r="C258" s="336" t="s">
        <v>582</v>
      </c>
      <c r="D258" s="638">
        <v>1571.04</v>
      </c>
      <c r="E258" s="693">
        <v>1510.8</v>
      </c>
      <c r="F258" s="339">
        <v>96.165597311335162</v>
      </c>
      <c r="G258" s="338">
        <v>1</v>
      </c>
      <c r="H258" s="338">
        <v>7</v>
      </c>
    </row>
    <row r="259" spans="2:8" s="31" customFormat="1" ht="16.350000000000001" customHeight="1">
      <c r="B259" s="789" t="s">
        <v>435</v>
      </c>
      <c r="C259" s="335" t="s">
        <v>583</v>
      </c>
      <c r="D259" s="638">
        <v>1391.02</v>
      </c>
      <c r="E259" s="638">
        <v>1271.17</v>
      </c>
      <c r="F259" s="639">
        <v>91.384020359160914</v>
      </c>
      <c r="G259" s="337">
        <v>1</v>
      </c>
      <c r="H259" s="338">
        <v>6</v>
      </c>
    </row>
    <row r="260" spans="2:8" s="31" customFormat="1" ht="16.350000000000001" customHeight="1">
      <c r="B260" s="789" t="s">
        <v>436</v>
      </c>
      <c r="C260" s="336" t="s">
        <v>928</v>
      </c>
      <c r="D260" s="638">
        <v>2502.11</v>
      </c>
      <c r="E260" s="693">
        <v>2262.08</v>
      </c>
      <c r="F260" s="339">
        <v>90.406896579287078</v>
      </c>
      <c r="G260" s="338">
        <v>1</v>
      </c>
      <c r="H260" s="338">
        <v>5</v>
      </c>
    </row>
    <row r="261" spans="2:8" s="31" customFormat="1" ht="16.350000000000001" customHeight="1">
      <c r="B261" s="789" t="s">
        <v>437</v>
      </c>
      <c r="C261" s="335" t="s">
        <v>585</v>
      </c>
      <c r="D261" s="638">
        <v>3541.4300000000003</v>
      </c>
      <c r="E261" s="638">
        <v>3438.66</v>
      </c>
      <c r="F261" s="639">
        <v>97.098064905984288</v>
      </c>
      <c r="G261" s="337">
        <v>1</v>
      </c>
      <c r="H261" s="338">
        <v>11</v>
      </c>
    </row>
    <row r="262" spans="2:8" s="31" customFormat="1" ht="16.350000000000001" customHeight="1">
      <c r="B262" s="789" t="s">
        <v>438</v>
      </c>
      <c r="C262" s="336" t="s">
        <v>586</v>
      </c>
      <c r="D262" s="638">
        <v>7543.0999999999995</v>
      </c>
      <c r="E262" s="693">
        <v>7252.72</v>
      </c>
      <c r="F262" s="339">
        <v>96.15038909732074</v>
      </c>
      <c r="G262" s="338">
        <v>1</v>
      </c>
      <c r="H262" s="338">
        <v>20</v>
      </c>
    </row>
    <row r="263" spans="2:8" s="31" customFormat="1" ht="16.350000000000001" customHeight="1">
      <c r="B263" s="789" t="s">
        <v>439</v>
      </c>
      <c r="C263" s="335" t="s">
        <v>587</v>
      </c>
      <c r="D263" s="638">
        <v>1189.1199999999999</v>
      </c>
      <c r="E263" s="638">
        <v>1189.1199999999999</v>
      </c>
      <c r="F263" s="639">
        <v>100</v>
      </c>
      <c r="G263" s="337">
        <v>1</v>
      </c>
      <c r="H263" s="338">
        <v>3</v>
      </c>
    </row>
    <row r="264" spans="2:8" s="31" customFormat="1" ht="16.350000000000001" customHeight="1">
      <c r="B264" s="789" t="s">
        <v>440</v>
      </c>
      <c r="C264" s="336" t="s">
        <v>929</v>
      </c>
      <c r="D264" s="638">
        <v>1392</v>
      </c>
      <c r="E264" s="693">
        <v>1224</v>
      </c>
      <c r="F264" s="339">
        <v>87.931034482758619</v>
      </c>
      <c r="G264" s="338">
        <v>1</v>
      </c>
      <c r="H264" s="338">
        <v>4</v>
      </c>
    </row>
    <row r="265" spans="2:8" s="31" customFormat="1" ht="16.350000000000001" customHeight="1">
      <c r="B265" s="789" t="s">
        <v>441</v>
      </c>
      <c r="C265" s="335" t="s">
        <v>589</v>
      </c>
      <c r="D265" s="638">
        <v>2151.67</v>
      </c>
      <c r="E265" s="638">
        <v>2021.51</v>
      </c>
      <c r="F265" s="639">
        <v>93.950745235096463</v>
      </c>
      <c r="G265" s="337">
        <v>1</v>
      </c>
      <c r="H265" s="338">
        <v>7</v>
      </c>
    </row>
    <row r="266" spans="2:8" s="31" customFormat="1" ht="16.350000000000001" customHeight="1">
      <c r="B266" s="789" t="s">
        <v>442</v>
      </c>
      <c r="C266" s="336" t="s">
        <v>590</v>
      </c>
      <c r="D266" s="638">
        <v>2373.1000000000004</v>
      </c>
      <c r="E266" s="693">
        <v>2342.8000000000002</v>
      </c>
      <c r="F266" s="339">
        <v>98.723189077577842</v>
      </c>
      <c r="G266" s="338">
        <v>1</v>
      </c>
      <c r="H266" s="338">
        <v>2</v>
      </c>
    </row>
    <row r="267" spans="2:8" s="31" customFormat="1" ht="16.350000000000001" customHeight="1">
      <c r="B267" s="789" t="s">
        <v>443</v>
      </c>
      <c r="C267" s="335" t="s">
        <v>591</v>
      </c>
      <c r="D267" s="638">
        <v>3909.9</v>
      </c>
      <c r="E267" s="638">
        <v>3875.27</v>
      </c>
      <c r="F267" s="639">
        <v>99.114299598455204</v>
      </c>
      <c r="G267" s="337">
        <v>1</v>
      </c>
      <c r="H267" s="338">
        <v>9</v>
      </c>
    </row>
    <row r="268" spans="2:8" s="31" customFormat="1" ht="16.350000000000001" customHeight="1">
      <c r="B268" s="789" t="s">
        <v>444</v>
      </c>
      <c r="C268" s="336" t="s">
        <v>3083</v>
      </c>
      <c r="D268" s="638">
        <v>2176.23</v>
      </c>
      <c r="E268" s="693">
        <v>2176.23</v>
      </c>
      <c r="F268" s="339">
        <v>100</v>
      </c>
      <c r="G268" s="338">
        <v>1</v>
      </c>
      <c r="H268" s="338">
        <v>0</v>
      </c>
    </row>
    <row r="269" spans="2:8" s="31" customFormat="1" ht="16.350000000000001" customHeight="1">
      <c r="B269" s="789" t="s">
        <v>445</v>
      </c>
      <c r="C269" s="335" t="s">
        <v>593</v>
      </c>
      <c r="D269" s="638">
        <v>897.84</v>
      </c>
      <c r="E269" s="638">
        <v>897.84</v>
      </c>
      <c r="F269" s="639">
        <v>100</v>
      </c>
      <c r="G269" s="337">
        <v>1</v>
      </c>
      <c r="H269" s="338">
        <v>0</v>
      </c>
    </row>
    <row r="270" spans="2:8" s="31" customFormat="1" ht="16.350000000000001" customHeight="1">
      <c r="B270" s="789" t="s">
        <v>446</v>
      </c>
      <c r="C270" s="336" t="s">
        <v>594</v>
      </c>
      <c r="D270" s="638">
        <v>1222.3399999999999</v>
      </c>
      <c r="E270" s="693">
        <v>1189.58</v>
      </c>
      <c r="F270" s="339">
        <v>97.319894628335817</v>
      </c>
      <c r="G270" s="338">
        <v>1</v>
      </c>
      <c r="H270" s="338">
        <v>0</v>
      </c>
    </row>
    <row r="271" spans="2:8" s="31" customFormat="1" ht="16.350000000000001" customHeight="1">
      <c r="B271" s="789" t="s">
        <v>447</v>
      </c>
      <c r="C271" s="335" t="s">
        <v>595</v>
      </c>
      <c r="D271" s="638">
        <v>1854.13</v>
      </c>
      <c r="E271" s="638">
        <v>1806.76</v>
      </c>
      <c r="F271" s="639">
        <v>97.445162960525948</v>
      </c>
      <c r="G271" s="337">
        <v>1</v>
      </c>
      <c r="H271" s="338">
        <v>0</v>
      </c>
    </row>
    <row r="272" spans="2:8" s="31" customFormat="1" ht="16.350000000000001" customHeight="1">
      <c r="B272" s="789" t="s">
        <v>448</v>
      </c>
      <c r="C272" s="336" t="s">
        <v>932</v>
      </c>
      <c r="D272" s="638">
        <v>1740.7</v>
      </c>
      <c r="E272" s="693">
        <v>1740.7</v>
      </c>
      <c r="F272" s="339">
        <v>100</v>
      </c>
      <c r="G272" s="338">
        <v>1</v>
      </c>
      <c r="H272" s="338">
        <v>3</v>
      </c>
    </row>
    <row r="273" spans="2:8" s="31" customFormat="1" ht="16.350000000000001" customHeight="1" thickBot="1">
      <c r="B273" s="792" t="s">
        <v>933</v>
      </c>
      <c r="C273" s="467" t="s">
        <v>1365</v>
      </c>
      <c r="D273" s="468">
        <v>2287.0599999999995</v>
      </c>
      <c r="E273" s="469">
        <v>1980.32</v>
      </c>
      <c r="F273" s="470">
        <v>86.588021302458202</v>
      </c>
      <c r="G273" s="471">
        <v>1</v>
      </c>
      <c r="H273" s="471">
        <v>6</v>
      </c>
    </row>
    <row r="274" spans="2:8" s="31" customFormat="1" ht="16.350000000000001" customHeight="1" thickTop="1">
      <c r="B274" s="793" t="s">
        <v>934</v>
      </c>
      <c r="C274" s="724" t="s">
        <v>1366</v>
      </c>
      <c r="D274" s="725">
        <v>14431.35</v>
      </c>
      <c r="E274" s="726">
        <v>14431.35</v>
      </c>
      <c r="F274" s="727">
        <v>100</v>
      </c>
      <c r="G274" s="728">
        <v>1</v>
      </c>
      <c r="H274" s="729" t="s">
        <v>61</v>
      </c>
    </row>
    <row r="275" spans="2:8" s="31" customFormat="1" ht="16.350000000000001" customHeight="1">
      <c r="B275" s="922"/>
      <c r="C275" s="473"/>
      <c r="D275" s="381"/>
      <c r="E275" s="381"/>
      <c r="F275" s="381"/>
      <c r="G275" s="381"/>
      <c r="H275" s="381"/>
    </row>
    <row r="276" spans="2:8" s="31" customFormat="1" ht="16.350000000000001" customHeight="1">
      <c r="B276" s="974"/>
      <c r="C276" s="975" t="s">
        <v>611</v>
      </c>
      <c r="D276" s="982">
        <v>1791262.4485861999</v>
      </c>
      <c r="E276" s="982">
        <v>1766762.1585862001</v>
      </c>
      <c r="F276" s="983">
        <v>98.632233371534284</v>
      </c>
      <c r="G276" s="984">
        <v>1261</v>
      </c>
      <c r="H276" s="984">
        <v>36392</v>
      </c>
    </row>
    <row r="277" spans="2:8" s="31" customFormat="1" ht="16.350000000000001" customHeight="1">
      <c r="B277" s="923"/>
      <c r="C277" s="874" t="s">
        <v>612</v>
      </c>
      <c r="D277" s="924">
        <v>468209.86999999988</v>
      </c>
      <c r="E277" s="924">
        <v>465372.50999999989</v>
      </c>
      <c r="F277" s="925">
        <v>99.393998251254303</v>
      </c>
      <c r="G277" s="926">
        <v>838</v>
      </c>
      <c r="H277" s="927" t="s">
        <v>262</v>
      </c>
    </row>
    <row r="278" spans="2:8" s="31" customFormat="1" ht="16.350000000000001" customHeight="1">
      <c r="B278" s="880"/>
      <c r="C278" s="928" t="s">
        <v>613</v>
      </c>
      <c r="D278" s="929">
        <v>345918.64858620003</v>
      </c>
      <c r="E278" s="929">
        <v>343482.4185862001</v>
      </c>
      <c r="F278" s="883">
        <v>99.295721693537772</v>
      </c>
      <c r="G278" s="930">
        <v>243</v>
      </c>
      <c r="H278" s="885" t="s">
        <v>262</v>
      </c>
    </row>
    <row r="279" spans="2:8">
      <c r="B279" s="887"/>
      <c r="C279" s="888" t="s">
        <v>825</v>
      </c>
      <c r="D279" s="931">
        <v>661774.62</v>
      </c>
      <c r="E279" s="931">
        <v>650842.61</v>
      </c>
      <c r="F279" s="890">
        <v>98.348076570237765</v>
      </c>
      <c r="G279" s="932">
        <v>29</v>
      </c>
      <c r="H279" s="892" t="s">
        <v>262</v>
      </c>
    </row>
    <row r="280" spans="2:8" s="31" customFormat="1" ht="16.350000000000001" customHeight="1">
      <c r="B280" s="894"/>
      <c r="C280" s="895" t="s">
        <v>614</v>
      </c>
      <c r="D280" s="933">
        <v>300927.95999999985</v>
      </c>
      <c r="E280" s="933">
        <v>292633.27000000008</v>
      </c>
      <c r="F280" s="934">
        <v>97.243629339061826</v>
      </c>
      <c r="G280" s="935">
        <v>150</v>
      </c>
      <c r="H280" s="899" t="s">
        <v>262</v>
      </c>
    </row>
    <row r="281" spans="2:8" s="31" customFormat="1" ht="16.350000000000001" customHeight="1">
      <c r="B281" s="901"/>
      <c r="C281" s="902" t="s">
        <v>1215</v>
      </c>
      <c r="D281" s="936">
        <v>14431.35</v>
      </c>
      <c r="E281" s="936">
        <v>14431.35</v>
      </c>
      <c r="F281" s="904">
        <v>100</v>
      </c>
      <c r="G281" s="937">
        <v>1</v>
      </c>
      <c r="H281" s="906" t="s">
        <v>813</v>
      </c>
    </row>
    <row r="282" spans="2:8" s="31" customFormat="1" ht="16.350000000000001" customHeight="1">
      <c r="B282" s="313" t="s">
        <v>65</v>
      </c>
      <c r="C282" s="908"/>
      <c r="D282" s="541"/>
      <c r="E282" s="541"/>
      <c r="F282" s="541"/>
      <c r="G282" s="541"/>
      <c r="H282" s="541"/>
    </row>
  </sheetData>
  <sheetProtection password="DD24" sheet="1" objects="1" scenarios="1"/>
  <phoneticPr fontId="2"/>
  <conditionalFormatting sqref="C47:C48">
    <cfRule type="expression" dxfId="6" priority="9">
      <formula>MOD(ROW(),2)=0</formula>
    </cfRule>
  </conditionalFormatting>
  <conditionalFormatting sqref="C95:C97">
    <cfRule type="expression" dxfId="5" priority="6">
      <formula>MOD(ROW(),2)=0</formula>
    </cfRule>
  </conditionalFormatting>
  <conditionalFormatting sqref="C4:H46 D47:H48">
    <cfRule type="expression" dxfId="4" priority="10">
      <formula>MOD(ROW(),2)=0</formula>
    </cfRule>
  </conditionalFormatting>
  <conditionalFormatting sqref="C4:H274">
    <cfRule type="expression" dxfId="3" priority="1">
      <formula>MOD(ROW(),2)=0</formula>
    </cfRule>
    <cfRule type="expression" priority="2">
      <formula>MOD(ROW(),2)=0</formula>
    </cfRule>
  </conditionalFormatting>
  <conditionalFormatting sqref="C49:H94 C98:H274">
    <cfRule type="expression" dxfId="2" priority="11">
      <formula>MOD(ROW(),2)=0</formula>
    </cfRule>
  </conditionalFormatting>
  <conditionalFormatting sqref="D95:H97">
    <cfRule type="expression" dxfId="1" priority="3">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L279"/>
  <sheetViews>
    <sheetView showGridLines="0" zoomScaleNormal="100" workbookViewId="0">
      <pane ySplit="3" topLeftCell="A7" activePane="bottomLeft" state="frozen"/>
      <selection pane="bottomLeft"/>
    </sheetView>
  </sheetViews>
  <sheetFormatPr defaultColWidth="9" defaultRowHeight="15.75"/>
  <cols>
    <col min="1" max="1" width="3.5" style="495" customWidth="1"/>
    <col min="2" max="2" width="14.375" style="495" customWidth="1"/>
    <col min="3" max="3" width="30.125" style="495" customWidth="1"/>
    <col min="4" max="5" width="24" style="527" customWidth="1"/>
    <col min="6" max="6" width="18.125" style="527" customWidth="1"/>
    <col min="7" max="8" width="17.125" style="527" customWidth="1"/>
    <col min="9" max="16384" width="9" style="495"/>
  </cols>
  <sheetData>
    <row r="1" spans="1:12">
      <c r="A1" s="1"/>
      <c r="B1" s="1"/>
      <c r="C1" s="1"/>
      <c r="D1" s="3"/>
      <c r="E1" s="3"/>
      <c r="F1" s="3"/>
      <c r="G1" s="3"/>
      <c r="H1" s="3"/>
    </row>
    <row r="2" spans="1:12" s="496" customFormat="1" ht="16.350000000000001" customHeight="1">
      <c r="A2" s="151"/>
      <c r="B2" s="513" t="s">
        <v>67</v>
      </c>
      <c r="C2" s="514" t="s">
        <v>0</v>
      </c>
      <c r="D2" s="516" t="s">
        <v>13</v>
      </c>
      <c r="E2" s="516" t="s">
        <v>792</v>
      </c>
      <c r="F2" s="516" t="s">
        <v>793</v>
      </c>
      <c r="G2" s="516" t="s">
        <v>795</v>
      </c>
      <c r="H2" s="516" t="s">
        <v>816</v>
      </c>
    </row>
    <row r="3" spans="1:12" s="496" customFormat="1" ht="16.350000000000001" customHeight="1">
      <c r="A3" s="151"/>
      <c r="B3" s="519"/>
      <c r="C3" s="45"/>
      <c r="D3" s="47" t="s">
        <v>17</v>
      </c>
      <c r="E3" s="47" t="s">
        <v>17</v>
      </c>
      <c r="F3" s="47" t="s">
        <v>794</v>
      </c>
      <c r="G3" s="47"/>
      <c r="H3" s="47" t="s">
        <v>817</v>
      </c>
    </row>
    <row r="4" spans="1:12" s="31" customFormat="1" ht="16.350000000000001" customHeight="1">
      <c r="B4" s="243" t="s">
        <v>74</v>
      </c>
      <c r="C4" s="340" t="s">
        <v>126</v>
      </c>
      <c r="D4" s="638">
        <v>31500.89</v>
      </c>
      <c r="E4" s="693">
        <v>31239.119999999999</v>
      </c>
      <c r="F4" s="339">
        <v>99.2</v>
      </c>
      <c r="G4" s="338">
        <v>103</v>
      </c>
      <c r="H4" s="694">
        <v>2747</v>
      </c>
      <c r="K4" s="33"/>
      <c r="L4" s="33"/>
    </row>
    <row r="5" spans="1:12" s="31" customFormat="1" ht="16.350000000000001" customHeight="1">
      <c r="B5" s="243" t="s">
        <v>68</v>
      </c>
      <c r="C5" s="251" t="s">
        <v>1899</v>
      </c>
      <c r="D5" s="695">
        <v>25127.119999999999</v>
      </c>
      <c r="E5" s="695">
        <v>25127.119999999999</v>
      </c>
      <c r="F5" s="664">
        <v>100</v>
      </c>
      <c r="G5" s="252">
        <v>6</v>
      </c>
      <c r="H5" s="696" t="s">
        <v>61</v>
      </c>
      <c r="K5" s="33"/>
      <c r="L5" s="33"/>
    </row>
    <row r="6" spans="1:12" s="31" customFormat="1" ht="16.350000000000001" customHeight="1">
      <c r="B6" s="243" t="s">
        <v>75</v>
      </c>
      <c r="C6" s="340" t="s">
        <v>128</v>
      </c>
      <c r="D6" s="638">
        <v>16384.189999999999</v>
      </c>
      <c r="E6" s="693">
        <v>16384.189999999999</v>
      </c>
      <c r="F6" s="339">
        <v>100</v>
      </c>
      <c r="G6" s="596">
        <v>2</v>
      </c>
      <c r="H6" s="694" t="s">
        <v>61</v>
      </c>
      <c r="K6" s="33"/>
      <c r="L6" s="33"/>
    </row>
    <row r="7" spans="1:12" s="31" customFormat="1" ht="16.350000000000001" customHeight="1">
      <c r="B7" s="243" t="s">
        <v>70</v>
      </c>
      <c r="C7" s="251" t="s">
        <v>1900</v>
      </c>
      <c r="D7" s="695">
        <v>6709.22</v>
      </c>
      <c r="E7" s="695">
        <v>6709.22</v>
      </c>
      <c r="F7" s="664">
        <v>100</v>
      </c>
      <c r="G7" s="252">
        <v>18</v>
      </c>
      <c r="H7" s="696">
        <v>443</v>
      </c>
      <c r="K7" s="33"/>
      <c r="L7" s="33"/>
    </row>
    <row r="8" spans="1:12" s="31" customFormat="1" ht="16.350000000000001" customHeight="1">
      <c r="B8" s="243" t="s">
        <v>77</v>
      </c>
      <c r="C8" s="340" t="s">
        <v>1427</v>
      </c>
      <c r="D8" s="638">
        <v>3489.09</v>
      </c>
      <c r="E8" s="693">
        <v>3489.09</v>
      </c>
      <c r="F8" s="339">
        <v>100</v>
      </c>
      <c r="G8" s="596">
        <v>7</v>
      </c>
      <c r="H8" s="694">
        <v>419</v>
      </c>
      <c r="K8" s="33"/>
      <c r="L8" s="33"/>
    </row>
    <row r="9" spans="1:12" s="31" customFormat="1" ht="16.350000000000001" customHeight="1">
      <c r="B9" s="243" t="s">
        <v>78</v>
      </c>
      <c r="C9" s="251" t="s">
        <v>1901</v>
      </c>
      <c r="D9" s="695">
        <v>8821.24</v>
      </c>
      <c r="E9" s="695">
        <v>8821.24</v>
      </c>
      <c r="F9" s="664">
        <v>100</v>
      </c>
      <c r="G9" s="252">
        <v>1</v>
      </c>
      <c r="H9" s="696" t="s">
        <v>61</v>
      </c>
      <c r="K9" s="33"/>
      <c r="L9" s="33"/>
    </row>
    <row r="10" spans="1:12" s="31" customFormat="1" ht="16.350000000000001" customHeight="1">
      <c r="B10" s="243" t="s">
        <v>79</v>
      </c>
      <c r="C10" s="340" t="s">
        <v>1511</v>
      </c>
      <c r="D10" s="638">
        <v>8165.1</v>
      </c>
      <c r="E10" s="693">
        <v>8165.1</v>
      </c>
      <c r="F10" s="339">
        <v>100</v>
      </c>
      <c r="G10" s="596">
        <v>10</v>
      </c>
      <c r="H10" s="694">
        <v>331</v>
      </c>
      <c r="K10" s="33"/>
      <c r="L10" s="33"/>
    </row>
    <row r="11" spans="1:12" s="31" customFormat="1" ht="16.350000000000001" customHeight="1">
      <c r="B11" s="243" t="s">
        <v>80</v>
      </c>
      <c r="C11" s="251" t="s">
        <v>1902</v>
      </c>
      <c r="D11" s="695">
        <v>5675.81</v>
      </c>
      <c r="E11" s="695">
        <v>5675.81</v>
      </c>
      <c r="F11" s="664">
        <v>100</v>
      </c>
      <c r="G11" s="252">
        <v>20</v>
      </c>
      <c r="H11" s="696">
        <v>427</v>
      </c>
      <c r="K11" s="33"/>
      <c r="L11" s="33"/>
    </row>
    <row r="12" spans="1:12" s="31" customFormat="1" ht="16.350000000000001" customHeight="1">
      <c r="B12" s="243" t="s">
        <v>81</v>
      </c>
      <c r="C12" s="340" t="s">
        <v>136</v>
      </c>
      <c r="D12" s="638">
        <v>3358</v>
      </c>
      <c r="E12" s="693">
        <v>3358</v>
      </c>
      <c r="F12" s="339">
        <v>100</v>
      </c>
      <c r="G12" s="596">
        <v>8</v>
      </c>
      <c r="H12" s="694">
        <v>228</v>
      </c>
      <c r="K12" s="33"/>
      <c r="L12" s="33"/>
    </row>
    <row r="13" spans="1:12" s="31" customFormat="1" ht="16.350000000000001" customHeight="1">
      <c r="B13" s="243" t="s">
        <v>83</v>
      </c>
      <c r="C13" s="251" t="s">
        <v>1903</v>
      </c>
      <c r="D13" s="695">
        <v>4117.26</v>
      </c>
      <c r="E13" s="695">
        <v>4117.26</v>
      </c>
      <c r="F13" s="664">
        <v>100</v>
      </c>
      <c r="G13" s="252">
        <v>7</v>
      </c>
      <c r="H13" s="696">
        <v>201</v>
      </c>
      <c r="K13" s="33"/>
      <c r="L13" s="33"/>
    </row>
    <row r="14" spans="1:12" s="31" customFormat="1" ht="16.350000000000001" customHeight="1">
      <c r="B14" s="243" t="s">
        <v>85</v>
      </c>
      <c r="C14" s="340" t="s">
        <v>1512</v>
      </c>
      <c r="D14" s="638">
        <v>4160.9399999999996</v>
      </c>
      <c r="E14" s="693">
        <v>4160.9399999999996</v>
      </c>
      <c r="F14" s="339">
        <v>100</v>
      </c>
      <c r="G14" s="596">
        <v>3</v>
      </c>
      <c r="H14" s="694">
        <v>268</v>
      </c>
      <c r="K14" s="33"/>
      <c r="L14" s="33"/>
    </row>
    <row r="15" spans="1:12" s="31" customFormat="1" ht="16.350000000000001" customHeight="1">
      <c r="B15" s="243" t="s">
        <v>86</v>
      </c>
      <c r="C15" s="251" t="s">
        <v>1904</v>
      </c>
      <c r="D15" s="695">
        <v>2450.06</v>
      </c>
      <c r="E15" s="695">
        <v>2450.06</v>
      </c>
      <c r="F15" s="664">
        <v>100</v>
      </c>
      <c r="G15" s="252">
        <v>7</v>
      </c>
      <c r="H15" s="696">
        <v>208</v>
      </c>
      <c r="K15" s="33"/>
      <c r="L15" s="33"/>
    </row>
    <row r="16" spans="1:12" s="31" customFormat="1" ht="16.350000000000001" customHeight="1">
      <c r="B16" s="243" t="s">
        <v>87</v>
      </c>
      <c r="C16" s="340" t="s">
        <v>142</v>
      </c>
      <c r="D16" s="638">
        <v>3472.7</v>
      </c>
      <c r="E16" s="693">
        <v>3157</v>
      </c>
      <c r="F16" s="339">
        <v>90.9</v>
      </c>
      <c r="G16" s="596">
        <v>8</v>
      </c>
      <c r="H16" s="694">
        <v>231</v>
      </c>
      <c r="K16" s="33"/>
      <c r="L16" s="33"/>
    </row>
    <row r="17" spans="2:12" s="31" customFormat="1" ht="16.350000000000001" customHeight="1">
      <c r="B17" s="243" t="s">
        <v>88</v>
      </c>
      <c r="C17" s="251" t="s">
        <v>1905</v>
      </c>
      <c r="D17" s="695">
        <v>5545.13</v>
      </c>
      <c r="E17" s="695">
        <v>5545.13</v>
      </c>
      <c r="F17" s="664">
        <v>100</v>
      </c>
      <c r="G17" s="252">
        <v>12</v>
      </c>
      <c r="H17" s="696">
        <v>360</v>
      </c>
      <c r="K17" s="33"/>
      <c r="L17" s="33"/>
    </row>
    <row r="18" spans="2:12" s="31" customFormat="1" ht="16.350000000000001" customHeight="1">
      <c r="B18" s="243" t="s">
        <v>89</v>
      </c>
      <c r="C18" s="340" t="s">
        <v>942</v>
      </c>
      <c r="D18" s="638">
        <v>4554.9799999999996</v>
      </c>
      <c r="E18" s="693">
        <v>4554.9799999999996</v>
      </c>
      <c r="F18" s="339">
        <v>100</v>
      </c>
      <c r="G18" s="596">
        <v>7</v>
      </c>
      <c r="H18" s="694">
        <v>169</v>
      </c>
      <c r="K18" s="33"/>
      <c r="L18" s="33"/>
    </row>
    <row r="19" spans="2:12" s="31" customFormat="1" ht="16.350000000000001" customHeight="1">
      <c r="B19" s="243" t="s">
        <v>90</v>
      </c>
      <c r="C19" s="251" t="s">
        <v>1906</v>
      </c>
      <c r="D19" s="695">
        <v>3037.37</v>
      </c>
      <c r="E19" s="695">
        <v>3037.37</v>
      </c>
      <c r="F19" s="664">
        <v>100</v>
      </c>
      <c r="G19" s="252">
        <v>5</v>
      </c>
      <c r="H19" s="696">
        <v>178</v>
      </c>
      <c r="K19" s="33"/>
      <c r="L19" s="33"/>
    </row>
    <row r="20" spans="2:12" s="31" customFormat="1" ht="16.350000000000001" customHeight="1">
      <c r="B20" s="243" t="s">
        <v>91</v>
      </c>
      <c r="C20" s="340" t="s">
        <v>146</v>
      </c>
      <c r="D20" s="638">
        <v>2854.83</v>
      </c>
      <c r="E20" s="693">
        <v>2854.83</v>
      </c>
      <c r="F20" s="339">
        <v>100</v>
      </c>
      <c r="G20" s="596">
        <v>7</v>
      </c>
      <c r="H20" s="694">
        <v>136</v>
      </c>
      <c r="K20" s="33"/>
      <c r="L20" s="33"/>
    </row>
    <row r="21" spans="2:12" s="31" customFormat="1" ht="16.350000000000001" customHeight="1">
      <c r="B21" s="243" t="s">
        <v>92</v>
      </c>
      <c r="C21" s="251" t="s">
        <v>1907</v>
      </c>
      <c r="D21" s="695">
        <v>4076.38</v>
      </c>
      <c r="E21" s="695">
        <v>4076.38</v>
      </c>
      <c r="F21" s="664">
        <v>100</v>
      </c>
      <c r="G21" s="252">
        <v>8</v>
      </c>
      <c r="H21" s="696">
        <v>183</v>
      </c>
      <c r="K21" s="33"/>
      <c r="L21" s="33"/>
    </row>
    <row r="22" spans="2:12" s="31" customFormat="1" ht="16.350000000000001" customHeight="1">
      <c r="B22" s="243" t="s">
        <v>93</v>
      </c>
      <c r="C22" s="340" t="s">
        <v>1432</v>
      </c>
      <c r="D22" s="638">
        <v>3361.48</v>
      </c>
      <c r="E22" s="693">
        <v>3361.48</v>
      </c>
      <c r="F22" s="339">
        <v>100</v>
      </c>
      <c r="G22" s="596">
        <v>15</v>
      </c>
      <c r="H22" s="694">
        <v>169</v>
      </c>
      <c r="K22" s="33"/>
      <c r="L22" s="33"/>
    </row>
    <row r="23" spans="2:12" s="31" customFormat="1" ht="16.350000000000001" customHeight="1">
      <c r="B23" s="243" t="s">
        <v>94</v>
      </c>
      <c r="C23" s="251" t="s">
        <v>1908</v>
      </c>
      <c r="D23" s="695">
        <v>2074.66</v>
      </c>
      <c r="E23" s="695">
        <v>1815.23</v>
      </c>
      <c r="F23" s="664">
        <v>87.5</v>
      </c>
      <c r="G23" s="252">
        <v>7</v>
      </c>
      <c r="H23" s="696">
        <v>133</v>
      </c>
      <c r="K23" s="33"/>
      <c r="L23" s="33"/>
    </row>
    <row r="24" spans="2:12" s="31" customFormat="1" ht="16.350000000000001" customHeight="1">
      <c r="B24" s="243" t="s">
        <v>96</v>
      </c>
      <c r="C24" s="340" t="s">
        <v>151</v>
      </c>
      <c r="D24" s="638">
        <v>2054.21</v>
      </c>
      <c r="E24" s="693">
        <v>1821.86</v>
      </c>
      <c r="F24" s="339">
        <v>88.7</v>
      </c>
      <c r="G24" s="596">
        <v>8</v>
      </c>
      <c r="H24" s="694">
        <v>103</v>
      </c>
      <c r="K24" s="33"/>
      <c r="L24" s="33"/>
    </row>
    <row r="25" spans="2:12" s="31" customFormat="1" ht="16.350000000000001" customHeight="1">
      <c r="B25" s="243" t="s">
        <v>98</v>
      </c>
      <c r="C25" s="251" t="s">
        <v>1909</v>
      </c>
      <c r="D25" s="695">
        <v>1859.43</v>
      </c>
      <c r="E25" s="695">
        <v>1859.43</v>
      </c>
      <c r="F25" s="664">
        <v>100</v>
      </c>
      <c r="G25" s="252">
        <v>7</v>
      </c>
      <c r="H25" s="696">
        <v>101</v>
      </c>
      <c r="K25" s="33"/>
      <c r="L25" s="33"/>
    </row>
    <row r="26" spans="2:12" s="31" customFormat="1" ht="16.350000000000001" customHeight="1">
      <c r="B26" s="243" t="s">
        <v>99</v>
      </c>
      <c r="C26" s="340" t="s">
        <v>947</v>
      </c>
      <c r="D26" s="638">
        <v>4869.8100000000004</v>
      </c>
      <c r="E26" s="693">
        <v>4869.8100000000004</v>
      </c>
      <c r="F26" s="339">
        <v>100</v>
      </c>
      <c r="G26" s="596">
        <v>9</v>
      </c>
      <c r="H26" s="694">
        <v>444</v>
      </c>
      <c r="K26" s="33"/>
      <c r="L26" s="33"/>
    </row>
    <row r="27" spans="2:12" s="31" customFormat="1" ht="16.350000000000001" customHeight="1">
      <c r="B27" s="243" t="s">
        <v>101</v>
      </c>
      <c r="C27" s="251" t="s">
        <v>1910</v>
      </c>
      <c r="D27" s="695">
        <v>3820.09</v>
      </c>
      <c r="E27" s="695">
        <v>3820.09</v>
      </c>
      <c r="F27" s="664">
        <v>100</v>
      </c>
      <c r="G27" s="252">
        <v>1</v>
      </c>
      <c r="H27" s="696" t="s">
        <v>61</v>
      </c>
      <c r="K27" s="33"/>
      <c r="L27" s="33"/>
    </row>
    <row r="28" spans="2:12" s="31" customFormat="1" ht="16.350000000000001" customHeight="1">
      <c r="B28" s="243" t="s">
        <v>104</v>
      </c>
      <c r="C28" s="340" t="s">
        <v>1041</v>
      </c>
      <c r="D28" s="638">
        <v>3900.85</v>
      </c>
      <c r="E28" s="693">
        <v>3844.98</v>
      </c>
      <c r="F28" s="339">
        <v>98.6</v>
      </c>
      <c r="G28" s="596">
        <v>10</v>
      </c>
      <c r="H28" s="694">
        <v>139</v>
      </c>
      <c r="K28" s="33"/>
      <c r="L28" s="33"/>
    </row>
    <row r="29" spans="2:12" s="31" customFormat="1" ht="16.350000000000001" customHeight="1">
      <c r="B29" s="243" t="s">
        <v>105</v>
      </c>
      <c r="C29" s="251" t="s">
        <v>1911</v>
      </c>
      <c r="D29" s="695">
        <v>1936.4</v>
      </c>
      <c r="E29" s="695">
        <v>1936.4</v>
      </c>
      <c r="F29" s="664">
        <v>100</v>
      </c>
      <c r="G29" s="252">
        <v>8</v>
      </c>
      <c r="H29" s="696">
        <v>111</v>
      </c>
      <c r="K29" s="33"/>
      <c r="L29" s="33"/>
    </row>
    <row r="30" spans="2:12" s="31" customFormat="1" ht="16.350000000000001" customHeight="1">
      <c r="B30" s="243" t="s">
        <v>106</v>
      </c>
      <c r="C30" s="340" t="s">
        <v>1912</v>
      </c>
      <c r="D30" s="638">
        <v>6851.48</v>
      </c>
      <c r="E30" s="693">
        <v>6851.48</v>
      </c>
      <c r="F30" s="339">
        <v>100</v>
      </c>
      <c r="G30" s="596">
        <v>17</v>
      </c>
      <c r="H30" s="694">
        <v>264</v>
      </c>
      <c r="K30" s="33"/>
      <c r="L30" s="33"/>
    </row>
    <row r="31" spans="2:12" s="31" customFormat="1" ht="16.350000000000001" customHeight="1">
      <c r="B31" s="243" t="s">
        <v>107</v>
      </c>
      <c r="C31" s="251" t="s">
        <v>1913</v>
      </c>
      <c r="D31" s="695">
        <v>8266.67</v>
      </c>
      <c r="E31" s="695">
        <v>8266.67</v>
      </c>
      <c r="F31" s="664">
        <v>100</v>
      </c>
      <c r="G31" s="252">
        <v>32</v>
      </c>
      <c r="H31" s="696">
        <v>524</v>
      </c>
      <c r="K31" s="33"/>
      <c r="L31" s="33"/>
    </row>
    <row r="32" spans="2:12" s="31" customFormat="1" ht="16.350000000000001" customHeight="1">
      <c r="B32" s="243" t="s">
        <v>108</v>
      </c>
      <c r="C32" s="340" t="s">
        <v>1516</v>
      </c>
      <c r="D32" s="638">
        <v>6866.6</v>
      </c>
      <c r="E32" s="693">
        <v>6866.6</v>
      </c>
      <c r="F32" s="339">
        <v>100</v>
      </c>
      <c r="G32" s="596">
        <v>37</v>
      </c>
      <c r="H32" s="694">
        <v>312</v>
      </c>
      <c r="K32" s="33"/>
      <c r="L32" s="33"/>
    </row>
    <row r="33" spans="2:12" s="31" customFormat="1" ht="16.350000000000001" customHeight="1">
      <c r="B33" s="243" t="s">
        <v>109</v>
      </c>
      <c r="C33" s="251" t="s">
        <v>1914</v>
      </c>
      <c r="D33" s="695">
        <v>8074.83</v>
      </c>
      <c r="E33" s="695">
        <v>8074.83</v>
      </c>
      <c r="F33" s="664">
        <v>100</v>
      </c>
      <c r="G33" s="252">
        <v>9</v>
      </c>
      <c r="H33" s="696">
        <v>114</v>
      </c>
      <c r="K33" s="33"/>
      <c r="L33" s="33"/>
    </row>
    <row r="34" spans="2:12" s="31" customFormat="1" ht="16.350000000000001" customHeight="1">
      <c r="B34" s="243" t="s">
        <v>890</v>
      </c>
      <c r="C34" s="340" t="s">
        <v>891</v>
      </c>
      <c r="D34" s="638">
        <v>4019.84</v>
      </c>
      <c r="E34" s="693">
        <v>4019.84</v>
      </c>
      <c r="F34" s="339">
        <v>100</v>
      </c>
      <c r="G34" s="596">
        <v>11</v>
      </c>
      <c r="H34" s="694">
        <v>291</v>
      </c>
      <c r="K34" s="33"/>
      <c r="L34" s="33"/>
    </row>
    <row r="35" spans="2:12" s="31" customFormat="1" ht="16.350000000000001" customHeight="1">
      <c r="B35" s="243" t="s">
        <v>893</v>
      </c>
      <c r="C35" s="251" t="s">
        <v>1915</v>
      </c>
      <c r="D35" s="695">
        <v>2055.5300000000002</v>
      </c>
      <c r="E35" s="695">
        <v>1824.64</v>
      </c>
      <c r="F35" s="664">
        <v>88.8</v>
      </c>
      <c r="G35" s="252">
        <v>6</v>
      </c>
      <c r="H35" s="696">
        <v>166</v>
      </c>
      <c r="K35" s="33"/>
      <c r="L35" s="33"/>
    </row>
    <row r="36" spans="2:12" s="31" customFormat="1" ht="16.350000000000001" customHeight="1">
      <c r="B36" s="243" t="s">
        <v>895</v>
      </c>
      <c r="C36" s="340" t="s">
        <v>896</v>
      </c>
      <c r="D36" s="638">
        <v>2667.77</v>
      </c>
      <c r="E36" s="693">
        <v>2667.77</v>
      </c>
      <c r="F36" s="339">
        <v>100</v>
      </c>
      <c r="G36" s="596">
        <v>1</v>
      </c>
      <c r="H36" s="694" t="s">
        <v>61</v>
      </c>
      <c r="K36" s="33"/>
      <c r="L36" s="33"/>
    </row>
    <row r="37" spans="2:12" s="31" customFormat="1" ht="16.350000000000001" customHeight="1">
      <c r="B37" s="243" t="s">
        <v>1369</v>
      </c>
      <c r="C37" s="251" t="s">
        <v>1916</v>
      </c>
      <c r="D37" s="695">
        <v>34270.050000000003</v>
      </c>
      <c r="E37" s="695">
        <v>34270.050000000003</v>
      </c>
      <c r="F37" s="664">
        <v>100</v>
      </c>
      <c r="G37" s="252">
        <v>1</v>
      </c>
      <c r="H37" s="696" t="s">
        <v>61</v>
      </c>
      <c r="K37" s="33"/>
      <c r="L37" s="33"/>
    </row>
    <row r="38" spans="2:12" s="31" customFormat="1" ht="16.350000000000001" customHeight="1">
      <c r="B38" s="243" t="s">
        <v>1370</v>
      </c>
      <c r="C38" s="340" t="s">
        <v>1917</v>
      </c>
      <c r="D38" s="638">
        <v>24288.080000000002</v>
      </c>
      <c r="E38" s="693">
        <v>23353.87</v>
      </c>
      <c r="F38" s="339">
        <v>96.2</v>
      </c>
      <c r="G38" s="596">
        <v>7</v>
      </c>
      <c r="H38" s="694">
        <v>1166</v>
      </c>
      <c r="K38" s="33"/>
      <c r="L38" s="33"/>
    </row>
    <row r="39" spans="2:12" s="31" customFormat="1" ht="16.350000000000001" customHeight="1">
      <c r="B39" s="243" t="s">
        <v>1371</v>
      </c>
      <c r="C39" s="251" t="s">
        <v>1918</v>
      </c>
      <c r="D39" s="695">
        <v>7014.62</v>
      </c>
      <c r="E39" s="695">
        <v>7014.62</v>
      </c>
      <c r="F39" s="664">
        <v>100</v>
      </c>
      <c r="G39" s="252">
        <v>5</v>
      </c>
      <c r="H39" s="696">
        <v>344</v>
      </c>
      <c r="K39" s="33"/>
      <c r="L39" s="33"/>
    </row>
    <row r="40" spans="2:12" s="31" customFormat="1" ht="16.350000000000001" customHeight="1">
      <c r="B40" s="243" t="s">
        <v>1372</v>
      </c>
      <c r="C40" s="340" t="s">
        <v>1919</v>
      </c>
      <c r="D40" s="638">
        <v>7719.04</v>
      </c>
      <c r="E40" s="693">
        <v>7569.69</v>
      </c>
      <c r="F40" s="339">
        <v>98.1</v>
      </c>
      <c r="G40" s="596">
        <v>8</v>
      </c>
      <c r="H40" s="694">
        <v>398</v>
      </c>
      <c r="K40" s="33"/>
      <c r="L40" s="33"/>
    </row>
    <row r="41" spans="2:12" s="31" customFormat="1" ht="16.350000000000001" customHeight="1">
      <c r="B41" s="243" t="s">
        <v>1373</v>
      </c>
      <c r="C41" s="666" t="s">
        <v>1920</v>
      </c>
      <c r="D41" s="695">
        <v>10914.2</v>
      </c>
      <c r="E41" s="695">
        <v>10914.2</v>
      </c>
      <c r="F41" s="664">
        <v>100</v>
      </c>
      <c r="G41" s="252">
        <v>1</v>
      </c>
      <c r="H41" s="696" t="s">
        <v>61</v>
      </c>
      <c r="K41" s="33"/>
      <c r="L41" s="33"/>
    </row>
    <row r="42" spans="2:12" s="31" customFormat="1" ht="16.350000000000001" customHeight="1">
      <c r="B42" s="243" t="s">
        <v>1374</v>
      </c>
      <c r="C42" s="340" t="s">
        <v>1921</v>
      </c>
      <c r="D42" s="638">
        <v>6032.24</v>
      </c>
      <c r="E42" s="693">
        <v>6032.24</v>
      </c>
      <c r="F42" s="339">
        <v>100</v>
      </c>
      <c r="G42" s="596">
        <v>10</v>
      </c>
      <c r="H42" s="694">
        <v>298</v>
      </c>
      <c r="K42" s="33"/>
      <c r="L42" s="33"/>
    </row>
    <row r="43" spans="2:12" s="31" customFormat="1" ht="16.350000000000001" customHeight="1">
      <c r="B43" s="243" t="s">
        <v>1375</v>
      </c>
      <c r="C43" s="251" t="s">
        <v>1922</v>
      </c>
      <c r="D43" s="695">
        <v>7429.16</v>
      </c>
      <c r="E43" s="695">
        <v>7429.16</v>
      </c>
      <c r="F43" s="664">
        <v>100</v>
      </c>
      <c r="G43" s="252">
        <v>4</v>
      </c>
      <c r="H43" s="696">
        <v>364</v>
      </c>
      <c r="K43" s="33"/>
      <c r="L43" s="33"/>
    </row>
    <row r="44" spans="2:12" s="31" customFormat="1" ht="16.350000000000001" customHeight="1">
      <c r="B44" s="243" t="s">
        <v>1376</v>
      </c>
      <c r="C44" s="340" t="s">
        <v>1923</v>
      </c>
      <c r="D44" s="638">
        <v>3524.17</v>
      </c>
      <c r="E44" s="693">
        <v>3524.17</v>
      </c>
      <c r="F44" s="339">
        <v>100</v>
      </c>
      <c r="G44" s="596">
        <v>7</v>
      </c>
      <c r="H44" s="694">
        <v>170</v>
      </c>
      <c r="K44" s="33"/>
      <c r="L44" s="33"/>
    </row>
    <row r="45" spans="2:12" s="31" customFormat="1" ht="16.350000000000001" customHeight="1">
      <c r="B45" s="243" t="s">
        <v>1377</v>
      </c>
      <c r="C45" s="251" t="s">
        <v>1924</v>
      </c>
      <c r="D45" s="695">
        <v>1812.52</v>
      </c>
      <c r="E45" s="695">
        <v>1812.52</v>
      </c>
      <c r="F45" s="664">
        <v>100</v>
      </c>
      <c r="G45" s="252">
        <v>8</v>
      </c>
      <c r="H45" s="696">
        <v>109</v>
      </c>
      <c r="K45" s="33"/>
      <c r="L45" s="33"/>
    </row>
    <row r="46" spans="2:12" s="31" customFormat="1" ht="16.350000000000001" customHeight="1">
      <c r="B46" s="243" t="s">
        <v>1378</v>
      </c>
      <c r="C46" s="340" t="s">
        <v>1693</v>
      </c>
      <c r="D46" s="638">
        <v>5850.23</v>
      </c>
      <c r="E46" s="693">
        <v>5286.97</v>
      </c>
      <c r="F46" s="339">
        <v>90.4</v>
      </c>
      <c r="G46" s="596">
        <v>7</v>
      </c>
      <c r="H46" s="694">
        <v>148</v>
      </c>
      <c r="K46" s="33"/>
      <c r="L46" s="33"/>
    </row>
    <row r="47" spans="2:12" s="31" customFormat="1" ht="16.350000000000001" customHeight="1">
      <c r="B47" s="243" t="s">
        <v>111</v>
      </c>
      <c r="C47" s="251" t="s">
        <v>1925</v>
      </c>
      <c r="D47" s="695">
        <v>13642.16</v>
      </c>
      <c r="E47" s="695">
        <v>13444.83</v>
      </c>
      <c r="F47" s="664">
        <v>98.6</v>
      </c>
      <c r="G47" s="252">
        <v>49</v>
      </c>
      <c r="H47" s="696">
        <v>458</v>
      </c>
      <c r="K47" s="33"/>
      <c r="L47" s="33"/>
    </row>
    <row r="48" spans="2:12" s="31" customFormat="1" ht="16.350000000000001" customHeight="1">
      <c r="B48" s="243" t="s">
        <v>112</v>
      </c>
      <c r="C48" s="340" t="s">
        <v>1042</v>
      </c>
      <c r="D48" s="638">
        <v>6559.34</v>
      </c>
      <c r="E48" s="693">
        <v>6559.34</v>
      </c>
      <c r="F48" s="339">
        <v>100</v>
      </c>
      <c r="G48" s="596">
        <v>4</v>
      </c>
      <c r="H48" s="694">
        <v>267</v>
      </c>
      <c r="K48" s="33"/>
      <c r="L48" s="33"/>
    </row>
    <row r="49" spans="2:12" s="31" customFormat="1" ht="16.350000000000001" customHeight="1">
      <c r="B49" s="243" t="s">
        <v>114</v>
      </c>
      <c r="C49" s="251" t="s">
        <v>1926</v>
      </c>
      <c r="D49" s="695">
        <v>6033.7</v>
      </c>
      <c r="E49" s="695">
        <v>5926.55</v>
      </c>
      <c r="F49" s="664">
        <v>98.2</v>
      </c>
      <c r="G49" s="252">
        <v>37</v>
      </c>
      <c r="H49" s="696">
        <v>169</v>
      </c>
      <c r="K49" s="33"/>
      <c r="L49" s="33"/>
    </row>
    <row r="50" spans="2:12" s="31" customFormat="1" ht="16.350000000000001" customHeight="1">
      <c r="B50" s="243" t="s">
        <v>115</v>
      </c>
      <c r="C50" s="340" t="s">
        <v>170</v>
      </c>
      <c r="D50" s="638">
        <v>5882.2</v>
      </c>
      <c r="E50" s="693">
        <v>5882.2</v>
      </c>
      <c r="F50" s="339">
        <v>100</v>
      </c>
      <c r="G50" s="596">
        <v>31</v>
      </c>
      <c r="H50" s="694">
        <v>177</v>
      </c>
      <c r="K50" s="33"/>
      <c r="L50" s="33"/>
    </row>
    <row r="51" spans="2:12" s="31" customFormat="1" ht="16.350000000000001" customHeight="1">
      <c r="B51" s="243" t="s">
        <v>116</v>
      </c>
      <c r="C51" s="251" t="s">
        <v>1927</v>
      </c>
      <c r="D51" s="695">
        <v>3282.9</v>
      </c>
      <c r="E51" s="695">
        <v>3282.9</v>
      </c>
      <c r="F51" s="664">
        <v>100</v>
      </c>
      <c r="G51" s="252">
        <v>19</v>
      </c>
      <c r="H51" s="696">
        <v>114</v>
      </c>
      <c r="K51" s="33"/>
      <c r="L51" s="33"/>
    </row>
    <row r="52" spans="2:12" s="31" customFormat="1" ht="16.350000000000001" customHeight="1">
      <c r="B52" s="243" t="s">
        <v>117</v>
      </c>
      <c r="C52" s="340" t="s">
        <v>1519</v>
      </c>
      <c r="D52" s="638">
        <v>4655.74</v>
      </c>
      <c r="E52" s="693">
        <v>4655.74</v>
      </c>
      <c r="F52" s="339">
        <v>100</v>
      </c>
      <c r="G52" s="596">
        <v>17</v>
      </c>
      <c r="H52" s="694">
        <v>144</v>
      </c>
      <c r="K52" s="33"/>
      <c r="L52" s="33"/>
    </row>
    <row r="53" spans="2:12" s="31" customFormat="1" ht="16.350000000000001" customHeight="1">
      <c r="B53" s="243" t="s">
        <v>118</v>
      </c>
      <c r="C53" s="251" t="s">
        <v>1928</v>
      </c>
      <c r="D53" s="695">
        <v>34616.839999999997</v>
      </c>
      <c r="E53" s="695">
        <v>34616.839999999997</v>
      </c>
      <c r="F53" s="664">
        <v>100</v>
      </c>
      <c r="G53" s="252">
        <v>1</v>
      </c>
      <c r="H53" s="696" t="s">
        <v>61</v>
      </c>
      <c r="K53" s="33"/>
      <c r="L53" s="33"/>
    </row>
    <row r="54" spans="2:12" s="31" customFormat="1" ht="16.350000000000001" customHeight="1">
      <c r="B54" s="243" t="s">
        <v>119</v>
      </c>
      <c r="C54" s="340" t="s">
        <v>174</v>
      </c>
      <c r="D54" s="638">
        <v>21171.040000000001</v>
      </c>
      <c r="E54" s="693">
        <v>21129.48</v>
      </c>
      <c r="F54" s="339">
        <v>99.8</v>
      </c>
      <c r="G54" s="596">
        <v>42</v>
      </c>
      <c r="H54" s="694">
        <v>710</v>
      </c>
      <c r="K54" s="33"/>
      <c r="L54" s="33"/>
    </row>
    <row r="55" spans="2:12" s="31" customFormat="1" ht="16.350000000000001" customHeight="1">
      <c r="B55" s="243" t="s">
        <v>120</v>
      </c>
      <c r="C55" s="251" t="s">
        <v>1929</v>
      </c>
      <c r="D55" s="695">
        <v>16977.79</v>
      </c>
      <c r="E55" s="695">
        <v>16977.79</v>
      </c>
      <c r="F55" s="664">
        <v>100</v>
      </c>
      <c r="G55" s="252">
        <v>24</v>
      </c>
      <c r="H55" s="696">
        <v>532</v>
      </c>
      <c r="K55" s="33"/>
      <c r="L55" s="33"/>
    </row>
    <row r="56" spans="2:12" s="31" customFormat="1" ht="16.350000000000001" customHeight="1">
      <c r="B56" s="243" t="s">
        <v>121</v>
      </c>
      <c r="C56" s="340" t="s">
        <v>176</v>
      </c>
      <c r="D56" s="638">
        <v>5213.0200000000004</v>
      </c>
      <c r="E56" s="693">
        <v>5213.0200000000004</v>
      </c>
      <c r="F56" s="339">
        <v>100</v>
      </c>
      <c r="G56" s="596">
        <v>16</v>
      </c>
      <c r="H56" s="694">
        <v>269</v>
      </c>
      <c r="K56" s="33"/>
      <c r="L56" s="33"/>
    </row>
    <row r="57" spans="2:12" s="31" customFormat="1" ht="16.350000000000001" customHeight="1">
      <c r="B57" s="243" t="s">
        <v>122</v>
      </c>
      <c r="C57" s="251" t="s">
        <v>1930</v>
      </c>
      <c r="D57" s="695">
        <v>11558.68</v>
      </c>
      <c r="E57" s="695">
        <v>11558.68</v>
      </c>
      <c r="F57" s="664">
        <v>100</v>
      </c>
      <c r="G57" s="252">
        <v>19</v>
      </c>
      <c r="H57" s="696">
        <v>327</v>
      </c>
      <c r="K57" s="33"/>
      <c r="L57" s="33"/>
    </row>
    <row r="58" spans="2:12" s="31" customFormat="1" ht="16.350000000000001" customHeight="1">
      <c r="B58" s="243" t="s">
        <v>123</v>
      </c>
      <c r="C58" s="340" t="s">
        <v>178</v>
      </c>
      <c r="D58" s="638">
        <v>7828.17</v>
      </c>
      <c r="E58" s="693">
        <v>7828.17</v>
      </c>
      <c r="F58" s="339">
        <v>100</v>
      </c>
      <c r="G58" s="596">
        <v>20</v>
      </c>
      <c r="H58" s="694">
        <v>232</v>
      </c>
      <c r="K58" s="33"/>
      <c r="L58" s="33"/>
    </row>
    <row r="59" spans="2:12" s="31" customFormat="1" ht="16.350000000000001" customHeight="1">
      <c r="B59" s="243" t="s">
        <v>124</v>
      </c>
      <c r="C59" s="251" t="s">
        <v>1931</v>
      </c>
      <c r="D59" s="695">
        <v>7520.72</v>
      </c>
      <c r="E59" s="695">
        <v>7520.72</v>
      </c>
      <c r="F59" s="664">
        <v>100</v>
      </c>
      <c r="G59" s="252">
        <v>54</v>
      </c>
      <c r="H59" s="696">
        <v>276</v>
      </c>
      <c r="K59" s="33"/>
      <c r="L59" s="33"/>
    </row>
    <row r="60" spans="2:12" s="31" customFormat="1" ht="16.350000000000001" customHeight="1" thickBot="1">
      <c r="B60" s="249" t="s">
        <v>125</v>
      </c>
      <c r="C60" s="697" t="s">
        <v>1520</v>
      </c>
      <c r="D60" s="698">
        <v>3751.85</v>
      </c>
      <c r="E60" s="699">
        <v>3455.5</v>
      </c>
      <c r="F60" s="488">
        <v>92.100000000000009</v>
      </c>
      <c r="G60" s="663">
        <v>23</v>
      </c>
      <c r="H60" s="700">
        <v>100</v>
      </c>
      <c r="K60" s="33"/>
      <c r="L60" s="33"/>
    </row>
    <row r="61" spans="2:12" s="31" customFormat="1" ht="16.350000000000001" customHeight="1" thickTop="1">
      <c r="B61" s="250" t="s">
        <v>184</v>
      </c>
      <c r="C61" s="701" t="s">
        <v>223</v>
      </c>
      <c r="D61" s="702">
        <v>39395.029999999977</v>
      </c>
      <c r="E61" s="702">
        <v>38371.289999999979</v>
      </c>
      <c r="F61" s="703">
        <v>97.4</v>
      </c>
      <c r="G61" s="704">
        <v>102</v>
      </c>
      <c r="H61" s="705">
        <v>863</v>
      </c>
      <c r="K61" s="33"/>
      <c r="L61" s="33"/>
    </row>
    <row r="62" spans="2:12" s="31" customFormat="1" ht="16.350000000000001" customHeight="1">
      <c r="B62" s="250" t="s">
        <v>185</v>
      </c>
      <c r="C62" s="340" t="s">
        <v>1044</v>
      </c>
      <c r="D62" s="638">
        <v>29383.65</v>
      </c>
      <c r="E62" s="693">
        <v>29383.65</v>
      </c>
      <c r="F62" s="339">
        <v>100</v>
      </c>
      <c r="G62" s="596">
        <v>1</v>
      </c>
      <c r="H62" s="694" t="s">
        <v>61</v>
      </c>
      <c r="K62" s="33"/>
      <c r="L62" s="33"/>
    </row>
    <row r="63" spans="2:12" s="31" customFormat="1" ht="16.350000000000001" customHeight="1">
      <c r="B63" s="250" t="s">
        <v>186</v>
      </c>
      <c r="C63" s="251" t="s">
        <v>225</v>
      </c>
      <c r="D63" s="695">
        <v>6295.22</v>
      </c>
      <c r="E63" s="695">
        <v>5554.27</v>
      </c>
      <c r="F63" s="664">
        <v>88.2</v>
      </c>
      <c r="G63" s="252">
        <v>10</v>
      </c>
      <c r="H63" s="696">
        <v>337</v>
      </c>
      <c r="K63" s="33"/>
      <c r="L63" s="33"/>
    </row>
    <row r="64" spans="2:12" s="31" customFormat="1" ht="16.350000000000001" customHeight="1">
      <c r="B64" s="250" t="s">
        <v>187</v>
      </c>
      <c r="C64" s="340" t="s">
        <v>1045</v>
      </c>
      <c r="D64" s="638">
        <v>18810.309999999998</v>
      </c>
      <c r="E64" s="693">
        <v>18810.309999999998</v>
      </c>
      <c r="F64" s="339">
        <v>100</v>
      </c>
      <c r="G64" s="596">
        <v>1</v>
      </c>
      <c r="H64" s="694" t="s">
        <v>61</v>
      </c>
    </row>
    <row r="65" spans="2:8" s="31" customFormat="1" ht="16.350000000000001" customHeight="1">
      <c r="B65" s="250" t="s">
        <v>188</v>
      </c>
      <c r="C65" s="251" t="s">
        <v>227</v>
      </c>
      <c r="D65" s="695">
        <v>3611.5899999999997</v>
      </c>
      <c r="E65" s="695">
        <v>3611.5899999999997</v>
      </c>
      <c r="F65" s="664">
        <v>100</v>
      </c>
      <c r="G65" s="252">
        <v>14</v>
      </c>
      <c r="H65" s="696">
        <v>483</v>
      </c>
    </row>
    <row r="66" spans="2:8" s="31" customFormat="1" ht="16.350000000000001" customHeight="1">
      <c r="B66" s="250" t="s">
        <v>189</v>
      </c>
      <c r="C66" s="340" t="s">
        <v>1046</v>
      </c>
      <c r="D66" s="638">
        <v>2693.93</v>
      </c>
      <c r="E66" s="693">
        <v>2693.93</v>
      </c>
      <c r="F66" s="339">
        <v>100</v>
      </c>
      <c r="G66" s="596">
        <v>13</v>
      </c>
      <c r="H66" s="694">
        <v>236</v>
      </c>
    </row>
    <row r="67" spans="2:8" s="31" customFormat="1" ht="16.350000000000001" customHeight="1">
      <c r="B67" s="250" t="s">
        <v>190</v>
      </c>
      <c r="C67" s="251" t="s">
        <v>229</v>
      </c>
      <c r="D67" s="695">
        <v>2891.32</v>
      </c>
      <c r="E67" s="695">
        <v>2891.32</v>
      </c>
      <c r="F67" s="664">
        <v>100</v>
      </c>
      <c r="G67" s="252">
        <v>7</v>
      </c>
      <c r="H67" s="696">
        <v>124</v>
      </c>
    </row>
    <row r="68" spans="2:8" s="31" customFormat="1" ht="16.350000000000001" customHeight="1">
      <c r="B68" s="250" t="s">
        <v>191</v>
      </c>
      <c r="C68" s="340" t="s">
        <v>1047</v>
      </c>
      <c r="D68" s="638">
        <v>14367.98</v>
      </c>
      <c r="E68" s="693">
        <v>14367.98</v>
      </c>
      <c r="F68" s="339">
        <v>100</v>
      </c>
      <c r="G68" s="596">
        <v>1</v>
      </c>
      <c r="H68" s="694" t="s">
        <v>61</v>
      </c>
    </row>
    <row r="69" spans="2:8" s="31" customFormat="1" ht="16.350000000000001" customHeight="1">
      <c r="B69" s="250" t="s">
        <v>192</v>
      </c>
      <c r="C69" s="251" t="s">
        <v>231</v>
      </c>
      <c r="D69" s="695">
        <v>12385.18</v>
      </c>
      <c r="E69" s="695">
        <v>12385.18</v>
      </c>
      <c r="F69" s="664">
        <v>100</v>
      </c>
      <c r="G69" s="252">
        <v>1</v>
      </c>
      <c r="H69" s="696" t="s">
        <v>61</v>
      </c>
    </row>
    <row r="70" spans="2:8" s="31" customFormat="1" ht="16.350000000000001" customHeight="1">
      <c r="B70" s="250" t="s">
        <v>193</v>
      </c>
      <c r="C70" s="340" t="s">
        <v>1048</v>
      </c>
      <c r="D70" s="638">
        <v>7480.63</v>
      </c>
      <c r="E70" s="693">
        <v>7480.63</v>
      </c>
      <c r="F70" s="339">
        <v>100</v>
      </c>
      <c r="G70" s="596">
        <v>1</v>
      </c>
      <c r="H70" s="694" t="s">
        <v>61</v>
      </c>
    </row>
    <row r="71" spans="2:8" s="31" customFormat="1" ht="16.350000000000001" customHeight="1">
      <c r="B71" s="250" t="s">
        <v>194</v>
      </c>
      <c r="C71" s="251" t="s">
        <v>233</v>
      </c>
      <c r="D71" s="695">
        <v>1791.3399999999997</v>
      </c>
      <c r="E71" s="695">
        <v>1791.3399999999997</v>
      </c>
      <c r="F71" s="664">
        <v>100</v>
      </c>
      <c r="G71" s="252">
        <v>10</v>
      </c>
      <c r="H71" s="696">
        <v>127</v>
      </c>
    </row>
    <row r="72" spans="2:8" s="31" customFormat="1" ht="16.350000000000001" customHeight="1">
      <c r="B72" s="250" t="s">
        <v>195</v>
      </c>
      <c r="C72" s="340" t="s">
        <v>1049</v>
      </c>
      <c r="D72" s="638">
        <v>2286.4699999999998</v>
      </c>
      <c r="E72" s="693">
        <v>2286.4699999999998</v>
      </c>
      <c r="F72" s="339">
        <v>100</v>
      </c>
      <c r="G72" s="596">
        <v>1</v>
      </c>
      <c r="H72" s="694" t="s">
        <v>61</v>
      </c>
    </row>
    <row r="73" spans="2:8" s="31" customFormat="1" ht="16.350000000000001" customHeight="1">
      <c r="B73" s="250" t="s">
        <v>196</v>
      </c>
      <c r="C73" s="251" t="s">
        <v>235</v>
      </c>
      <c r="D73" s="695">
        <v>2457.36</v>
      </c>
      <c r="E73" s="695">
        <v>2457.36</v>
      </c>
      <c r="F73" s="664">
        <v>100</v>
      </c>
      <c r="G73" s="252">
        <v>7</v>
      </c>
      <c r="H73" s="696">
        <v>119</v>
      </c>
    </row>
    <row r="74" spans="2:8" s="31" customFormat="1" ht="16.350000000000001" customHeight="1">
      <c r="B74" s="250" t="s">
        <v>197</v>
      </c>
      <c r="C74" s="340" t="s">
        <v>1050</v>
      </c>
      <c r="D74" s="638">
        <v>6217.85</v>
      </c>
      <c r="E74" s="693">
        <v>6217.85</v>
      </c>
      <c r="F74" s="339">
        <v>100</v>
      </c>
      <c r="G74" s="596">
        <v>1</v>
      </c>
      <c r="H74" s="694" t="s">
        <v>61</v>
      </c>
    </row>
    <row r="75" spans="2:8" s="31" customFormat="1" ht="16.350000000000001" customHeight="1">
      <c r="B75" s="250" t="s">
        <v>198</v>
      </c>
      <c r="C75" s="251" t="s">
        <v>237</v>
      </c>
      <c r="D75" s="695">
        <v>3381.19</v>
      </c>
      <c r="E75" s="695">
        <v>3381.19</v>
      </c>
      <c r="F75" s="664">
        <v>100</v>
      </c>
      <c r="G75" s="252">
        <v>1</v>
      </c>
      <c r="H75" s="696" t="s">
        <v>61</v>
      </c>
    </row>
    <row r="76" spans="2:8" s="31" customFormat="1" ht="16.350000000000001" customHeight="1">
      <c r="B76" s="250" t="s">
        <v>199</v>
      </c>
      <c r="C76" s="340" t="s">
        <v>1053</v>
      </c>
      <c r="D76" s="638">
        <v>4183.63</v>
      </c>
      <c r="E76" s="693">
        <v>4183.63</v>
      </c>
      <c r="F76" s="339">
        <v>100</v>
      </c>
      <c r="G76" s="596">
        <v>1</v>
      </c>
      <c r="H76" s="694" t="s">
        <v>61</v>
      </c>
    </row>
    <row r="77" spans="2:8" s="31" customFormat="1" ht="16.350000000000001" customHeight="1">
      <c r="B77" s="250" t="s">
        <v>201</v>
      </c>
      <c r="C77" s="251" t="s">
        <v>1932</v>
      </c>
      <c r="D77" s="695">
        <v>1725.61</v>
      </c>
      <c r="E77" s="695">
        <v>1725.61</v>
      </c>
      <c r="F77" s="664">
        <v>100</v>
      </c>
      <c r="G77" s="252">
        <v>1</v>
      </c>
      <c r="H77" s="696" t="s">
        <v>61</v>
      </c>
    </row>
    <row r="78" spans="2:8" s="31" customFormat="1" ht="16.350000000000001" customHeight="1">
      <c r="B78" s="250" t="s">
        <v>202</v>
      </c>
      <c r="C78" s="340" t="s">
        <v>1933</v>
      </c>
      <c r="D78" s="638">
        <v>3057.02</v>
      </c>
      <c r="E78" s="693">
        <v>3057.02</v>
      </c>
      <c r="F78" s="339">
        <v>100</v>
      </c>
      <c r="G78" s="596">
        <v>1</v>
      </c>
      <c r="H78" s="694" t="s">
        <v>61</v>
      </c>
    </row>
    <row r="79" spans="2:8" s="31" customFormat="1" ht="16.350000000000001" customHeight="1">
      <c r="B79" s="250" t="s">
        <v>203</v>
      </c>
      <c r="C79" s="251" t="s">
        <v>1934</v>
      </c>
      <c r="D79" s="695">
        <v>1923.6400000000003</v>
      </c>
      <c r="E79" s="695">
        <v>1923.6400000000003</v>
      </c>
      <c r="F79" s="664">
        <v>100</v>
      </c>
      <c r="G79" s="252">
        <v>1</v>
      </c>
      <c r="H79" s="696" t="s">
        <v>61</v>
      </c>
    </row>
    <row r="80" spans="2:8" s="31" customFormat="1" ht="16.350000000000001" customHeight="1">
      <c r="B80" s="250" t="s">
        <v>204</v>
      </c>
      <c r="C80" s="340" t="s">
        <v>1935</v>
      </c>
      <c r="D80" s="638">
        <v>1930.05</v>
      </c>
      <c r="E80" s="693">
        <v>1930.05</v>
      </c>
      <c r="F80" s="339">
        <v>100</v>
      </c>
      <c r="G80" s="596">
        <v>1</v>
      </c>
      <c r="H80" s="694" t="s">
        <v>61</v>
      </c>
    </row>
    <row r="81" spans="2:8" s="31" customFormat="1" ht="16.350000000000001" customHeight="1">
      <c r="B81" s="250" t="s">
        <v>205</v>
      </c>
      <c r="C81" s="251" t="s">
        <v>1936</v>
      </c>
      <c r="D81" s="695">
        <v>4105</v>
      </c>
      <c r="E81" s="695">
        <v>4105</v>
      </c>
      <c r="F81" s="664">
        <v>100</v>
      </c>
      <c r="G81" s="252">
        <v>1</v>
      </c>
      <c r="H81" s="696" t="s">
        <v>61</v>
      </c>
    </row>
    <row r="82" spans="2:8" s="31" customFormat="1" ht="16.350000000000001" customHeight="1">
      <c r="B82" s="250" t="s">
        <v>206</v>
      </c>
      <c r="C82" s="340" t="s">
        <v>1937</v>
      </c>
      <c r="D82" s="638">
        <v>1305.78</v>
      </c>
      <c r="E82" s="693">
        <v>1305.78</v>
      </c>
      <c r="F82" s="339">
        <v>100</v>
      </c>
      <c r="G82" s="596">
        <v>1</v>
      </c>
      <c r="H82" s="694" t="s">
        <v>61</v>
      </c>
    </row>
    <row r="83" spans="2:8" s="31" customFormat="1" ht="16.350000000000001" customHeight="1">
      <c r="B83" s="250" t="s">
        <v>208</v>
      </c>
      <c r="C83" s="251" t="s">
        <v>247</v>
      </c>
      <c r="D83" s="695">
        <v>989.77</v>
      </c>
      <c r="E83" s="695">
        <v>989.77</v>
      </c>
      <c r="F83" s="664">
        <v>100</v>
      </c>
      <c r="G83" s="252">
        <v>1</v>
      </c>
      <c r="H83" s="696" t="s">
        <v>61</v>
      </c>
    </row>
    <row r="84" spans="2:8" s="31" customFormat="1" ht="16.350000000000001" customHeight="1">
      <c r="B84" s="250" t="s">
        <v>209</v>
      </c>
      <c r="C84" s="340" t="s">
        <v>1060</v>
      </c>
      <c r="D84" s="638">
        <v>2783.79</v>
      </c>
      <c r="E84" s="693">
        <v>2783.79</v>
      </c>
      <c r="F84" s="339">
        <v>100</v>
      </c>
      <c r="G84" s="596">
        <v>1</v>
      </c>
      <c r="H84" s="694" t="s">
        <v>61</v>
      </c>
    </row>
    <row r="85" spans="2:8" s="31" customFormat="1" ht="16.350000000000001" customHeight="1">
      <c r="B85" s="250" t="s">
        <v>210</v>
      </c>
      <c r="C85" s="251" t="s">
        <v>249</v>
      </c>
      <c r="D85" s="695">
        <v>1646.9700000000003</v>
      </c>
      <c r="E85" s="695">
        <v>1646.9700000000003</v>
      </c>
      <c r="F85" s="664">
        <v>100</v>
      </c>
      <c r="G85" s="252">
        <v>1</v>
      </c>
      <c r="H85" s="696" t="s">
        <v>61</v>
      </c>
    </row>
    <row r="86" spans="2:8" s="31" customFormat="1" ht="16.350000000000001" customHeight="1">
      <c r="B86" s="250" t="s">
        <v>211</v>
      </c>
      <c r="C86" s="340" t="s">
        <v>1061</v>
      </c>
      <c r="D86" s="638">
        <v>2462.4</v>
      </c>
      <c r="E86" s="693">
        <v>2462.4</v>
      </c>
      <c r="F86" s="339">
        <v>100</v>
      </c>
      <c r="G86" s="596">
        <v>1</v>
      </c>
      <c r="H86" s="694" t="s">
        <v>61</v>
      </c>
    </row>
    <row r="87" spans="2:8" s="31" customFormat="1" ht="16.350000000000001" customHeight="1">
      <c r="B87" s="250" t="s">
        <v>212</v>
      </c>
      <c r="C87" s="251" t="s">
        <v>251</v>
      </c>
      <c r="D87" s="695">
        <v>892.56</v>
      </c>
      <c r="E87" s="695">
        <v>892.56</v>
      </c>
      <c r="F87" s="664">
        <v>100</v>
      </c>
      <c r="G87" s="252">
        <v>1</v>
      </c>
      <c r="H87" s="696" t="s">
        <v>61</v>
      </c>
    </row>
    <row r="88" spans="2:8" s="31" customFormat="1" ht="16.350000000000001" customHeight="1">
      <c r="B88" s="250" t="s">
        <v>213</v>
      </c>
      <c r="C88" s="340" t="s">
        <v>1062</v>
      </c>
      <c r="D88" s="638">
        <v>1793</v>
      </c>
      <c r="E88" s="693">
        <v>1793</v>
      </c>
      <c r="F88" s="339">
        <v>100</v>
      </c>
      <c r="G88" s="596">
        <v>1</v>
      </c>
      <c r="H88" s="694" t="s">
        <v>61</v>
      </c>
    </row>
    <row r="89" spans="2:8" s="31" customFormat="1" ht="16.350000000000001" customHeight="1">
      <c r="B89" s="250" t="s">
        <v>214</v>
      </c>
      <c r="C89" s="251" t="s">
        <v>253</v>
      </c>
      <c r="D89" s="695">
        <v>4004.09</v>
      </c>
      <c r="E89" s="695">
        <v>4004.09</v>
      </c>
      <c r="F89" s="664">
        <v>100</v>
      </c>
      <c r="G89" s="252">
        <v>1</v>
      </c>
      <c r="H89" s="696" t="s">
        <v>61</v>
      </c>
    </row>
    <row r="90" spans="2:8" s="31" customFormat="1" ht="16.350000000000001" customHeight="1">
      <c r="B90" s="250" t="s">
        <v>215</v>
      </c>
      <c r="C90" s="340" t="s">
        <v>1063</v>
      </c>
      <c r="D90" s="638">
        <v>1277.06</v>
      </c>
      <c r="E90" s="693">
        <v>1277.06</v>
      </c>
      <c r="F90" s="339">
        <v>100</v>
      </c>
      <c r="G90" s="596">
        <v>10</v>
      </c>
      <c r="H90" s="694">
        <v>95</v>
      </c>
    </row>
    <row r="91" spans="2:8" s="31" customFormat="1" ht="16.350000000000001" customHeight="1">
      <c r="B91" s="250" t="s">
        <v>1389</v>
      </c>
      <c r="C91" s="251" t="s">
        <v>1726</v>
      </c>
      <c r="D91" s="695">
        <v>61763.280000000006</v>
      </c>
      <c r="E91" s="695">
        <v>61763.280000000006</v>
      </c>
      <c r="F91" s="664">
        <v>100</v>
      </c>
      <c r="G91" s="252">
        <v>2</v>
      </c>
      <c r="H91" s="696" t="s">
        <v>61</v>
      </c>
    </row>
    <row r="92" spans="2:8" s="31" customFormat="1" ht="16.350000000000001" customHeight="1">
      <c r="B92" s="250" t="s">
        <v>1390</v>
      </c>
      <c r="C92" s="340" t="s">
        <v>1727</v>
      </c>
      <c r="D92" s="638">
        <v>14960.69</v>
      </c>
      <c r="E92" s="693">
        <v>14960.69</v>
      </c>
      <c r="F92" s="339">
        <v>100</v>
      </c>
      <c r="G92" s="596">
        <v>3</v>
      </c>
      <c r="H92" s="694">
        <v>516</v>
      </c>
    </row>
    <row r="93" spans="2:8" s="31" customFormat="1" ht="16.350000000000001" customHeight="1">
      <c r="B93" s="250" t="s">
        <v>1824</v>
      </c>
      <c r="C93" s="340" t="s">
        <v>1938</v>
      </c>
      <c r="D93" s="638">
        <v>1607.89</v>
      </c>
      <c r="E93" s="693">
        <v>1607.89</v>
      </c>
      <c r="F93" s="339">
        <v>100</v>
      </c>
      <c r="G93" s="596">
        <v>1</v>
      </c>
      <c r="H93" s="694" t="s">
        <v>61</v>
      </c>
    </row>
    <row r="94" spans="2:8" s="31" customFormat="1" ht="16.350000000000001" customHeight="1">
      <c r="B94" s="250" t="s">
        <v>216</v>
      </c>
      <c r="C94" s="340" t="s">
        <v>1417</v>
      </c>
      <c r="D94" s="638">
        <v>9819.4199999999983</v>
      </c>
      <c r="E94" s="693">
        <v>9461.3999999999978</v>
      </c>
      <c r="F94" s="339">
        <v>96.4</v>
      </c>
      <c r="G94" s="596">
        <v>44</v>
      </c>
      <c r="H94" s="694">
        <v>628</v>
      </c>
    </row>
    <row r="95" spans="2:8" s="31" customFormat="1" ht="16.350000000000001" customHeight="1">
      <c r="B95" s="250" t="s">
        <v>217</v>
      </c>
      <c r="C95" s="251" t="s">
        <v>1729</v>
      </c>
      <c r="D95" s="695">
        <v>24399.120000000003</v>
      </c>
      <c r="E95" s="695">
        <v>24399.120000000003</v>
      </c>
      <c r="F95" s="664">
        <v>100</v>
      </c>
      <c r="G95" s="252">
        <v>1</v>
      </c>
      <c r="H95" s="696" t="s">
        <v>61</v>
      </c>
    </row>
    <row r="96" spans="2:8" s="31" customFormat="1" ht="16.350000000000001" customHeight="1">
      <c r="B96" s="250" t="s">
        <v>219</v>
      </c>
      <c r="C96" s="251" t="s">
        <v>1731</v>
      </c>
      <c r="D96" s="695">
        <v>34198.010000000009</v>
      </c>
      <c r="E96" s="695">
        <v>34198.010000000009</v>
      </c>
      <c r="F96" s="664">
        <v>100</v>
      </c>
      <c r="G96" s="252">
        <v>1</v>
      </c>
      <c r="H96" s="696" t="s">
        <v>61</v>
      </c>
    </row>
    <row r="97" spans="2:8" s="31" customFormat="1" ht="16.350000000000001" customHeight="1">
      <c r="B97" s="250" t="s">
        <v>220</v>
      </c>
      <c r="C97" s="340" t="s">
        <v>1732</v>
      </c>
      <c r="D97" s="638">
        <v>11714.36</v>
      </c>
      <c r="E97" s="693">
        <v>11714.36</v>
      </c>
      <c r="F97" s="339">
        <v>100</v>
      </c>
      <c r="G97" s="596">
        <v>1</v>
      </c>
      <c r="H97" s="694" t="s">
        <v>61</v>
      </c>
    </row>
    <row r="98" spans="2:8" s="31" customFormat="1" ht="16.350000000000001" customHeight="1">
      <c r="B98" s="250" t="s">
        <v>221</v>
      </c>
      <c r="C98" s="251" t="s">
        <v>1733</v>
      </c>
      <c r="D98" s="695">
        <v>4627.3499999999995</v>
      </c>
      <c r="E98" s="695">
        <v>4271.58</v>
      </c>
      <c r="F98" s="664">
        <v>92.3</v>
      </c>
      <c r="G98" s="252">
        <v>6</v>
      </c>
      <c r="H98" s="696">
        <v>332</v>
      </c>
    </row>
    <row r="99" spans="2:8" s="31" customFormat="1" ht="16.350000000000001" customHeight="1">
      <c r="B99" s="250" t="s">
        <v>222</v>
      </c>
      <c r="C99" s="340" t="s">
        <v>1734</v>
      </c>
      <c r="D99" s="638">
        <v>4030.37</v>
      </c>
      <c r="E99" s="693">
        <v>4030.37</v>
      </c>
      <c r="F99" s="339">
        <v>100</v>
      </c>
      <c r="G99" s="596">
        <v>16</v>
      </c>
      <c r="H99" s="694">
        <v>258</v>
      </c>
    </row>
    <row r="100" spans="2:8" s="31" customFormat="1" ht="16.350000000000001" customHeight="1">
      <c r="B100" s="706" t="s">
        <v>1410</v>
      </c>
      <c r="C100" s="707" t="s">
        <v>1396</v>
      </c>
      <c r="D100" s="468">
        <v>1580.7</v>
      </c>
      <c r="E100" s="468">
        <v>1580.7</v>
      </c>
      <c r="F100" s="708">
        <v>100</v>
      </c>
      <c r="G100" s="709">
        <v>6</v>
      </c>
      <c r="H100" s="472">
        <v>66</v>
      </c>
    </row>
    <row r="101" spans="2:8" s="31" customFormat="1" ht="16.350000000000001" customHeight="1">
      <c r="B101" s="710" t="s">
        <v>1855</v>
      </c>
      <c r="C101" s="340" t="s">
        <v>1939</v>
      </c>
      <c r="D101" s="638">
        <v>14276.408586200001</v>
      </c>
      <c r="E101" s="693">
        <v>14276.408586200001</v>
      </c>
      <c r="F101" s="339">
        <v>100</v>
      </c>
      <c r="G101" s="596">
        <v>33</v>
      </c>
      <c r="H101" s="694">
        <v>365</v>
      </c>
    </row>
    <row r="102" spans="2:8" s="31" customFormat="1" ht="16.350000000000001" customHeight="1" thickBot="1">
      <c r="B102" s="327" t="s">
        <v>1826</v>
      </c>
      <c r="C102" s="671" t="s">
        <v>1940</v>
      </c>
      <c r="D102" s="711">
        <v>5676.1399999999994</v>
      </c>
      <c r="E102" s="711">
        <v>4855.8499999999995</v>
      </c>
      <c r="F102" s="712">
        <v>85.5</v>
      </c>
      <c r="G102" s="254">
        <v>18</v>
      </c>
      <c r="H102" s="713">
        <v>183</v>
      </c>
    </row>
    <row r="103" spans="2:8" s="31" customFormat="1" ht="16.350000000000001" customHeight="1" thickTop="1">
      <c r="B103" s="256" t="s">
        <v>263</v>
      </c>
      <c r="C103" s="340" t="s">
        <v>1067</v>
      </c>
      <c r="D103" s="638">
        <v>70045.850000000006</v>
      </c>
      <c r="E103" s="693">
        <v>70045.850000000006</v>
      </c>
      <c r="F103" s="339">
        <v>100</v>
      </c>
      <c r="G103" s="596">
        <v>2</v>
      </c>
      <c r="H103" s="694" t="s">
        <v>61</v>
      </c>
    </row>
    <row r="104" spans="2:8" s="31" customFormat="1" ht="16.350000000000001" customHeight="1">
      <c r="B104" s="256" t="s">
        <v>264</v>
      </c>
      <c r="C104" s="251" t="s">
        <v>283</v>
      </c>
      <c r="D104" s="695">
        <v>52794.55</v>
      </c>
      <c r="E104" s="695">
        <v>52794.55</v>
      </c>
      <c r="F104" s="664">
        <v>100</v>
      </c>
      <c r="G104" s="252">
        <v>2</v>
      </c>
      <c r="H104" s="696" t="s">
        <v>61</v>
      </c>
    </row>
    <row r="105" spans="2:8" s="31" customFormat="1" ht="16.350000000000001" customHeight="1">
      <c r="B105" s="256" t="s">
        <v>265</v>
      </c>
      <c r="C105" s="340" t="s">
        <v>1071</v>
      </c>
      <c r="D105" s="638">
        <v>71645.490000000005</v>
      </c>
      <c r="E105" s="693">
        <v>71645.490000000005</v>
      </c>
      <c r="F105" s="339">
        <v>100</v>
      </c>
      <c r="G105" s="596">
        <v>2</v>
      </c>
      <c r="H105" s="694" t="s">
        <v>61</v>
      </c>
    </row>
    <row r="106" spans="2:8" s="31" customFormat="1" ht="16.350000000000001" customHeight="1">
      <c r="B106" s="256" t="s">
        <v>266</v>
      </c>
      <c r="C106" s="251" t="s">
        <v>285</v>
      </c>
      <c r="D106" s="695">
        <v>47995.23000000001</v>
      </c>
      <c r="E106" s="695">
        <v>35662.530000000013</v>
      </c>
      <c r="F106" s="664">
        <v>74.3</v>
      </c>
      <c r="G106" s="252">
        <v>3</v>
      </c>
      <c r="H106" s="420">
        <v>253</v>
      </c>
    </row>
    <row r="107" spans="2:8" s="31" customFormat="1" ht="16.350000000000001" customHeight="1">
      <c r="B107" s="256" t="s">
        <v>267</v>
      </c>
      <c r="C107" s="340" t="s">
        <v>1075</v>
      </c>
      <c r="D107" s="638">
        <v>50450</v>
      </c>
      <c r="E107" s="693">
        <v>50450</v>
      </c>
      <c r="F107" s="339">
        <v>100</v>
      </c>
      <c r="G107" s="596">
        <v>1</v>
      </c>
      <c r="H107" s="694" t="s">
        <v>61</v>
      </c>
    </row>
    <row r="108" spans="2:8" s="31" customFormat="1" ht="16.350000000000001" customHeight="1">
      <c r="B108" s="256" t="s">
        <v>268</v>
      </c>
      <c r="C108" s="251" t="s">
        <v>287</v>
      </c>
      <c r="D108" s="695">
        <v>57448.03</v>
      </c>
      <c r="E108" s="695">
        <v>57448.03</v>
      </c>
      <c r="F108" s="664">
        <v>100</v>
      </c>
      <c r="G108" s="252">
        <v>1</v>
      </c>
      <c r="H108" s="696" t="s">
        <v>61</v>
      </c>
    </row>
    <row r="109" spans="2:8" s="31" customFormat="1" ht="16.350000000000001" customHeight="1">
      <c r="B109" s="256" t="s">
        <v>269</v>
      </c>
      <c r="C109" s="340" t="s">
        <v>1078</v>
      </c>
      <c r="D109" s="638">
        <v>34837.649999999994</v>
      </c>
      <c r="E109" s="693">
        <v>34837.649999999994</v>
      </c>
      <c r="F109" s="339">
        <v>100</v>
      </c>
      <c r="G109" s="596">
        <v>6</v>
      </c>
      <c r="H109" s="694">
        <v>221</v>
      </c>
    </row>
    <row r="110" spans="2:8" s="31" customFormat="1" ht="16.350000000000001" customHeight="1">
      <c r="B110" s="256" t="s">
        <v>270</v>
      </c>
      <c r="C110" s="251" t="s">
        <v>289</v>
      </c>
      <c r="D110" s="695">
        <v>29630.48</v>
      </c>
      <c r="E110" s="695">
        <v>29630.48</v>
      </c>
      <c r="F110" s="664">
        <v>100</v>
      </c>
      <c r="G110" s="252">
        <v>1</v>
      </c>
      <c r="H110" s="696" t="s">
        <v>61</v>
      </c>
    </row>
    <row r="111" spans="2:8" s="31" customFormat="1" ht="16.350000000000001" customHeight="1">
      <c r="B111" s="256" t="s">
        <v>271</v>
      </c>
      <c r="C111" s="340" t="s">
        <v>1081</v>
      </c>
      <c r="D111" s="638">
        <v>30328.41</v>
      </c>
      <c r="E111" s="693">
        <v>30328.41</v>
      </c>
      <c r="F111" s="339">
        <v>100</v>
      </c>
      <c r="G111" s="596">
        <v>2</v>
      </c>
      <c r="H111" s="694" t="s">
        <v>61</v>
      </c>
    </row>
    <row r="112" spans="2:8" s="31" customFormat="1" ht="16.350000000000001" customHeight="1">
      <c r="B112" s="256" t="s">
        <v>272</v>
      </c>
      <c r="C112" s="251" t="s">
        <v>291</v>
      </c>
      <c r="D112" s="695">
        <v>24931.11</v>
      </c>
      <c r="E112" s="695">
        <v>24931.11</v>
      </c>
      <c r="F112" s="664">
        <v>100</v>
      </c>
      <c r="G112" s="252">
        <v>1</v>
      </c>
      <c r="H112" s="696" t="s">
        <v>61</v>
      </c>
    </row>
    <row r="113" spans="2:12" s="31" customFormat="1" ht="16.350000000000001" customHeight="1">
      <c r="B113" s="256" t="s">
        <v>273</v>
      </c>
      <c r="C113" s="340" t="s">
        <v>1084</v>
      </c>
      <c r="D113" s="638">
        <v>24888.67</v>
      </c>
      <c r="E113" s="693">
        <v>24888.67</v>
      </c>
      <c r="F113" s="339">
        <v>100</v>
      </c>
      <c r="G113" s="596">
        <v>1</v>
      </c>
      <c r="H113" s="694" t="s">
        <v>61</v>
      </c>
    </row>
    <row r="114" spans="2:12" s="31" customFormat="1" ht="16.350000000000001" customHeight="1">
      <c r="B114" s="256" t="s">
        <v>274</v>
      </c>
      <c r="C114" s="251" t="s">
        <v>293</v>
      </c>
      <c r="D114" s="695">
        <v>13648.7</v>
      </c>
      <c r="E114" s="695">
        <v>13648.7</v>
      </c>
      <c r="F114" s="664">
        <v>100</v>
      </c>
      <c r="G114" s="252">
        <v>1</v>
      </c>
      <c r="H114" s="696" t="s">
        <v>61</v>
      </c>
    </row>
    <row r="115" spans="2:12" s="31" customFormat="1" ht="16.350000000000001" customHeight="1">
      <c r="B115" s="256" t="s">
        <v>275</v>
      </c>
      <c r="C115" s="340" t="s">
        <v>1087</v>
      </c>
      <c r="D115" s="638">
        <v>12003.57</v>
      </c>
      <c r="E115" s="693">
        <v>12003.57</v>
      </c>
      <c r="F115" s="339">
        <v>100</v>
      </c>
      <c r="G115" s="596">
        <v>1</v>
      </c>
      <c r="H115" s="694" t="s">
        <v>61</v>
      </c>
    </row>
    <row r="116" spans="2:12" s="31" customFormat="1" ht="16.350000000000001" customHeight="1">
      <c r="B116" s="256" t="s">
        <v>276</v>
      </c>
      <c r="C116" s="251" t="s">
        <v>295</v>
      </c>
      <c r="D116" s="695">
        <v>9825.52</v>
      </c>
      <c r="E116" s="695">
        <v>9825.52</v>
      </c>
      <c r="F116" s="664">
        <v>100</v>
      </c>
      <c r="G116" s="252">
        <v>1</v>
      </c>
      <c r="H116" s="696" t="s">
        <v>61</v>
      </c>
    </row>
    <row r="117" spans="2:12" s="31" customFormat="1" ht="16.350000000000001" customHeight="1">
      <c r="B117" s="256" t="s">
        <v>277</v>
      </c>
      <c r="C117" s="340" t="s">
        <v>1090</v>
      </c>
      <c r="D117" s="638">
        <v>42840.91</v>
      </c>
      <c r="E117" s="693">
        <v>42840.91</v>
      </c>
      <c r="F117" s="339">
        <v>100</v>
      </c>
      <c r="G117" s="596">
        <v>1</v>
      </c>
      <c r="H117" s="694" t="s">
        <v>61</v>
      </c>
    </row>
    <row r="118" spans="2:12" s="31" customFormat="1" ht="16.350000000000001" customHeight="1">
      <c r="B118" s="256" t="s">
        <v>1397</v>
      </c>
      <c r="C118" s="251" t="s">
        <v>1418</v>
      </c>
      <c r="D118" s="695">
        <v>50539.27</v>
      </c>
      <c r="E118" s="695">
        <v>50539.27</v>
      </c>
      <c r="F118" s="664">
        <v>100</v>
      </c>
      <c r="G118" s="252">
        <v>2</v>
      </c>
      <c r="H118" s="696" t="s">
        <v>61</v>
      </c>
    </row>
    <row r="119" spans="2:12" s="31" customFormat="1" ht="16.350000000000001" customHeight="1">
      <c r="B119" s="256" t="s">
        <v>1880</v>
      </c>
      <c r="C119" s="251" t="s">
        <v>1941</v>
      </c>
      <c r="D119" s="714">
        <v>48401.960000000006</v>
      </c>
      <c r="E119" s="714">
        <v>48401.960000000006</v>
      </c>
      <c r="F119" s="715">
        <v>100</v>
      </c>
      <c r="G119" s="674">
        <v>2</v>
      </c>
      <c r="H119" s="716" t="s">
        <v>61</v>
      </c>
    </row>
    <row r="120" spans="2:12" s="31" customFormat="1" ht="16.350000000000001" customHeight="1" thickBot="1">
      <c r="B120" s="331" t="s">
        <v>1101</v>
      </c>
      <c r="C120" s="717" t="s">
        <v>1419</v>
      </c>
      <c r="D120" s="711">
        <v>19847.63</v>
      </c>
      <c r="E120" s="718">
        <v>19847.63</v>
      </c>
      <c r="F120" s="672">
        <v>100</v>
      </c>
      <c r="G120" s="719">
        <v>1</v>
      </c>
      <c r="H120" s="713" t="s">
        <v>61</v>
      </c>
    </row>
    <row r="121" spans="2:12" s="31" customFormat="1" ht="16.350000000000001" customHeight="1" thickTop="1">
      <c r="B121" s="332" t="s">
        <v>1103</v>
      </c>
      <c r="C121" s="506" t="s">
        <v>1104</v>
      </c>
      <c r="D121" s="403">
        <v>2950.1099999999997</v>
      </c>
      <c r="E121" s="720">
        <v>2836.98</v>
      </c>
      <c r="F121" s="326">
        <v>96.165227737270826</v>
      </c>
      <c r="G121" s="597">
        <v>1</v>
      </c>
      <c r="H121" s="597">
        <v>37</v>
      </c>
    </row>
    <row r="122" spans="2:12" s="31" customFormat="1" ht="16.350000000000001" customHeight="1">
      <c r="B122" s="260" t="s">
        <v>302</v>
      </c>
      <c r="C122" s="336" t="s">
        <v>1752</v>
      </c>
      <c r="D122" s="405">
        <v>1151.3399999999999</v>
      </c>
      <c r="E122" s="721">
        <v>1151.3399999999999</v>
      </c>
      <c r="F122" s="334">
        <v>100</v>
      </c>
      <c r="G122" s="596">
        <v>1</v>
      </c>
      <c r="H122" s="596">
        <v>6</v>
      </c>
    </row>
    <row r="123" spans="2:12" s="31" customFormat="1" ht="16.350000000000001" customHeight="1">
      <c r="B123" s="260" t="s">
        <v>303</v>
      </c>
      <c r="C123" s="335" t="s">
        <v>1454</v>
      </c>
      <c r="D123" s="405">
        <v>958.98</v>
      </c>
      <c r="E123" s="405">
        <v>958.98</v>
      </c>
      <c r="F123" s="333">
        <v>100</v>
      </c>
      <c r="G123" s="257">
        <v>1</v>
      </c>
      <c r="H123" s="596">
        <v>4</v>
      </c>
    </row>
    <row r="124" spans="2:12" s="31" customFormat="1" ht="16.350000000000001" customHeight="1">
      <c r="B124" s="260" t="s">
        <v>304</v>
      </c>
      <c r="C124" s="336" t="s">
        <v>1753</v>
      </c>
      <c r="D124" s="405">
        <v>638.70000000000005</v>
      </c>
      <c r="E124" s="721">
        <v>638.70000000000005</v>
      </c>
      <c r="F124" s="334">
        <v>100</v>
      </c>
      <c r="G124" s="596">
        <v>1</v>
      </c>
      <c r="H124" s="596">
        <v>5</v>
      </c>
    </row>
    <row r="125" spans="2:12" s="31" customFormat="1" ht="16.350000000000001" customHeight="1">
      <c r="B125" s="260" t="s">
        <v>305</v>
      </c>
      <c r="C125" s="335" t="s">
        <v>1455</v>
      </c>
      <c r="D125" s="405">
        <v>934.39</v>
      </c>
      <c r="E125" s="405">
        <v>867.75</v>
      </c>
      <c r="F125" s="333">
        <v>92.868074358672501</v>
      </c>
      <c r="G125" s="257">
        <v>1</v>
      </c>
      <c r="H125" s="596">
        <v>5</v>
      </c>
    </row>
    <row r="126" spans="2:12" s="31" customFormat="1" ht="16.350000000000001" customHeight="1">
      <c r="B126" s="260" t="s">
        <v>306</v>
      </c>
      <c r="C126" s="336" t="s">
        <v>1754</v>
      </c>
      <c r="D126" s="405">
        <v>855.23</v>
      </c>
      <c r="E126" s="721">
        <v>791.72</v>
      </c>
      <c r="F126" s="334">
        <v>92.573927481496213</v>
      </c>
      <c r="G126" s="596">
        <v>1</v>
      </c>
      <c r="H126" s="596">
        <v>5</v>
      </c>
    </row>
    <row r="127" spans="2:12" s="31" customFormat="1" ht="16.350000000000001" customHeight="1">
      <c r="B127" s="260" t="s">
        <v>307</v>
      </c>
      <c r="C127" s="335" t="s">
        <v>1456</v>
      </c>
      <c r="D127" s="405">
        <v>3055.21</v>
      </c>
      <c r="E127" s="405">
        <v>3055.21</v>
      </c>
      <c r="F127" s="333">
        <v>100</v>
      </c>
      <c r="G127" s="257">
        <v>1</v>
      </c>
      <c r="H127" s="596">
        <v>14</v>
      </c>
    </row>
    <row r="128" spans="2:12" s="31" customFormat="1" ht="16.350000000000001" customHeight="1">
      <c r="B128" s="260" t="s">
        <v>308</v>
      </c>
      <c r="C128" s="336" t="s">
        <v>1755</v>
      </c>
      <c r="D128" s="405">
        <v>1793.43</v>
      </c>
      <c r="E128" s="721">
        <v>1753.5</v>
      </c>
      <c r="F128" s="334">
        <v>97.773540087987826</v>
      </c>
      <c r="G128" s="596">
        <v>1</v>
      </c>
      <c r="H128" s="596">
        <v>2</v>
      </c>
      <c r="K128" s="637"/>
      <c r="L128" s="637"/>
    </row>
    <row r="129" spans="2:12" s="31" customFormat="1" ht="16.350000000000001" customHeight="1">
      <c r="B129" s="260" t="s">
        <v>309</v>
      </c>
      <c r="C129" s="335" t="s">
        <v>1756</v>
      </c>
      <c r="D129" s="405">
        <v>1450.91</v>
      </c>
      <c r="E129" s="405">
        <v>1387.83</v>
      </c>
      <c r="F129" s="333">
        <v>95.652383676451322</v>
      </c>
      <c r="G129" s="257">
        <v>1</v>
      </c>
      <c r="H129" s="596">
        <v>6</v>
      </c>
      <c r="K129" s="637"/>
      <c r="L129" s="637"/>
    </row>
    <row r="130" spans="2:12" s="31" customFormat="1" ht="16.350000000000001" customHeight="1">
      <c r="B130" s="260" t="s">
        <v>310</v>
      </c>
      <c r="C130" s="336" t="s">
        <v>1117</v>
      </c>
      <c r="D130" s="405">
        <v>1102.2</v>
      </c>
      <c r="E130" s="721">
        <v>1102.2</v>
      </c>
      <c r="F130" s="334">
        <v>100</v>
      </c>
      <c r="G130" s="596">
        <v>1</v>
      </c>
      <c r="H130" s="596">
        <v>8</v>
      </c>
      <c r="K130" s="637"/>
      <c r="L130" s="637"/>
    </row>
    <row r="131" spans="2:12" s="31" customFormat="1" ht="16.350000000000001" customHeight="1">
      <c r="B131" s="260" t="s">
        <v>311</v>
      </c>
      <c r="C131" s="335" t="s">
        <v>962</v>
      </c>
      <c r="D131" s="405">
        <v>1277.82</v>
      </c>
      <c r="E131" s="405">
        <v>1251.5899999999999</v>
      </c>
      <c r="F131" s="333">
        <v>97.947285220140543</v>
      </c>
      <c r="G131" s="257">
        <v>1</v>
      </c>
      <c r="H131" s="596">
        <v>6</v>
      </c>
      <c r="K131" s="637"/>
      <c r="L131" s="637"/>
    </row>
    <row r="132" spans="2:12" s="31" customFormat="1" ht="16.350000000000001" customHeight="1">
      <c r="B132" s="260" t="s">
        <v>312</v>
      </c>
      <c r="C132" s="336" t="s">
        <v>1118</v>
      </c>
      <c r="D132" s="405">
        <v>1541.64</v>
      </c>
      <c r="E132" s="721">
        <v>1519.89</v>
      </c>
      <c r="F132" s="334">
        <v>98.589164785553052</v>
      </c>
      <c r="G132" s="596">
        <v>1</v>
      </c>
      <c r="H132" s="596">
        <v>7</v>
      </c>
      <c r="K132" s="637"/>
      <c r="L132" s="637"/>
    </row>
    <row r="133" spans="2:12" s="31" customFormat="1" ht="16.350000000000001" customHeight="1">
      <c r="B133" s="260" t="s">
        <v>313</v>
      </c>
      <c r="C133" s="335" t="s">
        <v>963</v>
      </c>
      <c r="D133" s="405">
        <v>4051.72</v>
      </c>
      <c r="E133" s="405">
        <v>3974.13</v>
      </c>
      <c r="F133" s="333">
        <v>98.085010810223821</v>
      </c>
      <c r="G133" s="257">
        <v>1</v>
      </c>
      <c r="H133" s="596">
        <v>23</v>
      </c>
      <c r="K133" s="637"/>
      <c r="L133" s="637"/>
    </row>
    <row r="134" spans="2:12" s="31" customFormat="1" ht="16.350000000000001" customHeight="1">
      <c r="B134" s="260" t="s">
        <v>314</v>
      </c>
      <c r="C134" s="336" t="s">
        <v>1119</v>
      </c>
      <c r="D134" s="405">
        <v>752.09</v>
      </c>
      <c r="E134" s="721">
        <v>710.03</v>
      </c>
      <c r="F134" s="334">
        <v>94.40758419869961</v>
      </c>
      <c r="G134" s="596">
        <v>1</v>
      </c>
      <c r="H134" s="596">
        <v>3</v>
      </c>
      <c r="K134" s="637"/>
      <c r="L134" s="637"/>
    </row>
    <row r="135" spans="2:12" s="31" customFormat="1" ht="16.350000000000001" customHeight="1">
      <c r="B135" s="260" t="s">
        <v>315</v>
      </c>
      <c r="C135" s="335" t="s">
        <v>964</v>
      </c>
      <c r="D135" s="405">
        <v>1209.56</v>
      </c>
      <c r="E135" s="405">
        <v>1209.56</v>
      </c>
      <c r="F135" s="333">
        <v>100</v>
      </c>
      <c r="G135" s="257">
        <v>1</v>
      </c>
      <c r="H135" s="596">
        <v>9</v>
      </c>
      <c r="K135" s="637"/>
      <c r="L135" s="637"/>
    </row>
    <row r="136" spans="2:12" s="31" customFormat="1" ht="16.350000000000001" customHeight="1">
      <c r="B136" s="260" t="s">
        <v>316</v>
      </c>
      <c r="C136" s="336" t="s">
        <v>1120</v>
      </c>
      <c r="D136" s="405">
        <v>830.55</v>
      </c>
      <c r="E136" s="721">
        <v>785.83</v>
      </c>
      <c r="F136" s="334">
        <v>94.615616157967622</v>
      </c>
      <c r="G136" s="596">
        <v>1</v>
      </c>
      <c r="H136" s="596">
        <v>4</v>
      </c>
      <c r="K136" s="637"/>
      <c r="L136" s="637"/>
    </row>
    <row r="137" spans="2:12" s="31" customFormat="1" ht="16.350000000000001" customHeight="1">
      <c r="B137" s="260" t="s">
        <v>317</v>
      </c>
      <c r="C137" s="335" t="s">
        <v>1757</v>
      </c>
      <c r="D137" s="405">
        <v>1191.08</v>
      </c>
      <c r="E137" s="405">
        <v>1191.08</v>
      </c>
      <c r="F137" s="333">
        <v>100</v>
      </c>
      <c r="G137" s="257">
        <v>1</v>
      </c>
      <c r="H137" s="596">
        <v>7</v>
      </c>
      <c r="K137" s="637"/>
      <c r="L137" s="637"/>
    </row>
    <row r="138" spans="2:12" s="31" customFormat="1" ht="16.350000000000001" customHeight="1">
      <c r="B138" s="260" t="s">
        <v>318</v>
      </c>
      <c r="C138" s="336" t="s">
        <v>1122</v>
      </c>
      <c r="D138" s="405">
        <v>2222.0499999999993</v>
      </c>
      <c r="E138" s="721">
        <v>2114.8000000000002</v>
      </c>
      <c r="F138" s="334">
        <v>95.173375936635125</v>
      </c>
      <c r="G138" s="596">
        <v>1</v>
      </c>
      <c r="H138" s="596">
        <v>14</v>
      </c>
      <c r="K138" s="637"/>
      <c r="L138" s="637"/>
    </row>
    <row r="139" spans="2:12" s="31" customFormat="1" ht="16.350000000000001" customHeight="1">
      <c r="B139" s="260" t="s">
        <v>319</v>
      </c>
      <c r="C139" s="335" t="s">
        <v>965</v>
      </c>
      <c r="D139" s="405">
        <v>2685.39</v>
      </c>
      <c r="E139" s="405">
        <v>2659.83</v>
      </c>
      <c r="F139" s="333">
        <v>99.048182945493963</v>
      </c>
      <c r="G139" s="257">
        <v>1</v>
      </c>
      <c r="H139" s="596">
        <v>17</v>
      </c>
      <c r="K139" s="637"/>
      <c r="L139" s="637"/>
    </row>
    <row r="140" spans="2:12" s="31" customFormat="1" ht="16.350000000000001" customHeight="1">
      <c r="B140" s="260" t="s">
        <v>320</v>
      </c>
      <c r="C140" s="336" t="s">
        <v>1123</v>
      </c>
      <c r="D140" s="405">
        <v>3118.12</v>
      </c>
      <c r="E140" s="721">
        <v>3021.27</v>
      </c>
      <c r="F140" s="334">
        <v>96.893961746180395</v>
      </c>
      <c r="G140" s="596">
        <v>1</v>
      </c>
      <c r="H140" s="596">
        <v>16</v>
      </c>
      <c r="K140" s="637"/>
      <c r="L140" s="637"/>
    </row>
    <row r="141" spans="2:12" s="31" customFormat="1" ht="16.350000000000001" customHeight="1">
      <c r="B141" s="260" t="s">
        <v>321</v>
      </c>
      <c r="C141" s="335" t="s">
        <v>966</v>
      </c>
      <c r="D141" s="405">
        <v>4872.17</v>
      </c>
      <c r="E141" s="405">
        <v>4872.17</v>
      </c>
      <c r="F141" s="333">
        <v>100</v>
      </c>
      <c r="G141" s="257">
        <v>1</v>
      </c>
      <c r="H141" s="596">
        <v>16</v>
      </c>
      <c r="K141" s="637"/>
      <c r="L141" s="637"/>
    </row>
    <row r="142" spans="2:12" s="31" customFormat="1" ht="16.350000000000001" customHeight="1">
      <c r="B142" s="260" t="s">
        <v>322</v>
      </c>
      <c r="C142" s="336" t="s">
        <v>1124</v>
      </c>
      <c r="D142" s="405">
        <v>2219.7399999999971</v>
      </c>
      <c r="E142" s="721">
        <v>2198.64</v>
      </c>
      <c r="F142" s="334">
        <v>99.049438222494658</v>
      </c>
      <c r="G142" s="596">
        <v>1</v>
      </c>
      <c r="H142" s="596">
        <v>21</v>
      </c>
      <c r="K142" s="637"/>
      <c r="L142" s="637"/>
    </row>
    <row r="143" spans="2:12" s="31" customFormat="1" ht="16.350000000000001" customHeight="1">
      <c r="B143" s="260" t="s">
        <v>323</v>
      </c>
      <c r="C143" s="335" t="s">
        <v>967</v>
      </c>
      <c r="D143" s="405">
        <v>1222.1300000000001</v>
      </c>
      <c r="E143" s="405">
        <v>1101.82</v>
      </c>
      <c r="F143" s="333">
        <v>90.155711749159238</v>
      </c>
      <c r="G143" s="257">
        <v>1</v>
      </c>
      <c r="H143" s="596">
        <v>5</v>
      </c>
      <c r="K143" s="637"/>
      <c r="L143" s="637"/>
    </row>
    <row r="144" spans="2:12" s="31" customFormat="1" ht="16.350000000000001" customHeight="1">
      <c r="B144" s="260" t="s">
        <v>324</v>
      </c>
      <c r="C144" s="336" t="s">
        <v>1126</v>
      </c>
      <c r="D144" s="405">
        <v>1062.05</v>
      </c>
      <c r="E144" s="721">
        <v>1026.8599999999999</v>
      </c>
      <c r="F144" s="334">
        <v>96.686596676239347</v>
      </c>
      <c r="G144" s="596">
        <v>1</v>
      </c>
      <c r="H144" s="596">
        <v>5</v>
      </c>
      <c r="K144" s="637"/>
      <c r="L144" s="637"/>
    </row>
    <row r="145" spans="2:12" s="31" customFormat="1" ht="16.350000000000001" customHeight="1">
      <c r="B145" s="260" t="s">
        <v>325</v>
      </c>
      <c r="C145" s="335" t="s">
        <v>1463</v>
      </c>
      <c r="D145" s="405">
        <v>1107.3599999999999</v>
      </c>
      <c r="E145" s="405">
        <v>1107.3599999999999</v>
      </c>
      <c r="F145" s="333">
        <v>100</v>
      </c>
      <c r="G145" s="257">
        <v>1</v>
      </c>
      <c r="H145" s="596">
        <v>6</v>
      </c>
      <c r="K145" s="637"/>
      <c r="L145" s="637"/>
    </row>
    <row r="146" spans="2:12" s="31" customFormat="1" ht="16.350000000000001" customHeight="1">
      <c r="B146" s="260" t="s">
        <v>326</v>
      </c>
      <c r="C146" s="336" t="s">
        <v>1127</v>
      </c>
      <c r="D146" s="405">
        <v>1905.39</v>
      </c>
      <c r="E146" s="721">
        <v>1853.91</v>
      </c>
      <c r="F146" s="334">
        <v>97.298190921543608</v>
      </c>
      <c r="G146" s="596">
        <v>1</v>
      </c>
      <c r="H146" s="596">
        <v>9</v>
      </c>
      <c r="K146" s="637"/>
      <c r="L146" s="637"/>
    </row>
    <row r="147" spans="2:12" s="31" customFormat="1" ht="16.350000000000001" customHeight="1">
      <c r="B147" s="260" t="s">
        <v>328</v>
      </c>
      <c r="C147" s="335" t="s">
        <v>476</v>
      </c>
      <c r="D147" s="405">
        <v>439.56</v>
      </c>
      <c r="E147" s="405">
        <v>414.02</v>
      </c>
      <c r="F147" s="333">
        <v>94.189644189644184</v>
      </c>
      <c r="G147" s="257">
        <v>1</v>
      </c>
      <c r="H147" s="596">
        <v>2</v>
      </c>
      <c r="K147" s="637"/>
      <c r="L147" s="637"/>
    </row>
    <row r="148" spans="2:12" s="31" customFormat="1" ht="16.350000000000001" customHeight="1">
      <c r="B148" s="260" t="s">
        <v>329</v>
      </c>
      <c r="C148" s="336" t="s">
        <v>1129</v>
      </c>
      <c r="D148" s="405">
        <v>1184.77</v>
      </c>
      <c r="E148" s="721">
        <v>1184.77</v>
      </c>
      <c r="F148" s="334">
        <v>100</v>
      </c>
      <c r="G148" s="596">
        <v>1</v>
      </c>
      <c r="H148" s="596">
        <v>6</v>
      </c>
      <c r="K148" s="637"/>
      <c r="L148" s="637"/>
    </row>
    <row r="149" spans="2:12" s="31" customFormat="1" ht="16.350000000000001" customHeight="1">
      <c r="B149" s="260" t="s">
        <v>330</v>
      </c>
      <c r="C149" s="335" t="s">
        <v>478</v>
      </c>
      <c r="D149" s="405">
        <v>1277.04</v>
      </c>
      <c r="E149" s="405">
        <v>1183.03</v>
      </c>
      <c r="F149" s="333">
        <v>92.638445154419585</v>
      </c>
      <c r="G149" s="257">
        <v>1</v>
      </c>
      <c r="H149" s="596">
        <v>6</v>
      </c>
      <c r="K149" s="637"/>
      <c r="L149" s="637"/>
    </row>
    <row r="150" spans="2:12" s="31" customFormat="1" ht="16.350000000000001" customHeight="1">
      <c r="B150" s="260" t="s">
        <v>331</v>
      </c>
      <c r="C150" s="336" t="s">
        <v>1130</v>
      </c>
      <c r="D150" s="405">
        <v>793.87</v>
      </c>
      <c r="E150" s="721">
        <v>766.77</v>
      </c>
      <c r="F150" s="334">
        <v>96.586342852104252</v>
      </c>
      <c r="G150" s="596">
        <v>1</v>
      </c>
      <c r="H150" s="596">
        <v>4</v>
      </c>
      <c r="K150" s="637"/>
      <c r="L150" s="637"/>
    </row>
    <row r="151" spans="2:12" s="31" customFormat="1" ht="16.350000000000001" customHeight="1">
      <c r="B151" s="260" t="s">
        <v>332</v>
      </c>
      <c r="C151" s="335" t="s">
        <v>480</v>
      </c>
      <c r="D151" s="405">
        <v>2087.6999999999998</v>
      </c>
      <c r="E151" s="405">
        <v>2087.6999999999998</v>
      </c>
      <c r="F151" s="333">
        <v>100</v>
      </c>
      <c r="G151" s="257">
        <v>1</v>
      </c>
      <c r="H151" s="596">
        <v>16</v>
      </c>
      <c r="K151" s="637"/>
      <c r="L151" s="637"/>
    </row>
    <row r="152" spans="2:12" s="31" customFormat="1" ht="16.350000000000001" customHeight="1">
      <c r="B152" s="260" t="s">
        <v>333</v>
      </c>
      <c r="C152" s="336" t="s">
        <v>1132</v>
      </c>
      <c r="D152" s="405">
        <v>1444.4</v>
      </c>
      <c r="E152" s="721">
        <v>1393.32</v>
      </c>
      <c r="F152" s="334">
        <v>96.463583494876758</v>
      </c>
      <c r="G152" s="596">
        <v>1</v>
      </c>
      <c r="H152" s="596">
        <v>6</v>
      </c>
      <c r="K152" s="637"/>
      <c r="L152" s="637"/>
    </row>
    <row r="153" spans="2:12" s="31" customFormat="1" ht="16.350000000000001" customHeight="1">
      <c r="B153" s="260" t="s">
        <v>334</v>
      </c>
      <c r="C153" s="335" t="s">
        <v>482</v>
      </c>
      <c r="D153" s="405">
        <v>1302.42</v>
      </c>
      <c r="E153" s="405">
        <v>1302.42</v>
      </c>
      <c r="F153" s="333">
        <v>100</v>
      </c>
      <c r="G153" s="257">
        <v>1</v>
      </c>
      <c r="H153" s="596">
        <v>9</v>
      </c>
      <c r="K153" s="637"/>
      <c r="L153" s="637"/>
    </row>
    <row r="154" spans="2:12" s="31" customFormat="1" ht="16.350000000000001" customHeight="1">
      <c r="B154" s="260" t="s">
        <v>335</v>
      </c>
      <c r="C154" s="336" t="s">
        <v>1133</v>
      </c>
      <c r="D154" s="405">
        <v>1008.39</v>
      </c>
      <c r="E154" s="721">
        <v>975.24</v>
      </c>
      <c r="F154" s="334">
        <v>96.712581441704103</v>
      </c>
      <c r="G154" s="596">
        <v>1</v>
      </c>
      <c r="H154" s="596">
        <v>4</v>
      </c>
      <c r="K154" s="637"/>
      <c r="L154" s="637"/>
    </row>
    <row r="155" spans="2:12" s="31" customFormat="1" ht="16.350000000000001" customHeight="1">
      <c r="B155" s="260" t="s">
        <v>336</v>
      </c>
      <c r="C155" s="335" t="s">
        <v>484</v>
      </c>
      <c r="D155" s="405">
        <v>655.27</v>
      </c>
      <c r="E155" s="405">
        <v>655.27</v>
      </c>
      <c r="F155" s="333">
        <v>100</v>
      </c>
      <c r="G155" s="257">
        <v>1</v>
      </c>
      <c r="H155" s="596">
        <v>3</v>
      </c>
      <c r="K155" s="637"/>
      <c r="L155" s="637"/>
    </row>
    <row r="156" spans="2:12" s="31" customFormat="1" ht="16.350000000000001" customHeight="1">
      <c r="B156" s="260" t="s">
        <v>337</v>
      </c>
      <c r="C156" s="336" t="s">
        <v>1134</v>
      </c>
      <c r="D156" s="405">
        <v>453.77</v>
      </c>
      <c r="E156" s="721">
        <v>453.77</v>
      </c>
      <c r="F156" s="334">
        <v>100</v>
      </c>
      <c r="G156" s="596">
        <v>1</v>
      </c>
      <c r="H156" s="596">
        <v>2</v>
      </c>
      <c r="K156" s="637"/>
      <c r="L156" s="637"/>
    </row>
    <row r="157" spans="2:12" s="31" customFormat="1" ht="16.350000000000001" customHeight="1">
      <c r="B157" s="260" t="s">
        <v>338</v>
      </c>
      <c r="C157" s="335" t="s">
        <v>486</v>
      </c>
      <c r="D157" s="405">
        <v>2955.74</v>
      </c>
      <c r="E157" s="405">
        <v>2850.99</v>
      </c>
      <c r="F157" s="333">
        <v>96.456048231576531</v>
      </c>
      <c r="G157" s="257">
        <v>1</v>
      </c>
      <c r="H157" s="596">
        <v>15</v>
      </c>
      <c r="K157" s="637"/>
      <c r="L157" s="637"/>
    </row>
    <row r="158" spans="2:12" s="31" customFormat="1" ht="16.350000000000001" customHeight="1">
      <c r="B158" s="260" t="s">
        <v>339</v>
      </c>
      <c r="C158" s="336" t="s">
        <v>1135</v>
      </c>
      <c r="D158" s="405">
        <v>1464.14</v>
      </c>
      <c r="E158" s="721">
        <v>1418.71</v>
      </c>
      <c r="F158" s="334">
        <v>96.897154643681617</v>
      </c>
      <c r="G158" s="596">
        <v>1</v>
      </c>
      <c r="H158" s="596">
        <v>12</v>
      </c>
      <c r="K158" s="637"/>
      <c r="L158" s="637"/>
    </row>
    <row r="159" spans="2:12" s="31" customFormat="1" ht="16.350000000000001" customHeight="1">
      <c r="B159" s="260" t="s">
        <v>340</v>
      </c>
      <c r="C159" s="335" t="s">
        <v>488</v>
      </c>
      <c r="D159" s="405">
        <v>1109.8699999999999</v>
      </c>
      <c r="E159" s="405">
        <v>1082</v>
      </c>
      <c r="F159" s="333">
        <v>97.488895095822045</v>
      </c>
      <c r="G159" s="257">
        <v>1</v>
      </c>
      <c r="H159" s="596">
        <v>10</v>
      </c>
      <c r="K159" s="637"/>
      <c r="L159" s="637"/>
    </row>
    <row r="160" spans="2:12" s="31" customFormat="1" ht="16.350000000000001" customHeight="1">
      <c r="B160" s="260" t="s">
        <v>341</v>
      </c>
      <c r="C160" s="336" t="s">
        <v>1138</v>
      </c>
      <c r="D160" s="405">
        <v>2393.4499999999998</v>
      </c>
      <c r="E160" s="721">
        <v>2358.5100000000002</v>
      </c>
      <c r="F160" s="334">
        <v>98.54018258162904</v>
      </c>
      <c r="G160" s="596">
        <v>1</v>
      </c>
      <c r="H160" s="596">
        <v>36</v>
      </c>
      <c r="K160" s="637"/>
      <c r="L160" s="637"/>
    </row>
    <row r="161" spans="2:12" s="31" customFormat="1" ht="16.350000000000001" customHeight="1">
      <c r="B161" s="260" t="s">
        <v>342</v>
      </c>
      <c r="C161" s="335" t="s">
        <v>490</v>
      </c>
      <c r="D161" s="405">
        <v>4524</v>
      </c>
      <c r="E161" s="405">
        <v>4504.28</v>
      </c>
      <c r="F161" s="333">
        <v>99.564102564102569</v>
      </c>
      <c r="G161" s="257">
        <v>1</v>
      </c>
      <c r="H161" s="596">
        <v>19</v>
      </c>
      <c r="K161" s="637"/>
      <c r="L161" s="637"/>
    </row>
    <row r="162" spans="2:12" s="31" customFormat="1" ht="16.350000000000001" customHeight="1">
      <c r="B162" s="260" t="s">
        <v>343</v>
      </c>
      <c r="C162" s="336" t="s">
        <v>1140</v>
      </c>
      <c r="D162" s="405">
        <v>3600.61</v>
      </c>
      <c r="E162" s="721">
        <v>3275.25</v>
      </c>
      <c r="F162" s="334">
        <v>90.963753364013328</v>
      </c>
      <c r="G162" s="596">
        <v>1</v>
      </c>
      <c r="H162" s="596">
        <v>40</v>
      </c>
      <c r="K162" s="637"/>
      <c r="L162" s="637"/>
    </row>
    <row r="163" spans="2:12" s="31" customFormat="1" ht="16.350000000000001" customHeight="1">
      <c r="B163" s="260" t="s">
        <v>344</v>
      </c>
      <c r="C163" s="335" t="s">
        <v>492</v>
      </c>
      <c r="D163" s="405">
        <v>5926.17</v>
      </c>
      <c r="E163" s="405">
        <v>5834.24</v>
      </c>
      <c r="F163" s="333">
        <v>98.448745142309448</v>
      </c>
      <c r="G163" s="257">
        <v>1</v>
      </c>
      <c r="H163" s="596">
        <v>40</v>
      </c>
      <c r="K163" s="637"/>
      <c r="L163" s="637"/>
    </row>
    <row r="164" spans="2:12" s="31" customFormat="1" ht="16.350000000000001" customHeight="1">
      <c r="B164" s="260" t="s">
        <v>345</v>
      </c>
      <c r="C164" s="336" t="s">
        <v>1141</v>
      </c>
      <c r="D164" s="405">
        <v>2026.44</v>
      </c>
      <c r="E164" s="721">
        <v>1960.08</v>
      </c>
      <c r="F164" s="334">
        <v>96.725291644460228</v>
      </c>
      <c r="G164" s="596">
        <v>1</v>
      </c>
      <c r="H164" s="596">
        <v>9</v>
      </c>
      <c r="K164" s="637"/>
      <c r="L164" s="637"/>
    </row>
    <row r="165" spans="2:12" s="31" customFormat="1" ht="16.350000000000001" customHeight="1">
      <c r="B165" s="260" t="s">
        <v>346</v>
      </c>
      <c r="C165" s="335" t="s">
        <v>494</v>
      </c>
      <c r="D165" s="405">
        <v>662.58</v>
      </c>
      <c r="E165" s="405">
        <v>662.58</v>
      </c>
      <c r="F165" s="333">
        <v>100</v>
      </c>
      <c r="G165" s="257">
        <v>1</v>
      </c>
      <c r="H165" s="596">
        <v>3</v>
      </c>
      <c r="K165" s="637"/>
      <c r="L165" s="637"/>
    </row>
    <row r="166" spans="2:12" s="31" customFormat="1" ht="16.350000000000001" customHeight="1">
      <c r="B166" s="260" t="s">
        <v>347</v>
      </c>
      <c r="C166" s="336" t="s">
        <v>1143</v>
      </c>
      <c r="D166" s="405">
        <v>1069.82</v>
      </c>
      <c r="E166" s="721">
        <v>1069.82</v>
      </c>
      <c r="F166" s="334">
        <v>100</v>
      </c>
      <c r="G166" s="596">
        <v>1</v>
      </c>
      <c r="H166" s="596">
        <v>4</v>
      </c>
      <c r="K166" s="637"/>
      <c r="L166" s="637"/>
    </row>
    <row r="167" spans="2:12" s="31" customFormat="1" ht="16.350000000000001" customHeight="1">
      <c r="B167" s="260" t="s">
        <v>348</v>
      </c>
      <c r="C167" s="335" t="s">
        <v>496</v>
      </c>
      <c r="D167" s="405">
        <v>1759.11</v>
      </c>
      <c r="E167" s="405">
        <v>1687.65</v>
      </c>
      <c r="F167" s="333">
        <v>95.937718505380573</v>
      </c>
      <c r="G167" s="257">
        <v>1</v>
      </c>
      <c r="H167" s="596">
        <v>8</v>
      </c>
      <c r="K167" s="637"/>
      <c r="L167" s="637"/>
    </row>
    <row r="168" spans="2:12" s="31" customFormat="1" ht="16.350000000000001" customHeight="1">
      <c r="B168" s="260" t="s">
        <v>350</v>
      </c>
      <c r="C168" s="336" t="s">
        <v>1145</v>
      </c>
      <c r="D168" s="405">
        <v>1459.86</v>
      </c>
      <c r="E168" s="721">
        <v>1342.77</v>
      </c>
      <c r="F168" s="334">
        <v>91.979367884591682</v>
      </c>
      <c r="G168" s="596">
        <v>1</v>
      </c>
      <c r="H168" s="596">
        <v>6</v>
      </c>
      <c r="K168" s="637"/>
      <c r="L168" s="637"/>
    </row>
    <row r="169" spans="2:12" s="31" customFormat="1" ht="16.350000000000001" customHeight="1">
      <c r="B169" s="260" t="s">
        <v>351</v>
      </c>
      <c r="C169" s="335" t="s">
        <v>1146</v>
      </c>
      <c r="D169" s="405">
        <v>1162.55</v>
      </c>
      <c r="E169" s="405">
        <v>1162.55</v>
      </c>
      <c r="F169" s="333">
        <v>100</v>
      </c>
      <c r="G169" s="257">
        <v>1</v>
      </c>
      <c r="H169" s="596">
        <v>5</v>
      </c>
      <c r="K169" s="637"/>
      <c r="L169" s="637"/>
    </row>
    <row r="170" spans="2:12" s="31" customFormat="1" ht="16.350000000000001" customHeight="1">
      <c r="B170" s="260" t="s">
        <v>352</v>
      </c>
      <c r="C170" s="336" t="s">
        <v>1147</v>
      </c>
      <c r="D170" s="405">
        <v>578.17999999999995</v>
      </c>
      <c r="E170" s="721">
        <v>578.17999999999995</v>
      </c>
      <c r="F170" s="334">
        <v>100</v>
      </c>
      <c r="G170" s="596">
        <v>1</v>
      </c>
      <c r="H170" s="596">
        <v>2</v>
      </c>
      <c r="K170" s="637"/>
      <c r="L170" s="637"/>
    </row>
    <row r="171" spans="2:12" s="31" customFormat="1" ht="16.350000000000001" customHeight="1">
      <c r="B171" s="260" t="s">
        <v>353</v>
      </c>
      <c r="C171" s="335" t="s">
        <v>1473</v>
      </c>
      <c r="D171" s="405">
        <v>507.11</v>
      </c>
      <c r="E171" s="405">
        <v>507.11</v>
      </c>
      <c r="F171" s="333">
        <v>100</v>
      </c>
      <c r="G171" s="257">
        <v>1</v>
      </c>
      <c r="H171" s="596">
        <v>2</v>
      </c>
      <c r="K171" s="637"/>
      <c r="L171" s="637"/>
    </row>
    <row r="172" spans="2:12" s="31" customFormat="1" ht="16.350000000000001" customHeight="1">
      <c r="B172" s="260" t="s">
        <v>354</v>
      </c>
      <c r="C172" s="336" t="s">
        <v>1148</v>
      </c>
      <c r="D172" s="405">
        <v>1053.3900000000001</v>
      </c>
      <c r="E172" s="721">
        <v>1053.3900000000001</v>
      </c>
      <c r="F172" s="334">
        <v>100</v>
      </c>
      <c r="G172" s="596">
        <v>1</v>
      </c>
      <c r="H172" s="596">
        <v>3</v>
      </c>
      <c r="K172" s="637"/>
      <c r="L172" s="637"/>
    </row>
    <row r="173" spans="2:12" s="31" customFormat="1" ht="16.350000000000001" customHeight="1">
      <c r="B173" s="260" t="s">
        <v>355</v>
      </c>
      <c r="C173" s="335" t="s">
        <v>1149</v>
      </c>
      <c r="D173" s="405">
        <v>1755.52</v>
      </c>
      <c r="E173" s="405">
        <v>1678.03</v>
      </c>
      <c r="F173" s="333">
        <v>95.585923259205259</v>
      </c>
      <c r="G173" s="257">
        <v>1</v>
      </c>
      <c r="H173" s="596">
        <v>5</v>
      </c>
      <c r="K173" s="637"/>
      <c r="L173" s="637"/>
    </row>
    <row r="174" spans="2:12" s="31" customFormat="1" ht="16.350000000000001" customHeight="1">
      <c r="B174" s="260" t="s">
        <v>356</v>
      </c>
      <c r="C174" s="336" t="s">
        <v>1150</v>
      </c>
      <c r="D174" s="405">
        <v>2853.82</v>
      </c>
      <c r="E174" s="721">
        <v>2812.29</v>
      </c>
      <c r="F174" s="334">
        <v>98.544757553034174</v>
      </c>
      <c r="G174" s="596">
        <v>1</v>
      </c>
      <c r="H174" s="596">
        <v>22</v>
      </c>
      <c r="K174" s="637"/>
      <c r="L174" s="637"/>
    </row>
    <row r="175" spans="2:12" s="31" customFormat="1" ht="16.350000000000001" customHeight="1">
      <c r="B175" s="260" t="s">
        <v>357</v>
      </c>
      <c r="C175" s="335" t="s">
        <v>1475</v>
      </c>
      <c r="D175" s="405">
        <v>1018.72</v>
      </c>
      <c r="E175" s="405">
        <v>893.42</v>
      </c>
      <c r="F175" s="333">
        <v>87.700251295743669</v>
      </c>
      <c r="G175" s="257">
        <v>1</v>
      </c>
      <c r="H175" s="596">
        <v>3</v>
      </c>
      <c r="K175" s="637"/>
      <c r="L175" s="637"/>
    </row>
    <row r="176" spans="2:12" s="31" customFormat="1" ht="16.350000000000001" customHeight="1">
      <c r="B176" s="260" t="s">
        <v>358</v>
      </c>
      <c r="C176" s="336" t="s">
        <v>1153</v>
      </c>
      <c r="D176" s="405">
        <v>1774.0100000000002</v>
      </c>
      <c r="E176" s="721">
        <v>1649.68</v>
      </c>
      <c r="F176" s="334">
        <v>92.991584038421422</v>
      </c>
      <c r="G176" s="596">
        <v>1</v>
      </c>
      <c r="H176" s="596">
        <v>9</v>
      </c>
      <c r="K176" s="637"/>
      <c r="L176" s="637"/>
    </row>
    <row r="177" spans="2:12" s="31" customFormat="1" ht="16.350000000000001" customHeight="1">
      <c r="B177" s="260" t="s">
        <v>360</v>
      </c>
      <c r="C177" s="335" t="s">
        <v>508</v>
      </c>
      <c r="D177" s="405">
        <v>874.15</v>
      </c>
      <c r="E177" s="405">
        <v>823.26</v>
      </c>
      <c r="F177" s="333">
        <v>94.178344677686894</v>
      </c>
      <c r="G177" s="257">
        <v>1</v>
      </c>
      <c r="H177" s="596">
        <v>5</v>
      </c>
      <c r="K177" s="637"/>
      <c r="L177" s="637"/>
    </row>
    <row r="178" spans="2:12" s="31" customFormat="1" ht="16.350000000000001" customHeight="1">
      <c r="B178" s="260" t="s">
        <v>361</v>
      </c>
      <c r="C178" s="336" t="s">
        <v>1155</v>
      </c>
      <c r="D178" s="405">
        <v>1049.73</v>
      </c>
      <c r="E178" s="721">
        <v>1024.6199999999999</v>
      </c>
      <c r="F178" s="334">
        <v>97.607956331628117</v>
      </c>
      <c r="G178" s="596">
        <v>1</v>
      </c>
      <c r="H178" s="596">
        <v>3</v>
      </c>
      <c r="K178" s="637"/>
      <c r="L178" s="637"/>
    </row>
    <row r="179" spans="2:12" s="31" customFormat="1" ht="16.350000000000001" customHeight="1">
      <c r="B179" s="260" t="s">
        <v>362</v>
      </c>
      <c r="C179" s="335" t="s">
        <v>510</v>
      </c>
      <c r="D179" s="405">
        <v>835.05</v>
      </c>
      <c r="E179" s="405">
        <v>784</v>
      </c>
      <c r="F179" s="333">
        <v>93.886593617148691</v>
      </c>
      <c r="G179" s="257">
        <v>1</v>
      </c>
      <c r="H179" s="596">
        <v>2</v>
      </c>
      <c r="K179" s="637"/>
      <c r="L179" s="637"/>
    </row>
    <row r="180" spans="2:12" s="31" customFormat="1" ht="16.350000000000001" customHeight="1">
      <c r="B180" s="260" t="s">
        <v>363</v>
      </c>
      <c r="C180" s="336" t="s">
        <v>1157</v>
      </c>
      <c r="D180" s="405">
        <v>576.20000000000005</v>
      </c>
      <c r="E180" s="721">
        <v>576.20000000000005</v>
      </c>
      <c r="F180" s="334">
        <v>100</v>
      </c>
      <c r="G180" s="596">
        <v>1</v>
      </c>
      <c r="H180" s="596">
        <v>1</v>
      </c>
      <c r="K180" s="637"/>
      <c r="L180" s="637"/>
    </row>
    <row r="181" spans="2:12" s="31" customFormat="1" ht="16.350000000000001" customHeight="1">
      <c r="B181" s="260" t="s">
        <v>365</v>
      </c>
      <c r="C181" s="335" t="s">
        <v>1478</v>
      </c>
      <c r="D181" s="405">
        <v>1027.44</v>
      </c>
      <c r="E181" s="405">
        <v>1027.44</v>
      </c>
      <c r="F181" s="333">
        <v>100</v>
      </c>
      <c r="G181" s="257">
        <v>1</v>
      </c>
      <c r="H181" s="596">
        <v>5</v>
      </c>
      <c r="K181" s="637"/>
      <c r="L181" s="637"/>
    </row>
    <row r="182" spans="2:12" s="31" customFormat="1" ht="16.350000000000001" customHeight="1">
      <c r="B182" s="260" t="s">
        <v>366</v>
      </c>
      <c r="C182" s="336" t="s">
        <v>1159</v>
      </c>
      <c r="D182" s="405">
        <v>1773.05</v>
      </c>
      <c r="E182" s="721">
        <v>1564.77</v>
      </c>
      <c r="F182" s="334">
        <v>88.253010349397925</v>
      </c>
      <c r="G182" s="596">
        <v>1</v>
      </c>
      <c r="H182" s="596">
        <v>9</v>
      </c>
      <c r="K182" s="637"/>
      <c r="L182" s="637"/>
    </row>
    <row r="183" spans="2:12" s="31" customFormat="1" ht="16.350000000000001" customHeight="1">
      <c r="B183" s="260" t="s">
        <v>367</v>
      </c>
      <c r="C183" s="335" t="s">
        <v>1479</v>
      </c>
      <c r="D183" s="405">
        <v>961.25</v>
      </c>
      <c r="E183" s="405">
        <v>941.54</v>
      </c>
      <c r="F183" s="333">
        <v>97.949544863459039</v>
      </c>
      <c r="G183" s="257">
        <v>1</v>
      </c>
      <c r="H183" s="596">
        <v>7</v>
      </c>
      <c r="K183" s="637"/>
      <c r="L183" s="637"/>
    </row>
    <row r="184" spans="2:12" s="31" customFormat="1" ht="16.350000000000001" customHeight="1">
      <c r="B184" s="260" t="s">
        <v>368</v>
      </c>
      <c r="C184" s="336" t="s">
        <v>1160</v>
      </c>
      <c r="D184" s="405">
        <v>2106.16</v>
      </c>
      <c r="E184" s="721">
        <v>2084.9899999999998</v>
      </c>
      <c r="F184" s="334">
        <v>98.994853192539978</v>
      </c>
      <c r="G184" s="596">
        <v>1</v>
      </c>
      <c r="H184" s="596">
        <v>11</v>
      </c>
      <c r="K184" s="637"/>
      <c r="L184" s="637"/>
    </row>
    <row r="185" spans="2:12" s="31" customFormat="1" ht="16.350000000000001" customHeight="1">
      <c r="B185" s="260" t="s">
        <v>369</v>
      </c>
      <c r="C185" s="335" t="s">
        <v>1161</v>
      </c>
      <c r="D185" s="405">
        <v>1794.85</v>
      </c>
      <c r="E185" s="405">
        <v>1762.83</v>
      </c>
      <c r="F185" s="333">
        <v>98.216006908655316</v>
      </c>
      <c r="G185" s="257">
        <v>1</v>
      </c>
      <c r="H185" s="596">
        <v>8</v>
      </c>
      <c r="K185" s="637"/>
      <c r="L185" s="637"/>
    </row>
    <row r="186" spans="2:12" s="31" customFormat="1" ht="16.350000000000001" customHeight="1">
      <c r="B186" s="260" t="s">
        <v>370</v>
      </c>
      <c r="C186" s="336" t="s">
        <v>1162</v>
      </c>
      <c r="D186" s="405">
        <v>1536.59</v>
      </c>
      <c r="E186" s="721">
        <v>1520.28</v>
      </c>
      <c r="F186" s="334">
        <v>98.938558756727559</v>
      </c>
      <c r="G186" s="596">
        <v>1</v>
      </c>
      <c r="H186" s="596">
        <v>7</v>
      </c>
      <c r="K186" s="637"/>
      <c r="L186" s="637"/>
    </row>
    <row r="187" spans="2:12" s="31" customFormat="1" ht="16.350000000000001" customHeight="1">
      <c r="B187" s="260" t="s">
        <v>371</v>
      </c>
      <c r="C187" s="335" t="s">
        <v>1480</v>
      </c>
      <c r="D187" s="405">
        <v>1190.7</v>
      </c>
      <c r="E187" s="405">
        <v>1190.7</v>
      </c>
      <c r="F187" s="333">
        <v>100</v>
      </c>
      <c r="G187" s="257">
        <v>1</v>
      </c>
      <c r="H187" s="596">
        <v>6</v>
      </c>
      <c r="K187" s="637"/>
      <c r="L187" s="637"/>
    </row>
    <row r="188" spans="2:12" s="31" customFormat="1" ht="16.350000000000001" customHeight="1">
      <c r="B188" s="260" t="s">
        <v>372</v>
      </c>
      <c r="C188" s="336" t="s">
        <v>1163</v>
      </c>
      <c r="D188" s="405">
        <v>1100.17</v>
      </c>
      <c r="E188" s="721">
        <v>1071.32</v>
      </c>
      <c r="F188" s="334">
        <v>97.377677995218903</v>
      </c>
      <c r="G188" s="596">
        <v>1</v>
      </c>
      <c r="H188" s="596">
        <v>4</v>
      </c>
      <c r="K188" s="637"/>
      <c r="L188" s="637"/>
    </row>
    <row r="189" spans="2:12" s="31" customFormat="1" ht="16.350000000000001" customHeight="1">
      <c r="B189" s="260" t="s">
        <v>373</v>
      </c>
      <c r="C189" s="335" t="s">
        <v>972</v>
      </c>
      <c r="D189" s="405">
        <v>2282.62</v>
      </c>
      <c r="E189" s="405">
        <v>2135.27</v>
      </c>
      <c r="F189" s="333">
        <v>93.54469863577819</v>
      </c>
      <c r="G189" s="257">
        <v>1</v>
      </c>
      <c r="H189" s="596">
        <v>10</v>
      </c>
      <c r="K189" s="637"/>
      <c r="L189" s="637"/>
    </row>
    <row r="190" spans="2:12" s="31" customFormat="1" ht="16.350000000000001" customHeight="1">
      <c r="B190" s="260" t="s">
        <v>375</v>
      </c>
      <c r="C190" s="336" t="s">
        <v>1164</v>
      </c>
      <c r="D190" s="405">
        <v>818.75</v>
      </c>
      <c r="E190" s="721">
        <v>757.74</v>
      </c>
      <c r="F190" s="334">
        <v>92.548396946564878</v>
      </c>
      <c r="G190" s="596">
        <v>1</v>
      </c>
      <c r="H190" s="596">
        <v>3</v>
      </c>
      <c r="K190" s="637"/>
      <c r="L190" s="637"/>
    </row>
    <row r="191" spans="2:12" s="31" customFormat="1" ht="16.350000000000001" customHeight="1">
      <c r="B191" s="260" t="s">
        <v>376</v>
      </c>
      <c r="C191" s="335" t="s">
        <v>524</v>
      </c>
      <c r="D191" s="405">
        <v>1746.2</v>
      </c>
      <c r="E191" s="405">
        <v>1649.84</v>
      </c>
      <c r="F191" s="333">
        <v>94.481731760393998</v>
      </c>
      <c r="G191" s="257">
        <v>1</v>
      </c>
      <c r="H191" s="596">
        <v>5</v>
      </c>
      <c r="K191" s="637"/>
      <c r="L191" s="637"/>
    </row>
    <row r="192" spans="2:12" s="31" customFormat="1" ht="16.350000000000001" customHeight="1">
      <c r="B192" s="260" t="s">
        <v>377</v>
      </c>
      <c r="C192" s="336" t="s">
        <v>1166</v>
      </c>
      <c r="D192" s="405">
        <v>543.09</v>
      </c>
      <c r="E192" s="721">
        <v>543.09</v>
      </c>
      <c r="F192" s="334">
        <v>100</v>
      </c>
      <c r="G192" s="596">
        <v>1</v>
      </c>
      <c r="H192" s="596">
        <v>2</v>
      </c>
      <c r="K192" s="637"/>
      <c r="L192" s="637"/>
    </row>
    <row r="193" spans="2:12" s="31" customFormat="1" ht="16.350000000000001" customHeight="1">
      <c r="B193" s="260" t="s">
        <v>378</v>
      </c>
      <c r="C193" s="335" t="s">
        <v>526</v>
      </c>
      <c r="D193" s="405">
        <v>2225.33</v>
      </c>
      <c r="E193" s="405">
        <v>2088.7800000000002</v>
      </c>
      <c r="F193" s="333">
        <v>93.86383143174271</v>
      </c>
      <c r="G193" s="257">
        <v>1</v>
      </c>
      <c r="H193" s="596">
        <v>10</v>
      </c>
      <c r="K193" s="637"/>
      <c r="L193" s="637"/>
    </row>
    <row r="194" spans="2:12" s="31" customFormat="1" ht="16.350000000000001" customHeight="1">
      <c r="B194" s="260" t="s">
        <v>379</v>
      </c>
      <c r="C194" s="336" t="s">
        <v>1167</v>
      </c>
      <c r="D194" s="405">
        <v>944.99</v>
      </c>
      <c r="E194" s="721">
        <v>924.91</v>
      </c>
      <c r="F194" s="334">
        <v>97.875109789521574</v>
      </c>
      <c r="G194" s="596">
        <v>1</v>
      </c>
      <c r="H194" s="596">
        <v>4</v>
      </c>
      <c r="K194" s="637"/>
      <c r="L194" s="637"/>
    </row>
    <row r="195" spans="2:12" s="31" customFormat="1" ht="16.350000000000001" customHeight="1">
      <c r="B195" s="260" t="s">
        <v>380</v>
      </c>
      <c r="C195" s="335" t="s">
        <v>528</v>
      </c>
      <c r="D195" s="405">
        <v>991.94</v>
      </c>
      <c r="E195" s="405">
        <v>991.94</v>
      </c>
      <c r="F195" s="333">
        <v>100</v>
      </c>
      <c r="G195" s="257">
        <v>1</v>
      </c>
      <c r="H195" s="596">
        <v>4</v>
      </c>
      <c r="K195" s="637"/>
      <c r="L195" s="637"/>
    </row>
    <row r="196" spans="2:12" s="31" customFormat="1" ht="16.350000000000001" customHeight="1">
      <c r="B196" s="260" t="s">
        <v>381</v>
      </c>
      <c r="C196" s="336" t="s">
        <v>1168</v>
      </c>
      <c r="D196" s="405">
        <v>4376.95</v>
      </c>
      <c r="E196" s="721">
        <v>4270.4399999999996</v>
      </c>
      <c r="F196" s="334">
        <v>97.566570328653512</v>
      </c>
      <c r="G196" s="596">
        <v>1</v>
      </c>
      <c r="H196" s="596">
        <v>21</v>
      </c>
      <c r="K196" s="637"/>
      <c r="L196" s="637"/>
    </row>
    <row r="197" spans="2:12" s="31" customFormat="1" ht="16.350000000000001" customHeight="1">
      <c r="B197" s="260" t="s">
        <v>382</v>
      </c>
      <c r="C197" s="335" t="s">
        <v>530</v>
      </c>
      <c r="D197" s="405">
        <v>3207.92</v>
      </c>
      <c r="E197" s="405">
        <v>3181.97</v>
      </c>
      <c r="F197" s="333">
        <v>99.191064615077678</v>
      </c>
      <c r="G197" s="257">
        <v>1</v>
      </c>
      <c r="H197" s="596">
        <v>18</v>
      </c>
      <c r="K197" s="637"/>
      <c r="L197" s="637"/>
    </row>
    <row r="198" spans="2:12" s="31" customFormat="1" ht="16.350000000000001" customHeight="1">
      <c r="B198" s="260" t="s">
        <v>383</v>
      </c>
      <c r="C198" s="336" t="s">
        <v>1170</v>
      </c>
      <c r="D198" s="405">
        <v>1117.3399999999999</v>
      </c>
      <c r="E198" s="721">
        <v>1117.3399999999999</v>
      </c>
      <c r="F198" s="334">
        <v>100</v>
      </c>
      <c r="G198" s="596">
        <v>1</v>
      </c>
      <c r="H198" s="596">
        <v>6</v>
      </c>
      <c r="K198" s="637"/>
      <c r="L198" s="637"/>
    </row>
    <row r="199" spans="2:12" s="31" customFormat="1" ht="16.350000000000001" customHeight="1">
      <c r="B199" s="260" t="s">
        <v>384</v>
      </c>
      <c r="C199" s="335" t="s">
        <v>532</v>
      </c>
      <c r="D199" s="405">
        <v>813.52</v>
      </c>
      <c r="E199" s="405">
        <v>793.35</v>
      </c>
      <c r="F199" s="333">
        <v>97.520650998131586</v>
      </c>
      <c r="G199" s="257">
        <v>1</v>
      </c>
      <c r="H199" s="596">
        <v>4</v>
      </c>
      <c r="K199" s="637"/>
      <c r="L199" s="637"/>
    </row>
    <row r="200" spans="2:12" s="31" customFormat="1" ht="16.350000000000001" customHeight="1">
      <c r="B200" s="260" t="s">
        <v>385</v>
      </c>
      <c r="C200" s="336" t="s">
        <v>1171</v>
      </c>
      <c r="D200" s="405">
        <v>1108.9100000000001</v>
      </c>
      <c r="E200" s="721">
        <v>1069.3699999999999</v>
      </c>
      <c r="F200" s="334">
        <v>96.434336420448901</v>
      </c>
      <c r="G200" s="596">
        <v>1</v>
      </c>
      <c r="H200" s="596">
        <v>1</v>
      </c>
      <c r="K200" s="637"/>
      <c r="L200" s="637"/>
    </row>
    <row r="201" spans="2:12" s="31" customFormat="1" ht="16.350000000000001" customHeight="1">
      <c r="B201" s="260" t="s">
        <v>386</v>
      </c>
      <c r="C201" s="335" t="s">
        <v>534</v>
      </c>
      <c r="D201" s="405">
        <v>1886.5</v>
      </c>
      <c r="E201" s="405">
        <v>1861.85</v>
      </c>
      <c r="F201" s="333">
        <v>98.693347468857667</v>
      </c>
      <c r="G201" s="257">
        <v>1</v>
      </c>
      <c r="H201" s="596">
        <v>8</v>
      </c>
      <c r="K201" s="637"/>
      <c r="L201" s="637"/>
    </row>
    <row r="202" spans="2:12" s="31" customFormat="1" ht="16.350000000000001" customHeight="1">
      <c r="B202" s="260" t="s">
        <v>387</v>
      </c>
      <c r="C202" s="336" t="s">
        <v>1172</v>
      </c>
      <c r="D202" s="405">
        <v>991.62</v>
      </c>
      <c r="E202" s="721">
        <v>991.62</v>
      </c>
      <c r="F202" s="334">
        <v>100</v>
      </c>
      <c r="G202" s="596">
        <v>1</v>
      </c>
      <c r="H202" s="596">
        <v>7</v>
      </c>
      <c r="K202" s="637"/>
      <c r="L202" s="637"/>
    </row>
    <row r="203" spans="2:12" s="31" customFormat="1" ht="16.350000000000001" customHeight="1">
      <c r="B203" s="260" t="s">
        <v>388</v>
      </c>
      <c r="C203" s="335" t="s">
        <v>536</v>
      </c>
      <c r="D203" s="405">
        <v>1095.9100000000001</v>
      </c>
      <c r="E203" s="405">
        <v>1075.25</v>
      </c>
      <c r="F203" s="333">
        <v>98.114808697794516</v>
      </c>
      <c r="G203" s="257">
        <v>1</v>
      </c>
      <c r="H203" s="596">
        <v>5</v>
      </c>
      <c r="K203" s="637"/>
      <c r="L203" s="637"/>
    </row>
    <row r="204" spans="2:12" s="31" customFormat="1" ht="16.350000000000001" customHeight="1">
      <c r="B204" s="260" t="s">
        <v>389</v>
      </c>
      <c r="C204" s="336" t="s">
        <v>1174</v>
      </c>
      <c r="D204" s="405">
        <v>905.81</v>
      </c>
      <c r="E204" s="721">
        <v>865.6</v>
      </c>
      <c r="F204" s="334">
        <v>95.560879213080014</v>
      </c>
      <c r="G204" s="596">
        <v>1</v>
      </c>
      <c r="H204" s="596">
        <v>4</v>
      </c>
      <c r="K204" s="637"/>
      <c r="L204" s="637"/>
    </row>
    <row r="205" spans="2:12" s="31" customFormat="1" ht="16.350000000000001" customHeight="1">
      <c r="B205" s="260" t="s">
        <v>390</v>
      </c>
      <c r="C205" s="335" t="s">
        <v>538</v>
      </c>
      <c r="D205" s="405">
        <v>1437.84</v>
      </c>
      <c r="E205" s="405">
        <v>1437.84</v>
      </c>
      <c r="F205" s="333">
        <v>100</v>
      </c>
      <c r="G205" s="257">
        <v>1</v>
      </c>
      <c r="H205" s="596">
        <v>7</v>
      </c>
      <c r="K205" s="637"/>
      <c r="L205" s="637"/>
    </row>
    <row r="206" spans="2:12" s="31" customFormat="1" ht="16.350000000000001" customHeight="1">
      <c r="B206" s="260" t="s">
        <v>391</v>
      </c>
      <c r="C206" s="336" t="s">
        <v>1175</v>
      </c>
      <c r="D206" s="405">
        <v>1884.62</v>
      </c>
      <c r="E206" s="721">
        <v>1884.62</v>
      </c>
      <c r="F206" s="334">
        <v>100</v>
      </c>
      <c r="G206" s="596">
        <v>1</v>
      </c>
      <c r="H206" s="596">
        <v>7</v>
      </c>
      <c r="K206" s="637"/>
      <c r="L206" s="637"/>
    </row>
    <row r="207" spans="2:12" s="31" customFormat="1" ht="16.350000000000001" customHeight="1">
      <c r="B207" s="260" t="s">
        <v>393</v>
      </c>
      <c r="C207" s="335" t="s">
        <v>1489</v>
      </c>
      <c r="D207" s="405">
        <v>1742.6399999999996</v>
      </c>
      <c r="E207" s="405">
        <v>1677.29</v>
      </c>
      <c r="F207" s="333">
        <v>96.249942615801331</v>
      </c>
      <c r="G207" s="257">
        <v>1</v>
      </c>
      <c r="H207" s="596">
        <v>6</v>
      </c>
      <c r="K207" s="637"/>
      <c r="L207" s="637"/>
    </row>
    <row r="208" spans="2:12" s="31" customFormat="1" ht="16.350000000000001" customHeight="1">
      <c r="B208" s="260" t="s">
        <v>394</v>
      </c>
      <c r="C208" s="336" t="s">
        <v>1176</v>
      </c>
      <c r="D208" s="405">
        <v>876.7</v>
      </c>
      <c r="E208" s="721">
        <v>876.7</v>
      </c>
      <c r="F208" s="334">
        <v>100</v>
      </c>
      <c r="G208" s="596">
        <v>1</v>
      </c>
      <c r="H208" s="596">
        <v>2</v>
      </c>
      <c r="K208" s="637"/>
      <c r="L208" s="637"/>
    </row>
    <row r="209" spans="2:12" s="31" customFormat="1" ht="16.350000000000001" customHeight="1">
      <c r="B209" s="260" t="s">
        <v>395</v>
      </c>
      <c r="C209" s="335" t="s">
        <v>1177</v>
      </c>
      <c r="D209" s="405">
        <v>4141.5600000000004</v>
      </c>
      <c r="E209" s="405">
        <v>3978.93</v>
      </c>
      <c r="F209" s="333">
        <v>96.073218787123679</v>
      </c>
      <c r="G209" s="257">
        <v>1</v>
      </c>
      <c r="H209" s="596">
        <v>35</v>
      </c>
      <c r="K209" s="637"/>
      <c r="L209" s="637"/>
    </row>
    <row r="210" spans="2:12" s="31" customFormat="1" ht="16.350000000000001" customHeight="1">
      <c r="B210" s="260" t="s">
        <v>396</v>
      </c>
      <c r="C210" s="336" t="s">
        <v>1178</v>
      </c>
      <c r="D210" s="405">
        <v>5999.8</v>
      </c>
      <c r="E210" s="721">
        <v>5679.72</v>
      </c>
      <c r="F210" s="334">
        <v>94.665155505183506</v>
      </c>
      <c r="G210" s="596">
        <v>1</v>
      </c>
      <c r="H210" s="596">
        <v>14</v>
      </c>
      <c r="K210" s="637"/>
      <c r="L210" s="637"/>
    </row>
    <row r="211" spans="2:12" s="31" customFormat="1" ht="16.350000000000001" customHeight="1">
      <c r="B211" s="260" t="s">
        <v>397</v>
      </c>
      <c r="C211" s="335" t="s">
        <v>1490</v>
      </c>
      <c r="D211" s="405">
        <v>2961.0600000000004</v>
      </c>
      <c r="E211" s="405">
        <v>2919.06</v>
      </c>
      <c r="F211" s="333">
        <v>98.581589025551636</v>
      </c>
      <c r="G211" s="257">
        <v>1</v>
      </c>
      <c r="H211" s="596">
        <v>19</v>
      </c>
      <c r="K211" s="637"/>
      <c r="L211" s="637"/>
    </row>
    <row r="212" spans="2:12" s="31" customFormat="1" ht="16.350000000000001" customHeight="1">
      <c r="B212" s="260" t="s">
        <v>398</v>
      </c>
      <c r="C212" s="336" t="s">
        <v>1179</v>
      </c>
      <c r="D212" s="405">
        <v>1604.72</v>
      </c>
      <c r="E212" s="721">
        <v>1528.37</v>
      </c>
      <c r="F212" s="334">
        <v>95.242160626152838</v>
      </c>
      <c r="G212" s="596">
        <v>1</v>
      </c>
      <c r="H212" s="596">
        <v>7</v>
      </c>
      <c r="K212" s="637"/>
      <c r="L212" s="637"/>
    </row>
    <row r="213" spans="2:12" s="31" customFormat="1" ht="16.350000000000001" customHeight="1">
      <c r="B213" s="260" t="s">
        <v>399</v>
      </c>
      <c r="C213" s="335" t="s">
        <v>1491</v>
      </c>
      <c r="D213" s="405">
        <v>2610.0500000000006</v>
      </c>
      <c r="E213" s="405">
        <v>2526.4499999999998</v>
      </c>
      <c r="F213" s="333">
        <v>96.796996226125913</v>
      </c>
      <c r="G213" s="257">
        <v>1</v>
      </c>
      <c r="H213" s="596">
        <v>41</v>
      </c>
      <c r="K213" s="637"/>
      <c r="L213" s="637"/>
    </row>
    <row r="214" spans="2:12" s="31" customFormat="1" ht="16.350000000000001" customHeight="1">
      <c r="B214" s="260" t="s">
        <v>400</v>
      </c>
      <c r="C214" s="336" t="s">
        <v>1180</v>
      </c>
      <c r="D214" s="405">
        <v>3692.44</v>
      </c>
      <c r="E214" s="721">
        <v>3585.39</v>
      </c>
      <c r="F214" s="334">
        <v>97.100833053482248</v>
      </c>
      <c r="G214" s="596">
        <v>1</v>
      </c>
      <c r="H214" s="596">
        <v>28</v>
      </c>
      <c r="K214" s="637"/>
      <c r="L214" s="637"/>
    </row>
    <row r="215" spans="2:12" s="31" customFormat="1" ht="16.350000000000001" customHeight="1">
      <c r="B215" s="260" t="s">
        <v>401</v>
      </c>
      <c r="C215" s="335" t="s">
        <v>1181</v>
      </c>
      <c r="D215" s="405">
        <v>1706.46</v>
      </c>
      <c r="E215" s="405">
        <v>1654.06</v>
      </c>
      <c r="F215" s="333">
        <v>96.929315659318121</v>
      </c>
      <c r="G215" s="257">
        <v>1</v>
      </c>
      <c r="H215" s="596">
        <v>7</v>
      </c>
      <c r="K215" s="637"/>
      <c r="L215" s="637"/>
    </row>
    <row r="216" spans="2:12" s="31" customFormat="1" ht="16.350000000000001" customHeight="1">
      <c r="B216" s="260" t="s">
        <v>402</v>
      </c>
      <c r="C216" s="336" t="s">
        <v>1182</v>
      </c>
      <c r="D216" s="405">
        <v>1708.19</v>
      </c>
      <c r="E216" s="721">
        <v>1602.14</v>
      </c>
      <c r="F216" s="334">
        <v>93.791674228276705</v>
      </c>
      <c r="G216" s="596">
        <v>1</v>
      </c>
      <c r="H216" s="596">
        <v>11</v>
      </c>
      <c r="K216" s="637"/>
      <c r="L216" s="637"/>
    </row>
    <row r="217" spans="2:12" s="31" customFormat="1" ht="16.350000000000001" customHeight="1">
      <c r="B217" s="260" t="s">
        <v>403</v>
      </c>
      <c r="C217" s="335" t="s">
        <v>1760</v>
      </c>
      <c r="D217" s="405">
        <v>952.06</v>
      </c>
      <c r="E217" s="405">
        <v>895.78</v>
      </c>
      <c r="F217" s="333">
        <v>94.088607860849109</v>
      </c>
      <c r="G217" s="257">
        <v>1</v>
      </c>
      <c r="H217" s="596">
        <v>3</v>
      </c>
      <c r="K217" s="637"/>
      <c r="L217" s="637"/>
    </row>
    <row r="218" spans="2:12" s="31" customFormat="1" ht="16.350000000000001" customHeight="1">
      <c r="B218" s="260" t="s">
        <v>405</v>
      </c>
      <c r="C218" s="336" t="s">
        <v>1183</v>
      </c>
      <c r="D218" s="405">
        <v>1264.8399999999999</v>
      </c>
      <c r="E218" s="721">
        <v>1264.8399999999999</v>
      </c>
      <c r="F218" s="334">
        <v>100</v>
      </c>
      <c r="G218" s="596">
        <v>1</v>
      </c>
      <c r="H218" s="596">
        <v>7</v>
      </c>
      <c r="K218" s="637"/>
      <c r="L218" s="637"/>
    </row>
    <row r="219" spans="2:12" s="31" customFormat="1" ht="16.350000000000001" customHeight="1">
      <c r="B219" s="260" t="s">
        <v>406</v>
      </c>
      <c r="C219" s="335" t="s">
        <v>554</v>
      </c>
      <c r="D219" s="405">
        <v>1151.3599999999999</v>
      </c>
      <c r="E219" s="405">
        <v>1129.24</v>
      </c>
      <c r="F219" s="333">
        <v>98.078793774319067</v>
      </c>
      <c r="G219" s="257">
        <v>1</v>
      </c>
      <c r="H219" s="596">
        <v>4</v>
      </c>
      <c r="K219" s="637"/>
      <c r="L219" s="637"/>
    </row>
    <row r="220" spans="2:12" s="31" customFormat="1" ht="16.350000000000001" customHeight="1">
      <c r="B220" s="260" t="s">
        <v>407</v>
      </c>
      <c r="C220" s="336" t="s">
        <v>1184</v>
      </c>
      <c r="D220" s="405">
        <v>1244</v>
      </c>
      <c r="E220" s="721">
        <v>1244</v>
      </c>
      <c r="F220" s="334">
        <v>100</v>
      </c>
      <c r="G220" s="596">
        <v>1</v>
      </c>
      <c r="H220" s="596">
        <v>3</v>
      </c>
      <c r="K220" s="637"/>
      <c r="L220" s="637"/>
    </row>
    <row r="221" spans="2:12" s="31" customFormat="1" ht="16.350000000000001" customHeight="1">
      <c r="B221" s="260" t="s">
        <v>408</v>
      </c>
      <c r="C221" s="335" t="s">
        <v>556</v>
      </c>
      <c r="D221" s="405">
        <v>778.19</v>
      </c>
      <c r="E221" s="405">
        <v>778.19</v>
      </c>
      <c r="F221" s="333">
        <v>100</v>
      </c>
      <c r="G221" s="257">
        <v>1</v>
      </c>
      <c r="H221" s="596">
        <v>3</v>
      </c>
      <c r="K221" s="637"/>
      <c r="L221" s="637"/>
    </row>
    <row r="222" spans="2:12" s="31" customFormat="1" ht="16.350000000000001" customHeight="1">
      <c r="B222" s="260" t="s">
        <v>409</v>
      </c>
      <c r="C222" s="336" t="s">
        <v>1186</v>
      </c>
      <c r="D222" s="405">
        <v>927.33</v>
      </c>
      <c r="E222" s="721">
        <v>907.17</v>
      </c>
      <c r="F222" s="334">
        <v>97.826016628384707</v>
      </c>
      <c r="G222" s="596">
        <v>1</v>
      </c>
      <c r="H222" s="596">
        <v>5</v>
      </c>
      <c r="K222" s="637"/>
      <c r="L222" s="637"/>
    </row>
    <row r="223" spans="2:12" s="31" customFormat="1" ht="16.350000000000001" customHeight="1">
      <c r="B223" s="260" t="s">
        <v>410</v>
      </c>
      <c r="C223" s="335" t="s">
        <v>558</v>
      </c>
      <c r="D223" s="405">
        <v>1766.47</v>
      </c>
      <c r="E223" s="405">
        <v>1674.68</v>
      </c>
      <c r="F223" s="333">
        <v>94.803761173413648</v>
      </c>
      <c r="G223" s="257">
        <v>1</v>
      </c>
      <c r="H223" s="596">
        <v>6</v>
      </c>
      <c r="K223" s="637"/>
      <c r="L223" s="637"/>
    </row>
    <row r="224" spans="2:12" s="31" customFormat="1" ht="16.350000000000001" customHeight="1">
      <c r="B224" s="260" t="s">
        <v>411</v>
      </c>
      <c r="C224" s="336" t="s">
        <v>1187</v>
      </c>
      <c r="D224" s="405">
        <v>1237.8</v>
      </c>
      <c r="E224" s="721">
        <v>1237.8</v>
      </c>
      <c r="F224" s="334">
        <v>100</v>
      </c>
      <c r="G224" s="596">
        <v>1</v>
      </c>
      <c r="H224" s="596">
        <v>6</v>
      </c>
      <c r="K224" s="637"/>
      <c r="L224" s="637"/>
    </row>
    <row r="225" spans="2:12" s="31" customFormat="1" ht="16.350000000000001" customHeight="1">
      <c r="B225" s="260" t="s">
        <v>412</v>
      </c>
      <c r="C225" s="335" t="s">
        <v>560</v>
      </c>
      <c r="D225" s="405">
        <v>2477.11</v>
      </c>
      <c r="E225" s="405">
        <v>2436.25</v>
      </c>
      <c r="F225" s="333">
        <v>98.350497151922994</v>
      </c>
      <c r="G225" s="257">
        <v>1</v>
      </c>
      <c r="H225" s="596">
        <v>27</v>
      </c>
      <c r="K225" s="637"/>
      <c r="L225" s="637"/>
    </row>
    <row r="226" spans="2:12" s="31" customFormat="1" ht="16.350000000000001" customHeight="1">
      <c r="B226" s="260" t="s">
        <v>413</v>
      </c>
      <c r="C226" s="336" t="s">
        <v>1188</v>
      </c>
      <c r="D226" s="405">
        <v>992.75</v>
      </c>
      <c r="E226" s="721">
        <v>942.51</v>
      </c>
      <c r="F226" s="334">
        <v>94.939309997481743</v>
      </c>
      <c r="G226" s="596">
        <v>1</v>
      </c>
      <c r="H226" s="596">
        <v>5</v>
      </c>
      <c r="K226" s="637"/>
      <c r="L226" s="637"/>
    </row>
    <row r="227" spans="2:12" s="31" customFormat="1" ht="16.350000000000001" customHeight="1">
      <c r="B227" s="260" t="s">
        <v>414</v>
      </c>
      <c r="C227" s="335" t="s">
        <v>562</v>
      </c>
      <c r="D227" s="405">
        <v>1192.07</v>
      </c>
      <c r="E227" s="405">
        <v>1166.51</v>
      </c>
      <c r="F227" s="333">
        <v>97.855830613974021</v>
      </c>
      <c r="G227" s="257">
        <v>1</v>
      </c>
      <c r="H227" s="596">
        <v>5</v>
      </c>
      <c r="K227" s="637"/>
      <c r="L227" s="637"/>
    </row>
    <row r="228" spans="2:12" s="31" customFormat="1" ht="16.350000000000001" customHeight="1">
      <c r="B228" s="260" t="s">
        <v>920</v>
      </c>
      <c r="C228" s="336" t="s">
        <v>1420</v>
      </c>
      <c r="D228" s="405">
        <v>1105.81</v>
      </c>
      <c r="E228" s="721">
        <v>1080.45</v>
      </c>
      <c r="F228" s="334">
        <v>97.706658467548678</v>
      </c>
      <c r="G228" s="596">
        <v>1</v>
      </c>
      <c r="H228" s="596">
        <v>5</v>
      </c>
      <c r="K228" s="637"/>
      <c r="L228" s="637"/>
    </row>
    <row r="229" spans="2:12" s="31" customFormat="1" ht="16.350000000000001" customHeight="1">
      <c r="B229" s="260" t="s">
        <v>1399</v>
      </c>
      <c r="C229" s="335" t="s">
        <v>1762</v>
      </c>
      <c r="D229" s="405">
        <v>11357.44</v>
      </c>
      <c r="E229" s="405">
        <v>10858.42</v>
      </c>
      <c r="F229" s="333">
        <v>95.606228164093309</v>
      </c>
      <c r="G229" s="257">
        <v>1</v>
      </c>
      <c r="H229" s="596">
        <v>93</v>
      </c>
      <c r="K229" s="637"/>
      <c r="L229" s="637"/>
    </row>
    <row r="230" spans="2:12" s="31" customFormat="1" ht="16.350000000000001" customHeight="1">
      <c r="B230" s="260" t="s">
        <v>1400</v>
      </c>
      <c r="C230" s="336" t="s">
        <v>1763</v>
      </c>
      <c r="D230" s="405">
        <v>6788.35</v>
      </c>
      <c r="E230" s="721">
        <v>6515</v>
      </c>
      <c r="F230" s="334">
        <v>95.973248285665875</v>
      </c>
      <c r="G230" s="596">
        <v>1</v>
      </c>
      <c r="H230" s="596">
        <v>36</v>
      </c>
      <c r="K230" s="637"/>
      <c r="L230" s="637"/>
    </row>
    <row r="231" spans="2:12" s="31" customFormat="1" ht="16.350000000000001" customHeight="1">
      <c r="B231" s="260" t="s">
        <v>1401</v>
      </c>
      <c r="C231" s="335" t="s">
        <v>1764</v>
      </c>
      <c r="D231" s="405">
        <v>3461.23</v>
      </c>
      <c r="E231" s="405">
        <v>3381.15</v>
      </c>
      <c r="F231" s="333">
        <v>97.686371607781055</v>
      </c>
      <c r="G231" s="257">
        <v>1</v>
      </c>
      <c r="H231" s="596">
        <v>21</v>
      </c>
      <c r="K231" s="637"/>
      <c r="L231" s="637"/>
    </row>
    <row r="232" spans="2:12" s="31" customFormat="1" ht="16.350000000000001" customHeight="1">
      <c r="B232" s="260" t="s">
        <v>1402</v>
      </c>
      <c r="C232" s="336" t="s">
        <v>1765</v>
      </c>
      <c r="D232" s="405">
        <v>1511.27</v>
      </c>
      <c r="E232" s="721">
        <v>1442.35</v>
      </c>
      <c r="F232" s="334">
        <v>95.439597160004496</v>
      </c>
      <c r="G232" s="596">
        <v>1</v>
      </c>
      <c r="H232" s="596">
        <v>6</v>
      </c>
      <c r="K232" s="637"/>
      <c r="L232" s="637"/>
    </row>
    <row r="233" spans="2:12" s="31" customFormat="1" ht="16.350000000000001" customHeight="1">
      <c r="B233" s="260" t="s">
        <v>1403</v>
      </c>
      <c r="C233" s="335" t="s">
        <v>1766</v>
      </c>
      <c r="D233" s="405">
        <v>2056.41</v>
      </c>
      <c r="E233" s="405">
        <v>1855.24</v>
      </c>
      <c r="F233" s="333">
        <v>90.217417732845107</v>
      </c>
      <c r="G233" s="257">
        <v>1</v>
      </c>
      <c r="H233" s="596">
        <v>10</v>
      </c>
      <c r="K233" s="637"/>
      <c r="L233" s="637"/>
    </row>
    <row r="234" spans="2:12" s="31" customFormat="1" ht="16.350000000000001" customHeight="1">
      <c r="B234" s="260" t="s">
        <v>1883</v>
      </c>
      <c r="C234" s="335" t="s">
        <v>1884</v>
      </c>
      <c r="D234" s="405">
        <v>1446.88</v>
      </c>
      <c r="E234" s="405">
        <v>1418.6</v>
      </c>
      <c r="F234" s="333">
        <v>98.045449518964929</v>
      </c>
      <c r="G234" s="257">
        <v>1</v>
      </c>
      <c r="H234" s="596">
        <v>5</v>
      </c>
      <c r="K234" s="637"/>
      <c r="L234" s="637"/>
    </row>
    <row r="235" spans="2:12" s="31" customFormat="1" ht="16.350000000000001" customHeight="1">
      <c r="B235" s="260" t="s">
        <v>1885</v>
      </c>
      <c r="C235" s="335" t="s">
        <v>1842</v>
      </c>
      <c r="D235" s="405">
        <v>1414.8</v>
      </c>
      <c r="E235" s="405">
        <v>1358.8</v>
      </c>
      <c r="F235" s="333">
        <v>96.041843370087648</v>
      </c>
      <c r="G235" s="257">
        <v>1</v>
      </c>
      <c r="H235" s="596">
        <v>8</v>
      </c>
      <c r="K235" s="637"/>
      <c r="L235" s="637"/>
    </row>
    <row r="236" spans="2:12" s="31" customFormat="1" ht="16.350000000000001" customHeight="1">
      <c r="B236" s="260" t="s">
        <v>1886</v>
      </c>
      <c r="C236" s="335" t="s">
        <v>1843</v>
      </c>
      <c r="D236" s="405">
        <v>1087.8</v>
      </c>
      <c r="E236" s="405">
        <v>1087.8</v>
      </c>
      <c r="F236" s="333">
        <v>100</v>
      </c>
      <c r="G236" s="257">
        <v>1</v>
      </c>
      <c r="H236" s="596">
        <v>6</v>
      </c>
      <c r="K236" s="637"/>
      <c r="L236" s="637"/>
    </row>
    <row r="237" spans="2:12" s="31" customFormat="1" ht="16.350000000000001" customHeight="1">
      <c r="B237" s="260" t="s">
        <v>415</v>
      </c>
      <c r="C237" s="336" t="s">
        <v>1323</v>
      </c>
      <c r="D237" s="405">
        <v>1861.56</v>
      </c>
      <c r="E237" s="721">
        <v>1721.63</v>
      </c>
      <c r="F237" s="334">
        <v>92.483186144953706</v>
      </c>
      <c r="G237" s="596">
        <v>1</v>
      </c>
      <c r="H237" s="596">
        <v>8</v>
      </c>
      <c r="K237" s="637"/>
      <c r="L237" s="637"/>
    </row>
    <row r="238" spans="2:12" s="31" customFormat="1" ht="16.350000000000001" customHeight="1">
      <c r="B238" s="260" t="s">
        <v>416</v>
      </c>
      <c r="C238" s="335" t="s">
        <v>564</v>
      </c>
      <c r="D238" s="405">
        <v>1967.54</v>
      </c>
      <c r="E238" s="405">
        <v>1805.91</v>
      </c>
      <c r="F238" s="333">
        <v>91.785173363692735</v>
      </c>
      <c r="G238" s="257">
        <v>1</v>
      </c>
      <c r="H238" s="596">
        <v>7</v>
      </c>
      <c r="K238" s="637"/>
      <c r="L238" s="637"/>
    </row>
    <row r="239" spans="2:12" s="31" customFormat="1" ht="16.350000000000001" customHeight="1">
      <c r="B239" s="260" t="s">
        <v>417</v>
      </c>
      <c r="C239" s="336" t="s">
        <v>1324</v>
      </c>
      <c r="D239" s="405">
        <v>2990.68</v>
      </c>
      <c r="E239" s="721">
        <v>2779.33</v>
      </c>
      <c r="F239" s="334">
        <v>92.933045327484052</v>
      </c>
      <c r="G239" s="596">
        <v>1</v>
      </c>
      <c r="H239" s="596">
        <v>5</v>
      </c>
      <c r="K239" s="637"/>
      <c r="L239" s="637"/>
    </row>
    <row r="240" spans="2:12" s="31" customFormat="1" ht="16.350000000000001" customHeight="1">
      <c r="B240" s="260" t="s">
        <v>419</v>
      </c>
      <c r="C240" s="335" t="s">
        <v>1325</v>
      </c>
      <c r="D240" s="405">
        <v>1155.5999999999999</v>
      </c>
      <c r="E240" s="405">
        <v>1101</v>
      </c>
      <c r="F240" s="333">
        <v>95.275181723779866</v>
      </c>
      <c r="G240" s="257">
        <v>1</v>
      </c>
      <c r="H240" s="596">
        <v>2</v>
      </c>
      <c r="K240" s="637"/>
      <c r="L240" s="637"/>
    </row>
    <row r="241" spans="2:12" s="31" customFormat="1" ht="16.350000000000001" customHeight="1">
      <c r="B241" s="260" t="s">
        <v>420</v>
      </c>
      <c r="C241" s="336" t="s">
        <v>1326</v>
      </c>
      <c r="D241" s="405">
        <v>1850.2</v>
      </c>
      <c r="E241" s="721">
        <v>1850.2</v>
      </c>
      <c r="F241" s="334">
        <v>100</v>
      </c>
      <c r="G241" s="596">
        <v>1</v>
      </c>
      <c r="H241" s="596">
        <v>3</v>
      </c>
      <c r="K241" s="637"/>
      <c r="L241" s="637"/>
    </row>
    <row r="242" spans="2:12" s="31" customFormat="1" ht="16.350000000000001" customHeight="1">
      <c r="B242" s="260" t="s">
        <v>421</v>
      </c>
      <c r="C242" s="335" t="s">
        <v>1327</v>
      </c>
      <c r="D242" s="405">
        <v>1148.72</v>
      </c>
      <c r="E242" s="405">
        <v>1148.72</v>
      </c>
      <c r="F242" s="333">
        <v>100</v>
      </c>
      <c r="G242" s="257">
        <v>1</v>
      </c>
      <c r="H242" s="596">
        <v>2</v>
      </c>
      <c r="K242" s="637"/>
      <c r="L242" s="637"/>
    </row>
    <row r="243" spans="2:12" s="31" customFormat="1" ht="16.350000000000001" customHeight="1">
      <c r="B243" s="260" t="s">
        <v>422</v>
      </c>
      <c r="C243" s="336" t="s">
        <v>1328</v>
      </c>
      <c r="D243" s="405">
        <v>1851.39</v>
      </c>
      <c r="E243" s="721">
        <v>1851.39</v>
      </c>
      <c r="F243" s="334">
        <v>100</v>
      </c>
      <c r="G243" s="596">
        <v>1</v>
      </c>
      <c r="H243" s="596">
        <v>3</v>
      </c>
      <c r="K243" s="637"/>
      <c r="L243" s="637"/>
    </row>
    <row r="244" spans="2:12" s="31" customFormat="1" ht="16.350000000000001" customHeight="1">
      <c r="B244" s="260" t="s">
        <v>423</v>
      </c>
      <c r="C244" s="335" t="s">
        <v>1329</v>
      </c>
      <c r="D244" s="405">
        <v>2114.5300000000002</v>
      </c>
      <c r="E244" s="405">
        <v>2034.47</v>
      </c>
      <c r="F244" s="333">
        <v>96.21381583614324</v>
      </c>
      <c r="G244" s="257">
        <v>1</v>
      </c>
      <c r="H244" s="596">
        <v>3</v>
      </c>
      <c r="K244" s="637"/>
      <c r="L244" s="637"/>
    </row>
    <row r="245" spans="2:12" s="31" customFormat="1" ht="16.350000000000001" customHeight="1">
      <c r="B245" s="260" t="s">
        <v>424</v>
      </c>
      <c r="C245" s="336" t="s">
        <v>1330</v>
      </c>
      <c r="D245" s="405">
        <v>1494.36</v>
      </c>
      <c r="E245" s="721">
        <v>1411.04</v>
      </c>
      <c r="F245" s="334">
        <v>94.424368960625287</v>
      </c>
      <c r="G245" s="596">
        <v>1</v>
      </c>
      <c r="H245" s="596">
        <v>2</v>
      </c>
      <c r="K245" s="637"/>
      <c r="L245" s="637"/>
    </row>
    <row r="246" spans="2:12" s="31" customFormat="1" ht="16.350000000000001" customHeight="1">
      <c r="B246" s="260" t="s">
        <v>425</v>
      </c>
      <c r="C246" s="335" t="s">
        <v>1331</v>
      </c>
      <c r="D246" s="405">
        <v>1007.3</v>
      </c>
      <c r="E246" s="405">
        <v>983.21</v>
      </c>
      <c r="F246" s="333">
        <v>97.608458254740398</v>
      </c>
      <c r="G246" s="257">
        <v>1</v>
      </c>
      <c r="H246" s="596">
        <v>1</v>
      </c>
      <c r="K246" s="637"/>
      <c r="L246" s="637"/>
    </row>
    <row r="247" spans="2:12" s="31" customFormat="1" ht="16.350000000000001" customHeight="1">
      <c r="B247" s="260" t="s">
        <v>426</v>
      </c>
      <c r="C247" s="336" t="s">
        <v>1332</v>
      </c>
      <c r="D247" s="405">
        <v>911.07</v>
      </c>
      <c r="E247" s="721">
        <v>911.07</v>
      </c>
      <c r="F247" s="334">
        <v>100</v>
      </c>
      <c r="G247" s="596">
        <v>1</v>
      </c>
      <c r="H247" s="596">
        <v>1</v>
      </c>
      <c r="K247" s="637"/>
      <c r="L247" s="637"/>
    </row>
    <row r="248" spans="2:12" s="31" customFormat="1" ht="16.350000000000001" customHeight="1">
      <c r="B248" s="260" t="s">
        <v>427</v>
      </c>
      <c r="C248" s="335" t="s">
        <v>1333</v>
      </c>
      <c r="D248" s="405">
        <v>1773.9</v>
      </c>
      <c r="E248" s="405">
        <v>1626.47</v>
      </c>
      <c r="F248" s="333">
        <v>91.688933987259702</v>
      </c>
      <c r="G248" s="257">
        <v>1</v>
      </c>
      <c r="H248" s="596">
        <v>2</v>
      </c>
      <c r="K248" s="637"/>
      <c r="L248" s="637"/>
    </row>
    <row r="249" spans="2:12" s="31" customFormat="1" ht="16.350000000000001" customHeight="1">
      <c r="B249" s="260" t="s">
        <v>428</v>
      </c>
      <c r="C249" s="336" t="s">
        <v>1334</v>
      </c>
      <c r="D249" s="405">
        <v>2439.9</v>
      </c>
      <c r="E249" s="721">
        <v>2405.0300000000002</v>
      </c>
      <c r="F249" s="334">
        <v>98.570843067338828</v>
      </c>
      <c r="G249" s="596">
        <v>1</v>
      </c>
      <c r="H249" s="596">
        <v>4</v>
      </c>
      <c r="K249" s="637"/>
      <c r="L249" s="637"/>
    </row>
    <row r="250" spans="2:12" s="31" customFormat="1" ht="16.350000000000001" customHeight="1">
      <c r="B250" s="260" t="s">
        <v>429</v>
      </c>
      <c r="C250" s="335" t="s">
        <v>1335</v>
      </c>
      <c r="D250" s="405">
        <v>15552.59</v>
      </c>
      <c r="E250" s="405">
        <v>15095.78</v>
      </c>
      <c r="F250" s="333">
        <v>97.06280433033983</v>
      </c>
      <c r="G250" s="257">
        <v>1</v>
      </c>
      <c r="H250" s="596">
        <v>27</v>
      </c>
      <c r="K250" s="637"/>
      <c r="L250" s="637"/>
    </row>
    <row r="251" spans="2:12" s="31" customFormat="1" ht="16.350000000000001" customHeight="1">
      <c r="B251" s="260" t="s">
        <v>430</v>
      </c>
      <c r="C251" s="336" t="s">
        <v>1336</v>
      </c>
      <c r="D251" s="405">
        <v>5094.29</v>
      </c>
      <c r="E251" s="721">
        <v>4682.99</v>
      </c>
      <c r="F251" s="334">
        <v>91.926254689073389</v>
      </c>
      <c r="G251" s="596">
        <v>1</v>
      </c>
      <c r="H251" s="596">
        <v>16</v>
      </c>
      <c r="K251" s="637"/>
      <c r="L251" s="637"/>
    </row>
    <row r="252" spans="2:12" s="31" customFormat="1" ht="16.350000000000001" customHeight="1">
      <c r="B252" s="260" t="s">
        <v>431</v>
      </c>
      <c r="C252" s="335" t="s">
        <v>1337</v>
      </c>
      <c r="D252" s="405">
        <v>3411.24</v>
      </c>
      <c r="E252" s="405">
        <v>3183.02</v>
      </c>
      <c r="F252" s="333">
        <v>93.309764191320468</v>
      </c>
      <c r="G252" s="257">
        <v>1</v>
      </c>
      <c r="H252" s="596">
        <v>12</v>
      </c>
      <c r="K252" s="637"/>
      <c r="L252" s="637"/>
    </row>
    <row r="253" spans="2:12" s="31" customFormat="1" ht="16.350000000000001" customHeight="1">
      <c r="B253" s="260" t="s">
        <v>432</v>
      </c>
      <c r="C253" s="336" t="s">
        <v>1338</v>
      </c>
      <c r="D253" s="405">
        <v>1380.21</v>
      </c>
      <c r="E253" s="721">
        <v>1255.32</v>
      </c>
      <c r="F253" s="334">
        <v>90.951376964374973</v>
      </c>
      <c r="G253" s="596">
        <v>1</v>
      </c>
      <c r="H253" s="596">
        <v>5</v>
      </c>
      <c r="K253" s="637"/>
      <c r="L253" s="637"/>
    </row>
    <row r="254" spans="2:12" s="31" customFormat="1" ht="16.350000000000001" customHeight="1">
      <c r="B254" s="260" t="s">
        <v>433</v>
      </c>
      <c r="C254" s="335" t="s">
        <v>1339</v>
      </c>
      <c r="D254" s="405">
        <v>4251.91</v>
      </c>
      <c r="E254" s="405">
        <v>4018.95</v>
      </c>
      <c r="F254" s="333">
        <v>94.52105053963983</v>
      </c>
      <c r="G254" s="257">
        <v>1</v>
      </c>
      <c r="H254" s="596">
        <v>13</v>
      </c>
      <c r="K254" s="637"/>
      <c r="L254" s="637"/>
    </row>
    <row r="255" spans="2:12" s="31" customFormat="1" ht="16.350000000000001" customHeight="1">
      <c r="B255" s="260" t="s">
        <v>434</v>
      </c>
      <c r="C255" s="336" t="s">
        <v>1340</v>
      </c>
      <c r="D255" s="405">
        <v>1571.04</v>
      </c>
      <c r="E255" s="721">
        <v>1420.44</v>
      </c>
      <c r="F255" s="334">
        <v>90.413993278337927</v>
      </c>
      <c r="G255" s="596">
        <v>1</v>
      </c>
      <c r="H255" s="596">
        <v>7</v>
      </c>
      <c r="K255" s="637"/>
      <c r="L255" s="637"/>
    </row>
    <row r="256" spans="2:12" s="31" customFormat="1" ht="16.350000000000001" customHeight="1">
      <c r="B256" s="260" t="s">
        <v>435</v>
      </c>
      <c r="C256" s="335" t="s">
        <v>1341</v>
      </c>
      <c r="D256" s="405">
        <v>1391.02</v>
      </c>
      <c r="E256" s="405">
        <v>1367.21</v>
      </c>
      <c r="F256" s="333">
        <v>98.288306422625126</v>
      </c>
      <c r="G256" s="257">
        <v>1</v>
      </c>
      <c r="H256" s="596">
        <v>6</v>
      </c>
      <c r="K256" s="637"/>
      <c r="L256" s="637"/>
    </row>
    <row r="257" spans="2:12" s="31" customFormat="1" ht="16.350000000000001" customHeight="1">
      <c r="B257" s="260" t="s">
        <v>436</v>
      </c>
      <c r="C257" s="336" t="s">
        <v>1342</v>
      </c>
      <c r="D257" s="405">
        <v>2502.11</v>
      </c>
      <c r="E257" s="721">
        <v>2381.77</v>
      </c>
      <c r="F257" s="334">
        <v>95.19045925239098</v>
      </c>
      <c r="G257" s="596">
        <v>1</v>
      </c>
      <c r="H257" s="596">
        <v>6</v>
      </c>
      <c r="K257" s="637"/>
      <c r="L257" s="637"/>
    </row>
    <row r="258" spans="2:12" s="31" customFormat="1" ht="16.350000000000001" customHeight="1">
      <c r="B258" s="260" t="s">
        <v>437</v>
      </c>
      <c r="C258" s="335" t="s">
        <v>1343</v>
      </c>
      <c r="D258" s="405">
        <v>3541.4300000000003</v>
      </c>
      <c r="E258" s="405">
        <v>3507.95</v>
      </c>
      <c r="F258" s="333">
        <v>99.054619179258083</v>
      </c>
      <c r="G258" s="257">
        <v>1</v>
      </c>
      <c r="H258" s="596">
        <v>11</v>
      </c>
      <c r="K258" s="637"/>
      <c r="L258" s="637"/>
    </row>
    <row r="259" spans="2:12" s="31" customFormat="1" ht="16.350000000000001" customHeight="1">
      <c r="B259" s="260" t="s">
        <v>438</v>
      </c>
      <c r="C259" s="336" t="s">
        <v>1344</v>
      </c>
      <c r="D259" s="405">
        <v>7543.0999999999995</v>
      </c>
      <c r="E259" s="721">
        <v>7211.64</v>
      </c>
      <c r="F259" s="334">
        <v>95.605785419787637</v>
      </c>
      <c r="G259" s="596">
        <v>1</v>
      </c>
      <c r="H259" s="596">
        <v>21</v>
      </c>
      <c r="K259" s="637"/>
      <c r="L259" s="637"/>
    </row>
    <row r="260" spans="2:12" s="31" customFormat="1" ht="16.350000000000001" customHeight="1">
      <c r="B260" s="260" t="s">
        <v>439</v>
      </c>
      <c r="C260" s="335" t="s">
        <v>1345</v>
      </c>
      <c r="D260" s="405">
        <v>1189.1199999999999</v>
      </c>
      <c r="E260" s="405">
        <v>1115.5</v>
      </c>
      <c r="F260" s="333">
        <v>93.80886706135631</v>
      </c>
      <c r="G260" s="257">
        <v>1</v>
      </c>
      <c r="H260" s="596">
        <v>3</v>
      </c>
      <c r="K260" s="637"/>
      <c r="L260" s="637"/>
    </row>
    <row r="261" spans="2:12" s="31" customFormat="1" ht="16.350000000000001" customHeight="1">
      <c r="B261" s="260" t="s">
        <v>440</v>
      </c>
      <c r="C261" s="336" t="s">
        <v>1346</v>
      </c>
      <c r="D261" s="405">
        <v>1392</v>
      </c>
      <c r="E261" s="721">
        <v>1368</v>
      </c>
      <c r="F261" s="334">
        <v>98.275862068965509</v>
      </c>
      <c r="G261" s="596">
        <v>1</v>
      </c>
      <c r="H261" s="596">
        <v>4</v>
      </c>
      <c r="K261" s="637"/>
      <c r="L261" s="637"/>
    </row>
    <row r="262" spans="2:12" s="31" customFormat="1" ht="16.350000000000001" customHeight="1">
      <c r="B262" s="260" t="s">
        <v>441</v>
      </c>
      <c r="C262" s="335" t="s">
        <v>1347</v>
      </c>
      <c r="D262" s="405">
        <v>2151.67</v>
      </c>
      <c r="E262" s="405">
        <v>2027.11</v>
      </c>
      <c r="F262" s="333">
        <v>94.211008193635635</v>
      </c>
      <c r="G262" s="257">
        <v>1</v>
      </c>
      <c r="H262" s="596">
        <v>7</v>
      </c>
      <c r="K262" s="637"/>
      <c r="L262" s="637"/>
    </row>
    <row r="263" spans="2:12" s="31" customFormat="1" ht="16.350000000000001" customHeight="1">
      <c r="B263" s="260" t="s">
        <v>442</v>
      </c>
      <c r="C263" s="336" t="s">
        <v>1348</v>
      </c>
      <c r="D263" s="405">
        <v>2373.1000000000004</v>
      </c>
      <c r="E263" s="721">
        <v>2347.96</v>
      </c>
      <c r="F263" s="334">
        <v>98.940626185158635</v>
      </c>
      <c r="G263" s="596">
        <v>1</v>
      </c>
      <c r="H263" s="596">
        <v>2</v>
      </c>
      <c r="K263" s="637"/>
      <c r="L263" s="637"/>
    </row>
    <row r="264" spans="2:12" s="31" customFormat="1" ht="16.350000000000001" customHeight="1">
      <c r="B264" s="260" t="s">
        <v>443</v>
      </c>
      <c r="C264" s="335" t="s">
        <v>1349</v>
      </c>
      <c r="D264" s="405">
        <v>3909.9</v>
      </c>
      <c r="E264" s="405">
        <v>3799.52</v>
      </c>
      <c r="F264" s="333">
        <v>97.176909895393734</v>
      </c>
      <c r="G264" s="257">
        <v>1</v>
      </c>
      <c r="H264" s="596">
        <v>8</v>
      </c>
      <c r="K264" s="637"/>
      <c r="L264" s="637"/>
    </row>
    <row r="265" spans="2:12" s="31" customFormat="1" ht="16.350000000000001" customHeight="1">
      <c r="B265" s="260" t="s">
        <v>444</v>
      </c>
      <c r="C265" s="336" t="s">
        <v>1350</v>
      </c>
      <c r="D265" s="405">
        <v>2176.23</v>
      </c>
      <c r="E265" s="721">
        <v>2176.23</v>
      </c>
      <c r="F265" s="334">
        <v>100</v>
      </c>
      <c r="G265" s="596">
        <v>1</v>
      </c>
      <c r="H265" s="596">
        <v>0</v>
      </c>
      <c r="K265" s="637"/>
      <c r="L265" s="637"/>
    </row>
    <row r="266" spans="2:12" s="31" customFormat="1" ht="16.350000000000001" customHeight="1">
      <c r="B266" s="260" t="s">
        <v>445</v>
      </c>
      <c r="C266" s="335" t="s">
        <v>1351</v>
      </c>
      <c r="D266" s="405">
        <v>897.84</v>
      </c>
      <c r="E266" s="405">
        <v>836.25</v>
      </c>
      <c r="F266" s="333">
        <v>93.140203154236829</v>
      </c>
      <c r="G266" s="257">
        <v>1</v>
      </c>
      <c r="H266" s="596">
        <v>0</v>
      </c>
      <c r="K266" s="637"/>
      <c r="L266" s="637"/>
    </row>
    <row r="267" spans="2:12" s="31" customFormat="1" ht="16.350000000000001" customHeight="1">
      <c r="B267" s="260" t="s">
        <v>446</v>
      </c>
      <c r="C267" s="336" t="s">
        <v>1352</v>
      </c>
      <c r="D267" s="405">
        <v>1222.3399999999999</v>
      </c>
      <c r="E267" s="721">
        <v>1132.78</v>
      </c>
      <c r="F267" s="334">
        <v>92.67306968601207</v>
      </c>
      <c r="G267" s="596">
        <v>1</v>
      </c>
      <c r="H267" s="596">
        <v>0</v>
      </c>
      <c r="K267" s="637"/>
      <c r="L267" s="637"/>
    </row>
    <row r="268" spans="2:12" s="31" customFormat="1" ht="16.350000000000001" customHeight="1">
      <c r="B268" s="260" t="s">
        <v>447</v>
      </c>
      <c r="C268" s="335" t="s">
        <v>1353</v>
      </c>
      <c r="D268" s="405">
        <v>1854.13</v>
      </c>
      <c r="E268" s="405">
        <v>1763.01</v>
      </c>
      <c r="F268" s="333">
        <v>95.085565737030294</v>
      </c>
      <c r="G268" s="257">
        <v>1</v>
      </c>
      <c r="H268" s="596">
        <v>0</v>
      </c>
      <c r="K268" s="637"/>
      <c r="L268" s="637"/>
    </row>
    <row r="269" spans="2:12" s="31" customFormat="1" ht="16.350000000000001" customHeight="1">
      <c r="B269" s="260" t="s">
        <v>448</v>
      </c>
      <c r="C269" s="336" t="s">
        <v>1354</v>
      </c>
      <c r="D269" s="405">
        <v>1740.7</v>
      </c>
      <c r="E269" s="721">
        <v>1740.7</v>
      </c>
      <c r="F269" s="334">
        <v>100</v>
      </c>
      <c r="G269" s="596">
        <v>1</v>
      </c>
      <c r="H269" s="596">
        <v>3</v>
      </c>
      <c r="K269" s="637"/>
      <c r="L269" s="637"/>
    </row>
    <row r="270" spans="2:12" s="31" customFormat="1" ht="16.350000000000001" customHeight="1" thickBot="1">
      <c r="B270" s="261" t="s">
        <v>933</v>
      </c>
      <c r="C270" s="467" t="s">
        <v>1212</v>
      </c>
      <c r="D270" s="722">
        <v>2287.0700000000002</v>
      </c>
      <c r="E270" s="723">
        <v>2140.66</v>
      </c>
      <c r="F270" s="602">
        <v>93.598359473037533</v>
      </c>
      <c r="G270" s="601">
        <v>1</v>
      </c>
      <c r="H270" s="601">
        <v>6</v>
      </c>
      <c r="K270" s="637"/>
      <c r="L270" s="637"/>
    </row>
    <row r="271" spans="2:12" s="31" customFormat="1" ht="16.350000000000001" customHeight="1" thickTop="1">
      <c r="B271" s="525" t="s">
        <v>934</v>
      </c>
      <c r="C271" s="724" t="s">
        <v>1366</v>
      </c>
      <c r="D271" s="725">
        <v>14431.35</v>
      </c>
      <c r="E271" s="726">
        <v>14431.35</v>
      </c>
      <c r="F271" s="727">
        <v>100</v>
      </c>
      <c r="G271" s="728">
        <v>1</v>
      </c>
      <c r="H271" s="729" t="s">
        <v>61</v>
      </c>
      <c r="K271" s="637"/>
      <c r="L271" s="637"/>
    </row>
    <row r="272" spans="2:12" s="31" customFormat="1" ht="16.350000000000001" customHeight="1">
      <c r="B272" s="644"/>
      <c r="C272" s="473"/>
      <c r="D272" s="381"/>
      <c r="E272" s="381"/>
      <c r="F272" s="381"/>
      <c r="G272" s="381"/>
      <c r="H272" s="381"/>
      <c r="K272" s="637"/>
      <c r="L272" s="637"/>
    </row>
    <row r="273" spans="2:12" s="31" customFormat="1" ht="16.350000000000001" customHeight="1">
      <c r="B273" s="603" t="s">
        <v>797</v>
      </c>
      <c r="C273" s="383" t="s">
        <v>611</v>
      </c>
      <c r="D273" s="384">
        <f>SUM(D274:D278)</f>
        <v>1847370.1785861999</v>
      </c>
      <c r="E273" s="384">
        <f>SUM(E274:E278)</f>
        <v>1818028.0085862</v>
      </c>
      <c r="F273" s="410">
        <f>E273/D273*100</f>
        <v>98.411678918490736</v>
      </c>
      <c r="G273" s="730">
        <f>SUM(G274:G278)</f>
        <v>1340</v>
      </c>
      <c r="H273" s="411">
        <v>36971</v>
      </c>
      <c r="K273" s="637"/>
      <c r="L273" s="637"/>
    </row>
    <row r="274" spans="2:12" s="31" customFormat="1" ht="16.350000000000001" customHeight="1">
      <c r="B274" s="385"/>
      <c r="C274" s="386" t="s">
        <v>612</v>
      </c>
      <c r="D274" s="387">
        <f>SUM(D4:D60)</f>
        <v>463728.41999999993</v>
      </c>
      <c r="E274" s="387">
        <f>SUM(E4:E60)</f>
        <v>460083.1999999999</v>
      </c>
      <c r="F274" s="406">
        <f t="shared" ref="F274:F278" si="0">E274/D274*100</f>
        <v>99.213932154514055</v>
      </c>
      <c r="G274" s="731">
        <f>SUM(G4:G60)</f>
        <v>831</v>
      </c>
      <c r="H274" s="408" t="s">
        <v>262</v>
      </c>
      <c r="K274" s="637"/>
      <c r="L274" s="637"/>
    </row>
    <row r="275" spans="2:12" s="31" customFormat="1" ht="16.350000000000001" customHeight="1">
      <c r="B275" s="344"/>
      <c r="C275" s="345" t="s">
        <v>613</v>
      </c>
      <c r="D275" s="390">
        <f>SUM(D61:D102)</f>
        <v>376183.15858619986</v>
      </c>
      <c r="E275" s="390">
        <f>SUM(E61:E102)</f>
        <v>372884.3885861999</v>
      </c>
      <c r="F275" s="347">
        <f>E275/D275*100</f>
        <v>99.123094714713531</v>
      </c>
      <c r="G275" s="732">
        <f>SUM(G61:G102)</f>
        <v>327</v>
      </c>
      <c r="H275" s="349" t="s">
        <v>262</v>
      </c>
    </row>
    <row r="276" spans="2:12">
      <c r="B276" s="351"/>
      <c r="C276" s="274" t="s">
        <v>825</v>
      </c>
      <c r="D276" s="391">
        <f>SUM(D103:D120)</f>
        <v>692103.03</v>
      </c>
      <c r="E276" s="391">
        <f>SUM(E103:E120)</f>
        <v>679770.33000000007</v>
      </c>
      <c r="F276" s="353">
        <f t="shared" si="0"/>
        <v>98.218083223822916</v>
      </c>
      <c r="G276" s="733">
        <f>SUM(G103:G120)</f>
        <v>31</v>
      </c>
      <c r="H276" s="355" t="s">
        <v>262</v>
      </c>
    </row>
    <row r="277" spans="2:12" s="31" customFormat="1" ht="16.350000000000001" customHeight="1">
      <c r="B277" s="357"/>
      <c r="C277" s="358" t="s">
        <v>614</v>
      </c>
      <c r="D277" s="392">
        <f>SUM(D121:D270)</f>
        <v>300924.21999999986</v>
      </c>
      <c r="E277" s="392">
        <f>SUM(E121:E270)</f>
        <v>290858.74000000005</v>
      </c>
      <c r="F277" s="645">
        <f t="shared" si="0"/>
        <v>96.655144607502905</v>
      </c>
      <c r="G277" s="734">
        <f>SUM(G121:G270)</f>
        <v>150</v>
      </c>
      <c r="H277" s="362" t="s">
        <v>262</v>
      </c>
    </row>
    <row r="278" spans="2:12" s="31" customFormat="1" ht="16.350000000000001" customHeight="1">
      <c r="B278" s="364"/>
      <c r="C278" s="365" t="s">
        <v>1215</v>
      </c>
      <c r="D278" s="393">
        <f>SUM(D271)</f>
        <v>14431.35</v>
      </c>
      <c r="E278" s="393">
        <f>SUM(E271)</f>
        <v>14431.35</v>
      </c>
      <c r="F278" s="367">
        <f t="shared" si="0"/>
        <v>100</v>
      </c>
      <c r="G278" s="735">
        <f>SUM(G271)</f>
        <v>1</v>
      </c>
      <c r="H278" s="369" t="s">
        <v>813</v>
      </c>
    </row>
    <row r="279" spans="2:12" s="31" customFormat="1" ht="16.350000000000001" customHeight="1">
      <c r="B279" s="313" t="s">
        <v>65</v>
      </c>
      <c r="C279" s="495"/>
      <c r="D279" s="541"/>
      <c r="E279" s="541"/>
      <c r="F279" s="541"/>
      <c r="G279" s="541"/>
      <c r="H279" s="541"/>
    </row>
  </sheetData>
  <sheetProtection password="DD24" sheet="1" objects="1" scenarios="1"/>
  <phoneticPr fontId="2"/>
  <conditionalFormatting sqref="C4:H271">
    <cfRule type="expression" dxfId="0" priority="1">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ignoredErrors>
    <ignoredError sqref="D273:E277 G273:G277" formulaRange="1"/>
    <ignoredError sqref="F273:F277" formula="1" formulaRange="1"/>
    <ignoredError sqref="F27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21"/>
  <sheetViews>
    <sheetView tabSelected="1" zoomScaleNormal="100" workbookViewId="0"/>
  </sheetViews>
  <sheetFormatPr defaultColWidth="9" defaultRowHeight="13.5"/>
  <cols>
    <col min="1" max="1" width="175.375" style="647" customWidth="1"/>
    <col min="2" max="16384" width="9" style="647"/>
  </cols>
  <sheetData>
    <row r="1" spans="1:1" ht="21" customHeight="1">
      <c r="A1" s="646" t="s">
        <v>12</v>
      </c>
    </row>
    <row r="2" spans="1:1">
      <c r="A2" s="648"/>
    </row>
    <row r="3" spans="1:1" ht="8.1" customHeight="1">
      <c r="A3" s="648"/>
    </row>
    <row r="4" spans="1:1" ht="25.5" customHeight="1">
      <c r="A4" s="649"/>
    </row>
    <row r="5" spans="1:1">
      <c r="A5" s="648"/>
    </row>
    <row r="6" spans="1:1" ht="98.25" customHeight="1">
      <c r="A6" s="650"/>
    </row>
    <row r="7" spans="1:1" ht="23.45" customHeight="1">
      <c r="A7" s="650"/>
    </row>
    <row r="8" spans="1:1" ht="30.6" customHeight="1">
      <c r="A8" s="649"/>
    </row>
    <row r="9" spans="1:1" ht="14.25" customHeight="1">
      <c r="A9" s="649"/>
    </row>
    <row r="10" spans="1:1" ht="162" customHeight="1">
      <c r="A10" s="649"/>
    </row>
    <row r="11" spans="1:1" ht="177" customHeight="1">
      <c r="A11" s="649"/>
    </row>
    <row r="12" spans="1:1" ht="47.45" customHeight="1">
      <c r="A12" s="649"/>
    </row>
    <row r="13" spans="1:1" ht="16.350000000000001" customHeight="1">
      <c r="A13" s="649"/>
    </row>
    <row r="14" spans="1:1" ht="69.599999999999994" customHeight="1">
      <c r="A14" s="650"/>
    </row>
    <row r="15" spans="1:1">
      <c r="A15" s="650"/>
    </row>
    <row r="16" spans="1:1" ht="25.5" customHeight="1">
      <c r="A16" s="649"/>
    </row>
    <row r="17" spans="1:1" ht="86.45" customHeight="1">
      <c r="A17" s="649"/>
    </row>
    <row r="18" spans="1:1" ht="168.6" customHeight="1">
      <c r="A18" s="650"/>
    </row>
    <row r="19" spans="1:1" ht="161.44999999999999" customHeight="1">
      <c r="A19" s="650"/>
    </row>
    <row r="20" spans="1:1" ht="156.6" customHeight="1">
      <c r="A20" s="650"/>
    </row>
    <row r="21" spans="1:1" ht="161.44999999999999" customHeight="1">
      <c r="A21" s="650"/>
    </row>
  </sheetData>
  <sheetProtection password="DD24" sheet="1" objects="1" scenarios="1"/>
  <phoneticPr fontId="2"/>
  <pageMargins left="0.78740157480314965" right="0.78740157480314965" top="0.98425196850393704" bottom="0.98425196850393704" header="0.51181102362204722" footer="0.51181102362204722"/>
  <pageSetup paperSize="8" scale="53" fitToHeight="2"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0"/>
  <sheetViews>
    <sheetView showGridLines="0" zoomScaleNormal="100" workbookViewId="0">
      <pane ySplit="4" topLeftCell="A5" activePane="bottomLeft" state="frozen"/>
      <selection pane="bottomLeft"/>
    </sheetView>
  </sheetViews>
  <sheetFormatPr defaultColWidth="9" defaultRowHeight="15.75"/>
  <cols>
    <col min="1" max="1" width="3.5" style="1294" customWidth="1"/>
    <col min="2" max="2" width="36.875" style="1294" customWidth="1"/>
    <col min="3" max="3" width="11" style="1294" customWidth="1"/>
    <col min="4" max="8" width="17.125" style="1294" customWidth="1"/>
    <col min="9" max="10" width="17.125" style="1307" customWidth="1"/>
    <col min="11" max="11" width="9.5" style="1294" bestFit="1" customWidth="1"/>
    <col min="12" max="16384" width="9" style="1294"/>
  </cols>
  <sheetData>
    <row r="1" spans="1:10" ht="17.100000000000001" customHeight="1">
      <c r="A1" s="1"/>
      <c r="B1" s="1"/>
      <c r="C1" s="1"/>
      <c r="D1" s="1"/>
      <c r="E1" s="1"/>
      <c r="F1" s="1"/>
      <c r="G1" s="1"/>
      <c r="H1" s="1"/>
      <c r="I1" s="1161"/>
      <c r="J1" s="1161"/>
    </row>
    <row r="2" spans="1:10" s="1295" customFormat="1" ht="18.600000000000001" customHeight="1">
      <c r="A2" s="151"/>
      <c r="B2" s="1390"/>
      <c r="C2" s="1391"/>
      <c r="D2" s="1162" t="s">
        <v>3598</v>
      </c>
      <c r="E2" s="1162" t="s">
        <v>3599</v>
      </c>
      <c r="F2" s="1162" t="s">
        <v>3600</v>
      </c>
      <c r="G2" s="1162" t="s">
        <v>3601</v>
      </c>
      <c r="H2" s="1162" t="s">
        <v>3602</v>
      </c>
      <c r="I2" s="1162" t="s">
        <v>3603</v>
      </c>
      <c r="J2" s="1162" t="s">
        <v>3637</v>
      </c>
    </row>
    <row r="3" spans="1:10" s="1295" customFormat="1" ht="18.600000000000001" customHeight="1">
      <c r="A3" s="151"/>
      <c r="B3" s="1392" t="s">
        <v>3604</v>
      </c>
      <c r="C3" s="1393"/>
      <c r="D3" s="1163">
        <v>42278</v>
      </c>
      <c r="E3" s="1163">
        <v>42430</v>
      </c>
      <c r="F3" s="1163">
        <v>42614</v>
      </c>
      <c r="G3" s="1163">
        <v>42795</v>
      </c>
      <c r="H3" s="1163">
        <v>42979</v>
      </c>
      <c r="I3" s="1163">
        <v>43160</v>
      </c>
      <c r="J3" s="1163">
        <v>43344</v>
      </c>
    </row>
    <row r="4" spans="1:10" s="1295" customFormat="1" ht="18.600000000000001" customHeight="1">
      <c r="A4" s="151"/>
      <c r="B4" s="1394" t="s">
        <v>3605</v>
      </c>
      <c r="C4" s="1395"/>
      <c r="D4" s="1296">
        <v>42429</v>
      </c>
      <c r="E4" s="1296">
        <v>42613</v>
      </c>
      <c r="F4" s="1296">
        <v>42794</v>
      </c>
      <c r="G4" s="1296">
        <v>42978</v>
      </c>
      <c r="H4" s="1296">
        <v>43159</v>
      </c>
      <c r="I4" s="1296">
        <v>43343</v>
      </c>
      <c r="J4" s="1296">
        <v>43524</v>
      </c>
    </row>
    <row r="5" spans="1:10" ht="17.45" customHeight="1">
      <c r="A5" s="1297"/>
      <c r="B5" s="1164" t="s">
        <v>3658</v>
      </c>
      <c r="C5" s="1165" t="s">
        <v>3659</v>
      </c>
      <c r="D5" s="1165">
        <v>152</v>
      </c>
      <c r="E5" s="1165">
        <v>184</v>
      </c>
      <c r="F5" s="1165">
        <v>181</v>
      </c>
      <c r="G5" s="1165">
        <v>184</v>
      </c>
      <c r="H5" s="1165">
        <v>181</v>
      </c>
      <c r="I5" s="1166">
        <v>184</v>
      </c>
      <c r="J5" s="1166">
        <v>181</v>
      </c>
    </row>
    <row r="6" spans="1:10" ht="17.45" customHeight="1">
      <c r="A6" s="1297"/>
      <c r="B6" s="1167" t="s">
        <v>3660</v>
      </c>
      <c r="C6" s="1168" t="s">
        <v>3661</v>
      </c>
      <c r="D6" s="1168">
        <v>24313</v>
      </c>
      <c r="E6" s="1168">
        <v>30976</v>
      </c>
      <c r="F6" s="1168">
        <v>34714</v>
      </c>
      <c r="G6" s="1168">
        <v>38139</v>
      </c>
      <c r="H6" s="1168">
        <v>34218</v>
      </c>
      <c r="I6" s="1169">
        <v>34731</v>
      </c>
      <c r="J6" s="1169">
        <v>35428</v>
      </c>
    </row>
    <row r="7" spans="1:10" ht="17.45" customHeight="1">
      <c r="A7" s="1297"/>
      <c r="B7" s="1170" t="s">
        <v>3662</v>
      </c>
      <c r="C7" s="1171" t="s">
        <v>3661</v>
      </c>
      <c r="D7" s="1171" t="s">
        <v>262</v>
      </c>
      <c r="E7" s="1171">
        <v>1442</v>
      </c>
      <c r="F7" s="1171" t="s">
        <v>262</v>
      </c>
      <c r="G7" s="1171">
        <v>3107</v>
      </c>
      <c r="H7" s="1171">
        <v>587</v>
      </c>
      <c r="I7" s="1172" t="s">
        <v>262</v>
      </c>
      <c r="J7" s="1172">
        <v>685</v>
      </c>
    </row>
    <row r="8" spans="1:10" ht="17.45" customHeight="1">
      <c r="A8" s="1297"/>
      <c r="B8" s="1167" t="s">
        <v>3663</v>
      </c>
      <c r="C8" s="1168" t="s">
        <v>3664</v>
      </c>
      <c r="D8" s="1168">
        <v>16237</v>
      </c>
      <c r="E8" s="1168">
        <v>20248</v>
      </c>
      <c r="F8" s="1168">
        <v>23680</v>
      </c>
      <c r="G8" s="1168">
        <v>23931</v>
      </c>
      <c r="H8" s="1168">
        <v>23583</v>
      </c>
      <c r="I8" s="1169">
        <v>24475</v>
      </c>
      <c r="J8" s="1169">
        <v>24677</v>
      </c>
    </row>
    <row r="9" spans="1:10" ht="17.45" customHeight="1">
      <c r="A9" s="1297"/>
      <c r="B9" s="1170" t="s">
        <v>10</v>
      </c>
      <c r="C9" s="1171" t="s">
        <v>3661</v>
      </c>
      <c r="D9" s="1171">
        <v>3471</v>
      </c>
      <c r="E9" s="1171">
        <v>4205</v>
      </c>
      <c r="F9" s="1171">
        <v>4757</v>
      </c>
      <c r="G9" s="1171">
        <v>4862</v>
      </c>
      <c r="H9" s="1171">
        <v>4737</v>
      </c>
      <c r="I9" s="1172">
        <v>4901</v>
      </c>
      <c r="J9" s="1172">
        <v>4911</v>
      </c>
    </row>
    <row r="10" spans="1:10" ht="17.45" customHeight="1">
      <c r="A10" s="1297"/>
      <c r="B10" s="1167" t="s">
        <v>3665</v>
      </c>
      <c r="C10" s="1168" t="s">
        <v>3666</v>
      </c>
      <c r="D10" s="1174">
        <v>4.9000000000000004</v>
      </c>
      <c r="E10" s="1174">
        <v>5.0999999999999996</v>
      </c>
      <c r="F10" s="1174">
        <v>5.0999999999999996</v>
      </c>
      <c r="G10" s="1174">
        <v>5.0999999999999996</v>
      </c>
      <c r="H10" s="1174">
        <v>5.0999999999999996</v>
      </c>
      <c r="I10" s="1174">
        <v>5.0999999999999996</v>
      </c>
      <c r="J10" s="1174">
        <v>5.0999999999999996</v>
      </c>
    </row>
    <row r="11" spans="1:10" ht="17.45" customHeight="1">
      <c r="A11" s="1297"/>
      <c r="B11" s="1170" t="s">
        <v>3667</v>
      </c>
      <c r="C11" s="1171" t="s">
        <v>3666</v>
      </c>
      <c r="D11" s="1173">
        <v>3.9</v>
      </c>
      <c r="E11" s="1173">
        <v>4.0999999999999996</v>
      </c>
      <c r="F11" s="1173">
        <v>4.0999999999999996</v>
      </c>
      <c r="G11" s="1173">
        <v>4</v>
      </c>
      <c r="H11" s="1173">
        <v>4.0999999999999996</v>
      </c>
      <c r="I11" s="1173">
        <v>4.0999999999999996</v>
      </c>
      <c r="J11" s="1173">
        <v>4.0999999999999996</v>
      </c>
    </row>
    <row r="12" spans="1:10" ht="17.45" customHeight="1">
      <c r="A12" s="1297"/>
      <c r="B12" s="1167" t="s">
        <v>3668</v>
      </c>
      <c r="C12" s="1168" t="s">
        <v>3666</v>
      </c>
      <c r="D12" s="1174">
        <v>4.0621851625661831</v>
      </c>
      <c r="E12" s="1174">
        <v>4</v>
      </c>
      <c r="F12" s="1174">
        <v>4.0571356296207224</v>
      </c>
      <c r="G12" s="1174">
        <v>4.4406197777264262</v>
      </c>
      <c r="H12" s="1174">
        <v>4.4467123842041696</v>
      </c>
      <c r="I12" s="1174">
        <v>4.3450183876158661</v>
      </c>
      <c r="J12" s="1174">
        <v>4.4000000000000004</v>
      </c>
    </row>
    <row r="13" spans="1:10" ht="17.45" customHeight="1">
      <c r="A13" s="1297"/>
      <c r="B13" s="1170" t="s">
        <v>3669</v>
      </c>
      <c r="C13" s="1171" t="s">
        <v>3664</v>
      </c>
      <c r="D13" s="1171">
        <v>6483</v>
      </c>
      <c r="E13" s="1171">
        <v>11682</v>
      </c>
      <c r="F13" s="1171">
        <v>11244</v>
      </c>
      <c r="G13" s="1171">
        <v>15735</v>
      </c>
      <c r="H13" s="1171">
        <v>13212</v>
      </c>
      <c r="I13" s="1172">
        <v>13285</v>
      </c>
      <c r="J13" s="1172">
        <v>14056</v>
      </c>
    </row>
    <row r="14" spans="1:10" ht="17.45" customHeight="1">
      <c r="A14" s="1297"/>
      <c r="B14" s="1167" t="s">
        <v>3670</v>
      </c>
      <c r="C14" s="1168" t="s">
        <v>3661</v>
      </c>
      <c r="D14" s="1168">
        <v>4048</v>
      </c>
      <c r="E14" s="1168">
        <v>9355</v>
      </c>
      <c r="F14" s="1168">
        <v>8670</v>
      </c>
      <c r="G14" s="1168">
        <v>13190</v>
      </c>
      <c r="H14" s="1168">
        <v>10714</v>
      </c>
      <c r="I14" s="1169">
        <v>10709</v>
      </c>
      <c r="J14" s="1169">
        <v>11560</v>
      </c>
    </row>
    <row r="15" spans="1:10" ht="17.45" customHeight="1">
      <c r="A15" s="1297"/>
      <c r="B15" s="1170" t="s">
        <v>3671</v>
      </c>
      <c r="C15" s="1171" t="s">
        <v>3661</v>
      </c>
      <c r="D15" s="1171">
        <v>8259</v>
      </c>
      <c r="E15" s="1171">
        <v>11300</v>
      </c>
      <c r="F15" s="1171">
        <v>12666</v>
      </c>
      <c r="G15" s="1171">
        <v>12704</v>
      </c>
      <c r="H15" s="1171">
        <v>12745</v>
      </c>
      <c r="I15" s="1172">
        <v>13328</v>
      </c>
      <c r="J15" s="1172">
        <v>13518</v>
      </c>
    </row>
    <row r="16" spans="1:10" ht="17.45" customHeight="1">
      <c r="A16" s="1297"/>
      <c r="B16" s="1167" t="s">
        <v>3672</v>
      </c>
      <c r="C16" s="1168" t="s">
        <v>3666</v>
      </c>
      <c r="D16" s="1174">
        <v>29.1</v>
      </c>
      <c r="E16" s="1174">
        <v>98.3</v>
      </c>
      <c r="F16" s="1174">
        <v>100</v>
      </c>
      <c r="G16" s="1174">
        <v>96.3</v>
      </c>
      <c r="H16" s="1174">
        <v>102.4</v>
      </c>
      <c r="I16" s="1174">
        <v>99.9</v>
      </c>
      <c r="J16" s="1174">
        <v>98</v>
      </c>
    </row>
    <row r="17" spans="1:10" ht="17.45" customHeight="1">
      <c r="A17" s="1297"/>
      <c r="B17" s="1170" t="s">
        <v>3673</v>
      </c>
      <c r="C17" s="1171" t="s">
        <v>3674</v>
      </c>
      <c r="D17" s="1171">
        <v>2219</v>
      </c>
      <c r="E17" s="1171">
        <v>3036</v>
      </c>
      <c r="F17" s="1171">
        <v>3028</v>
      </c>
      <c r="G17" s="1171">
        <v>3037</v>
      </c>
      <c r="H17" s="1171">
        <v>3047</v>
      </c>
      <c r="I17" s="1172">
        <v>3084</v>
      </c>
      <c r="J17" s="1172">
        <v>3128</v>
      </c>
    </row>
    <row r="18" spans="1:10" ht="17.45" customHeight="1">
      <c r="A18" s="1297"/>
      <c r="B18" s="1167" t="s">
        <v>3675</v>
      </c>
      <c r="C18" s="1168" t="s">
        <v>3674</v>
      </c>
      <c r="D18" s="1168">
        <v>317</v>
      </c>
      <c r="E18" s="1168">
        <v>2473</v>
      </c>
      <c r="F18" s="1168">
        <v>2073</v>
      </c>
      <c r="G18" s="1168">
        <v>3037</v>
      </c>
      <c r="H18" s="1168">
        <v>2624</v>
      </c>
      <c r="I18" s="1169">
        <v>2478</v>
      </c>
      <c r="J18" s="1169">
        <v>2623</v>
      </c>
    </row>
    <row r="19" spans="1:10" ht="17.45" customHeight="1">
      <c r="A19" s="1297"/>
      <c r="B19" s="1170" t="s">
        <v>3676</v>
      </c>
      <c r="C19" s="1171" t="s">
        <v>3674</v>
      </c>
      <c r="D19" s="1171">
        <v>1649</v>
      </c>
      <c r="E19" s="1171" t="s">
        <v>262</v>
      </c>
      <c r="F19" s="1171">
        <v>646</v>
      </c>
      <c r="G19" s="1171" t="s">
        <v>262</v>
      </c>
      <c r="H19" s="1171">
        <v>284</v>
      </c>
      <c r="I19" s="1172">
        <v>306</v>
      </c>
      <c r="J19" s="1172">
        <v>361</v>
      </c>
    </row>
    <row r="20" spans="1:10" ht="17.45" customHeight="1">
      <c r="A20" s="1297"/>
      <c r="B20" s="1167" t="s">
        <v>3677</v>
      </c>
      <c r="C20" s="1168" t="s">
        <v>3674</v>
      </c>
      <c r="D20" s="1168">
        <v>253</v>
      </c>
      <c r="E20" s="1168">
        <v>563</v>
      </c>
      <c r="F20" s="1168">
        <v>309</v>
      </c>
      <c r="G20" s="1168" t="s">
        <v>262</v>
      </c>
      <c r="H20" s="1168">
        <v>139</v>
      </c>
      <c r="I20" s="1169">
        <v>300</v>
      </c>
      <c r="J20" s="1169">
        <v>144</v>
      </c>
    </row>
    <row r="21" spans="1:10" ht="17.45" customHeight="1">
      <c r="A21" s="1297"/>
      <c r="B21" s="1170" t="s">
        <v>3678</v>
      </c>
      <c r="C21" s="1171" t="s">
        <v>3664</v>
      </c>
      <c r="D21" s="1309">
        <v>11812</v>
      </c>
      <c r="E21" s="1309">
        <v>14772</v>
      </c>
      <c r="F21" s="1309">
        <v>17696</v>
      </c>
      <c r="G21" s="1171">
        <v>17568</v>
      </c>
      <c r="H21" s="1171">
        <v>17489</v>
      </c>
      <c r="I21" s="1172">
        <v>18282</v>
      </c>
      <c r="J21" s="1172">
        <v>18392</v>
      </c>
    </row>
    <row r="22" spans="1:10" ht="17.45" customHeight="1">
      <c r="A22" s="1297"/>
      <c r="B22" s="1167" t="s">
        <v>3679</v>
      </c>
      <c r="C22" s="1168" t="s">
        <v>3674</v>
      </c>
      <c r="D22" s="1168">
        <v>3173</v>
      </c>
      <c r="E22" s="1168">
        <v>3968</v>
      </c>
      <c r="F22" s="1168">
        <v>4230</v>
      </c>
      <c r="G22" s="1168">
        <v>4199</v>
      </c>
      <c r="H22" s="1168">
        <v>4181</v>
      </c>
      <c r="I22" s="1169">
        <v>4230</v>
      </c>
      <c r="J22" s="1169">
        <v>4255</v>
      </c>
    </row>
    <row r="23" spans="1:10" ht="17.45" customHeight="1">
      <c r="A23" s="1297"/>
      <c r="B23" s="1170" t="s">
        <v>3680</v>
      </c>
      <c r="C23" s="1171" t="s">
        <v>3681</v>
      </c>
      <c r="D23" s="1310">
        <v>69.918195686685252</v>
      </c>
      <c r="E23" s="1310">
        <v>76.49443658742382</v>
      </c>
      <c r="F23" s="1310">
        <v>71.575892461175513</v>
      </c>
      <c r="G23" s="1173">
        <v>72.312208035806975</v>
      </c>
      <c r="H23" s="1173">
        <v>72.876490040423192</v>
      </c>
      <c r="I23" s="1173">
        <v>72.901263060012482</v>
      </c>
      <c r="J23" s="1173">
        <v>73.5</v>
      </c>
    </row>
    <row r="24" spans="1:10" ht="17.45" customHeight="1">
      <c r="A24" s="1297"/>
      <c r="B24" s="1167" t="s">
        <v>3682</v>
      </c>
      <c r="C24" s="1168" t="s">
        <v>3661</v>
      </c>
      <c r="D24" s="1168">
        <v>2335</v>
      </c>
      <c r="E24" s="1168">
        <v>3212</v>
      </c>
      <c r="F24" s="1168">
        <v>3679</v>
      </c>
      <c r="G24" s="1168">
        <v>2521</v>
      </c>
      <c r="H24" s="1168">
        <v>1999</v>
      </c>
      <c r="I24" s="1169">
        <v>3255</v>
      </c>
      <c r="J24" s="1169">
        <v>2358</v>
      </c>
    </row>
    <row r="25" spans="1:10" ht="17.45" customHeight="1">
      <c r="A25" s="1297"/>
      <c r="B25" s="1170" t="s">
        <v>3683</v>
      </c>
      <c r="C25" s="1171" t="s">
        <v>3684</v>
      </c>
      <c r="D25" s="1309">
        <v>9477</v>
      </c>
      <c r="E25" s="1309">
        <v>11559</v>
      </c>
      <c r="F25" s="1309">
        <v>14016</v>
      </c>
      <c r="G25" s="1171">
        <v>15047</v>
      </c>
      <c r="H25" s="1171">
        <v>15490</v>
      </c>
      <c r="I25" s="1172">
        <v>15027</v>
      </c>
      <c r="J25" s="1172">
        <v>16034</v>
      </c>
    </row>
    <row r="26" spans="1:10" ht="17.45" customHeight="1">
      <c r="A26" s="1297"/>
      <c r="B26" s="1167" t="s">
        <v>3685</v>
      </c>
      <c r="C26" s="1168" t="s">
        <v>3674</v>
      </c>
      <c r="D26" s="1168">
        <v>2546</v>
      </c>
      <c r="E26" s="1168">
        <v>3105</v>
      </c>
      <c r="F26" s="1168">
        <v>3350</v>
      </c>
      <c r="G26" s="1168">
        <v>3597</v>
      </c>
      <c r="H26" s="1168">
        <v>3703</v>
      </c>
      <c r="I26" s="1169">
        <v>3477</v>
      </c>
      <c r="J26" s="1169">
        <v>3710</v>
      </c>
    </row>
    <row r="27" spans="1:10" ht="17.45" customHeight="1">
      <c r="A27" s="1297"/>
      <c r="B27" s="1170" t="s">
        <v>3686</v>
      </c>
      <c r="C27" s="1171" t="s">
        <v>3681</v>
      </c>
      <c r="D27" s="1310">
        <v>87.147865347525439</v>
      </c>
      <c r="E27" s="1310">
        <v>97.751709910497624</v>
      </c>
      <c r="F27" s="1310">
        <v>90.366679439543049</v>
      </c>
      <c r="G27" s="1173">
        <v>84.428303906929102</v>
      </c>
      <c r="H27" s="1173">
        <v>82.282143858116314</v>
      </c>
      <c r="I27" s="1173">
        <v>88.695019926740542</v>
      </c>
      <c r="J27" s="1173">
        <v>84.3</v>
      </c>
    </row>
    <row r="28" spans="1:10" ht="17.45" customHeight="1">
      <c r="A28" s="1297"/>
      <c r="B28" s="1167" t="s">
        <v>3687</v>
      </c>
      <c r="C28" s="1168" t="s">
        <v>3664</v>
      </c>
      <c r="D28" s="1168">
        <v>13518</v>
      </c>
      <c r="E28" s="1168">
        <v>17885</v>
      </c>
      <c r="F28" s="1168">
        <v>19864</v>
      </c>
      <c r="G28" s="1168">
        <v>22834</v>
      </c>
      <c r="H28" s="1168">
        <v>20138</v>
      </c>
      <c r="I28" s="1169">
        <v>20375</v>
      </c>
      <c r="J28" s="1169">
        <v>21111</v>
      </c>
    </row>
    <row r="29" spans="1:10" ht="17.45" customHeight="1">
      <c r="A29" s="1297"/>
      <c r="B29" s="1170" t="s">
        <v>3688</v>
      </c>
      <c r="C29" s="1171" t="s">
        <v>3661</v>
      </c>
      <c r="D29" s="1171">
        <v>928297</v>
      </c>
      <c r="E29" s="1171">
        <v>935964</v>
      </c>
      <c r="F29" s="1171">
        <v>1105979</v>
      </c>
      <c r="G29" s="1171">
        <v>1095828</v>
      </c>
      <c r="H29" s="1171">
        <v>1089820</v>
      </c>
      <c r="I29" s="1172">
        <v>1118644</v>
      </c>
      <c r="J29" s="1172">
        <v>1117851</v>
      </c>
    </row>
    <row r="30" spans="1:10" ht="17.45" customHeight="1">
      <c r="A30" s="1297"/>
      <c r="B30" s="1167" t="s">
        <v>3689</v>
      </c>
      <c r="C30" s="1168" t="s">
        <v>3690</v>
      </c>
      <c r="D30" s="1168">
        <v>403164</v>
      </c>
      <c r="E30" s="1168">
        <v>409771</v>
      </c>
      <c r="F30" s="1168">
        <v>498784</v>
      </c>
      <c r="G30" s="1168">
        <v>488741</v>
      </c>
      <c r="H30" s="1168">
        <v>486198</v>
      </c>
      <c r="I30" s="1169">
        <v>497155</v>
      </c>
      <c r="J30" s="1169">
        <v>497112</v>
      </c>
    </row>
    <row r="31" spans="1:10" ht="17.45" customHeight="1">
      <c r="A31" s="1297"/>
      <c r="B31" s="1170" t="s">
        <v>3691</v>
      </c>
      <c r="C31" s="1171" t="s">
        <v>3664</v>
      </c>
      <c r="D31" s="1171">
        <v>477601</v>
      </c>
      <c r="E31" s="1171">
        <v>479311</v>
      </c>
      <c r="F31" s="1171">
        <v>556104</v>
      </c>
      <c r="G31" s="1171">
        <v>556649</v>
      </c>
      <c r="H31" s="1171">
        <v>555090</v>
      </c>
      <c r="I31" s="1172">
        <v>571836</v>
      </c>
      <c r="J31" s="1172">
        <v>569843</v>
      </c>
    </row>
    <row r="32" spans="1:10" ht="17.45" customHeight="1">
      <c r="A32" s="1297"/>
      <c r="B32" s="1167" t="s">
        <v>3692</v>
      </c>
      <c r="C32" s="1168" t="s">
        <v>3666</v>
      </c>
      <c r="D32" s="1174">
        <v>43.4</v>
      </c>
      <c r="E32" s="1174">
        <v>43.8</v>
      </c>
      <c r="F32" s="1174">
        <v>45.1</v>
      </c>
      <c r="G32" s="1174">
        <v>44.6</v>
      </c>
      <c r="H32" s="1174">
        <v>44.6</v>
      </c>
      <c r="I32" s="1174">
        <v>44.4</v>
      </c>
      <c r="J32" s="1174">
        <v>44.5</v>
      </c>
    </row>
    <row r="33" spans="1:11" ht="17.45" customHeight="1">
      <c r="A33" s="1297"/>
      <c r="B33" s="1170" t="s">
        <v>3693</v>
      </c>
      <c r="C33" s="1171" t="s">
        <v>3694</v>
      </c>
      <c r="D33" s="1171">
        <v>3722010</v>
      </c>
      <c r="E33" s="1171">
        <v>3722010</v>
      </c>
      <c r="F33" s="1171">
        <v>4183130</v>
      </c>
      <c r="G33" s="1171">
        <v>4183130</v>
      </c>
      <c r="H33" s="1171">
        <v>4183130</v>
      </c>
      <c r="I33" s="1172">
        <v>4321800</v>
      </c>
      <c r="J33" s="1172">
        <v>4321800</v>
      </c>
    </row>
    <row r="34" spans="1:11" ht="17.45" customHeight="1">
      <c r="A34" s="1297"/>
      <c r="B34" s="1167" t="s">
        <v>3695</v>
      </c>
      <c r="C34" s="1168" t="s">
        <v>3674</v>
      </c>
      <c r="D34" s="1168">
        <v>126099</v>
      </c>
      <c r="E34" s="1168">
        <v>125741</v>
      </c>
      <c r="F34" s="1168">
        <v>129911</v>
      </c>
      <c r="G34" s="1168">
        <v>130032</v>
      </c>
      <c r="H34" s="1168">
        <v>129650</v>
      </c>
      <c r="I34" s="1169">
        <v>129230</v>
      </c>
      <c r="J34" s="1169">
        <v>128725</v>
      </c>
    </row>
    <row r="35" spans="1:11" ht="17.45" customHeight="1">
      <c r="A35" s="1297"/>
      <c r="B35" s="1170" t="s">
        <v>3696</v>
      </c>
      <c r="C35" s="1171" t="s">
        <v>3674</v>
      </c>
      <c r="D35" s="1171">
        <v>136514</v>
      </c>
      <c r="E35" s="1171">
        <v>139790</v>
      </c>
      <c r="F35" s="1171">
        <v>145600</v>
      </c>
      <c r="G35" s="1171">
        <v>148912</v>
      </c>
      <c r="H35" s="1171">
        <v>150308</v>
      </c>
      <c r="I35" s="1172">
        <v>150918</v>
      </c>
      <c r="J35" s="1311">
        <v>153512</v>
      </c>
      <c r="K35" s="1308"/>
    </row>
    <row r="36" spans="1:11" ht="17.45" customHeight="1">
      <c r="A36" s="1297"/>
      <c r="B36" s="1167" t="s">
        <v>3697</v>
      </c>
      <c r="C36" s="1168" t="s">
        <v>3698</v>
      </c>
      <c r="D36" s="1174">
        <v>1</v>
      </c>
      <c r="E36" s="1174">
        <v>2</v>
      </c>
      <c r="F36" s="1174">
        <v>1.7</v>
      </c>
      <c r="G36" s="1174">
        <v>2.4</v>
      </c>
      <c r="H36" s="1174">
        <v>2</v>
      </c>
      <c r="I36" s="1174">
        <v>1.9</v>
      </c>
      <c r="J36" s="1174">
        <v>2.1</v>
      </c>
    </row>
    <row r="37" spans="1:11" ht="17.45" customHeight="1" thickBot="1">
      <c r="A37" s="1297"/>
      <c r="B37" s="1298" t="s">
        <v>3699</v>
      </c>
      <c r="C37" s="1299" t="s">
        <v>3666</v>
      </c>
      <c r="D37" s="1300">
        <v>2</v>
      </c>
      <c r="E37" s="1300">
        <v>3.9</v>
      </c>
      <c r="F37" s="1300">
        <v>3.4</v>
      </c>
      <c r="G37" s="1300">
        <v>4.7</v>
      </c>
      <c r="H37" s="1300">
        <v>3.9</v>
      </c>
      <c r="I37" s="1300">
        <v>3.8</v>
      </c>
      <c r="J37" s="1300">
        <v>4.0999999999999996</v>
      </c>
    </row>
    <row r="38" spans="1:11" ht="17.45" customHeight="1" thickTop="1">
      <c r="A38" s="1297"/>
      <c r="B38" s="1301" t="s">
        <v>3700</v>
      </c>
      <c r="C38" s="1302" t="s">
        <v>3701</v>
      </c>
      <c r="D38" s="1302">
        <v>261</v>
      </c>
      <c r="E38" s="1302">
        <v>252</v>
      </c>
      <c r="F38" s="1302">
        <v>272</v>
      </c>
      <c r="G38" s="1302">
        <v>268</v>
      </c>
      <c r="H38" s="1302">
        <v>271</v>
      </c>
      <c r="I38" s="1303">
        <v>281</v>
      </c>
      <c r="J38" s="1303">
        <v>278</v>
      </c>
    </row>
    <row r="39" spans="1:11" ht="17.45" customHeight="1">
      <c r="A39" s="1297"/>
      <c r="B39" s="1170" t="s">
        <v>822</v>
      </c>
      <c r="C39" s="1171" t="s">
        <v>3661</v>
      </c>
      <c r="D39" s="1171">
        <v>792658</v>
      </c>
      <c r="E39" s="1171">
        <v>784607</v>
      </c>
      <c r="F39" s="1171">
        <v>932896</v>
      </c>
      <c r="G39" s="1171">
        <v>927318</v>
      </c>
      <c r="H39" s="1171">
        <v>922568</v>
      </c>
      <c r="I39" s="1172">
        <v>955984</v>
      </c>
      <c r="J39" s="1172">
        <v>960345</v>
      </c>
    </row>
    <row r="40" spans="1:11" ht="17.45" customHeight="1">
      <c r="A40" s="1297"/>
      <c r="B40" s="1167" t="s">
        <v>11</v>
      </c>
      <c r="C40" s="1168" t="s">
        <v>3690</v>
      </c>
      <c r="D40" s="1168">
        <v>790306</v>
      </c>
      <c r="E40" s="1168">
        <v>782457</v>
      </c>
      <c r="F40" s="1168">
        <v>928836</v>
      </c>
      <c r="G40" s="1168">
        <v>923155</v>
      </c>
      <c r="H40" s="1168">
        <v>914834</v>
      </c>
      <c r="I40" s="1169">
        <v>947449</v>
      </c>
      <c r="J40" s="1169">
        <v>949867</v>
      </c>
    </row>
    <row r="41" spans="1:11" ht="17.45" customHeight="1">
      <c r="A41" s="1297"/>
      <c r="B41" s="1170" t="s">
        <v>3702</v>
      </c>
      <c r="C41" s="1171" t="s">
        <v>3684</v>
      </c>
      <c r="D41" s="1171">
        <v>829072</v>
      </c>
      <c r="E41" s="1171">
        <v>834749</v>
      </c>
      <c r="F41" s="1171">
        <v>994463</v>
      </c>
      <c r="G41" s="1171">
        <v>1002130</v>
      </c>
      <c r="H41" s="1171">
        <v>1001250</v>
      </c>
      <c r="I41" s="1172">
        <v>1041183</v>
      </c>
      <c r="J41" s="1172">
        <v>1056994</v>
      </c>
    </row>
    <row r="42" spans="1:11" ht="17.45" customHeight="1">
      <c r="A42" s="1297"/>
      <c r="B42" s="1167" t="s">
        <v>3703</v>
      </c>
      <c r="C42" s="1168" t="s">
        <v>3690</v>
      </c>
      <c r="D42" s="1168">
        <v>38765</v>
      </c>
      <c r="E42" s="1168">
        <v>52291</v>
      </c>
      <c r="F42" s="1168">
        <v>65626</v>
      </c>
      <c r="G42" s="1168">
        <v>78974</v>
      </c>
      <c r="H42" s="1168">
        <v>86415</v>
      </c>
      <c r="I42" s="1169">
        <v>93733</v>
      </c>
      <c r="J42" s="1169">
        <v>107126</v>
      </c>
    </row>
    <row r="43" spans="1:11" ht="17.45" customHeight="1">
      <c r="A43" s="1297"/>
      <c r="B43" s="1170" t="s">
        <v>3704</v>
      </c>
      <c r="C43" s="1171" t="s">
        <v>3706</v>
      </c>
      <c r="D43" s="1304">
        <v>1658140.97</v>
      </c>
      <c r="E43" s="1304">
        <v>1654570.95</v>
      </c>
      <c r="F43" s="1304">
        <v>1968528.97</v>
      </c>
      <c r="G43" s="1304">
        <v>1847370.18</v>
      </c>
      <c r="H43" s="1304">
        <v>1791262.45</v>
      </c>
      <c r="I43" s="1304">
        <v>1866013.42</v>
      </c>
      <c r="J43" s="1304">
        <v>1878805.8085862002</v>
      </c>
    </row>
    <row r="44" spans="1:11" ht="17.45" customHeight="1">
      <c r="A44" s="1297"/>
      <c r="B44" s="1167" t="s">
        <v>3707</v>
      </c>
      <c r="C44" s="1168" t="s">
        <v>3708</v>
      </c>
      <c r="D44" s="1175">
        <v>430937.13</v>
      </c>
      <c r="E44" s="1175">
        <v>396543.65</v>
      </c>
      <c r="F44" s="1175">
        <v>505397.96</v>
      </c>
      <c r="G44" s="1175">
        <v>463728.42</v>
      </c>
      <c r="H44" s="1175">
        <v>468209.87</v>
      </c>
      <c r="I44" s="1175">
        <v>471890.37</v>
      </c>
      <c r="J44" s="1175">
        <v>471890.37</v>
      </c>
    </row>
    <row r="45" spans="1:11" ht="17.45" customHeight="1">
      <c r="A45" s="1297"/>
      <c r="B45" s="1170" t="s">
        <v>3709</v>
      </c>
      <c r="C45" s="1171" t="s">
        <v>3710</v>
      </c>
      <c r="D45" s="1304">
        <v>298662.09000000003</v>
      </c>
      <c r="E45" s="1304">
        <v>298731.34000000003</v>
      </c>
      <c r="F45" s="1304">
        <v>428123.28</v>
      </c>
      <c r="G45" s="1304">
        <v>376183.16</v>
      </c>
      <c r="H45" s="1304">
        <v>345918.65</v>
      </c>
      <c r="I45" s="1304">
        <v>345929.59</v>
      </c>
      <c r="J45" s="1304">
        <v>360878.86858620006</v>
      </c>
    </row>
    <row r="46" spans="1:11" ht="17.45" customHeight="1">
      <c r="A46" s="1297"/>
      <c r="B46" s="1167" t="s">
        <v>3711</v>
      </c>
      <c r="C46" s="1168" t="s">
        <v>3712</v>
      </c>
      <c r="D46" s="1175">
        <v>653140.68000000005</v>
      </c>
      <c r="E46" s="1175">
        <v>673063.91</v>
      </c>
      <c r="F46" s="1175">
        <v>723603.17</v>
      </c>
      <c r="G46" s="1175">
        <v>692103.03</v>
      </c>
      <c r="H46" s="1175">
        <v>661774.62</v>
      </c>
      <c r="I46" s="1175">
        <v>719286.24</v>
      </c>
      <c r="J46" s="1175">
        <v>719286.24</v>
      </c>
    </row>
    <row r="47" spans="1:11" ht="17.45" customHeight="1">
      <c r="A47" s="1297"/>
      <c r="B47" s="1170" t="s">
        <v>3713</v>
      </c>
      <c r="C47" s="1171" t="s">
        <v>3705</v>
      </c>
      <c r="D47" s="1304">
        <v>275401.07</v>
      </c>
      <c r="E47" s="1304">
        <v>271800.7</v>
      </c>
      <c r="F47" s="1304">
        <v>296973.21000000002</v>
      </c>
      <c r="G47" s="1304">
        <v>300924.21999999997</v>
      </c>
      <c r="H47" s="1304">
        <v>300927.96000000002</v>
      </c>
      <c r="I47" s="1304">
        <v>310050.51</v>
      </c>
      <c r="J47" s="1304">
        <v>307893.61999999988</v>
      </c>
    </row>
    <row r="48" spans="1:11" ht="17.45" customHeight="1">
      <c r="A48" s="1297"/>
      <c r="B48" s="1167" t="s">
        <v>3714</v>
      </c>
      <c r="C48" s="1168" t="s">
        <v>3710</v>
      </c>
      <c r="D48" s="1175" t="s">
        <v>262</v>
      </c>
      <c r="E48" s="1175" t="s">
        <v>262</v>
      </c>
      <c r="F48" s="1175" t="s">
        <v>262</v>
      </c>
      <c r="G48" s="1175" t="s">
        <v>262</v>
      </c>
      <c r="H48" s="1175" t="s">
        <v>262</v>
      </c>
      <c r="I48" s="1175">
        <v>4425.3599999999997</v>
      </c>
      <c r="J48" s="1175">
        <v>4425.3599999999997</v>
      </c>
    </row>
    <row r="49" spans="1:10" ht="17.45" customHeight="1">
      <c r="A49" s="1297"/>
      <c r="B49" s="1170" t="s">
        <v>3715</v>
      </c>
      <c r="C49" s="1171" t="s">
        <v>3705</v>
      </c>
      <c r="D49" s="1304" t="s">
        <v>262</v>
      </c>
      <c r="E49" s="1304">
        <v>14431.35</v>
      </c>
      <c r="F49" s="1304">
        <v>14431.35</v>
      </c>
      <c r="G49" s="1304">
        <v>14431.35</v>
      </c>
      <c r="H49" s="1304">
        <v>14431.35</v>
      </c>
      <c r="I49" s="1304">
        <v>14431.35</v>
      </c>
      <c r="J49" s="1304">
        <v>14431.35</v>
      </c>
    </row>
    <row r="50" spans="1:10">
      <c r="B50" s="1305"/>
      <c r="C50" s="1305"/>
      <c r="D50" s="1305"/>
      <c r="E50" s="1305"/>
      <c r="F50" s="1305"/>
      <c r="G50" s="1305"/>
      <c r="H50" s="1305"/>
      <c r="I50" s="1306"/>
      <c r="J50" s="1306"/>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65"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49"/>
  <sheetViews>
    <sheetView showGridLines="0" zoomScaleNormal="100" zoomScaleSheetLayoutView="85" workbookViewId="0">
      <pane ySplit="2" topLeftCell="A3" activePane="bottomLeft" state="frozen"/>
      <selection activeCell="D94" sqref="D94"/>
      <selection pane="bottomLeft"/>
    </sheetView>
  </sheetViews>
  <sheetFormatPr defaultColWidth="9" defaultRowHeight="15.75"/>
  <cols>
    <col min="1" max="1" width="3.5" style="1104" customWidth="1"/>
    <col min="2" max="2" width="34.5" style="1104" customWidth="1"/>
    <col min="3" max="6" width="22" style="1104" customWidth="1"/>
    <col min="7" max="7" width="22" style="1105" customWidth="1"/>
    <col min="8" max="9" width="22" style="1106" customWidth="1"/>
    <col min="10" max="12" width="13.375" style="1107" customWidth="1"/>
    <col min="13" max="16384" width="9" style="1104"/>
  </cols>
  <sheetData>
    <row r="1" spans="1:12">
      <c r="A1" s="1"/>
      <c r="B1" s="1"/>
      <c r="C1" s="1"/>
      <c r="D1" s="1"/>
      <c r="E1" s="1"/>
      <c r="F1" s="1"/>
      <c r="G1" s="2"/>
      <c r="H1" s="3"/>
      <c r="I1" s="3"/>
      <c r="J1" s="1177"/>
      <c r="K1" s="1177"/>
      <c r="L1" s="1177"/>
    </row>
    <row r="2" spans="1:12">
      <c r="A2" s="1"/>
      <c r="B2" s="1178" t="s">
        <v>0</v>
      </c>
      <c r="C2" s="1398" t="s">
        <v>3980</v>
      </c>
      <c r="D2" s="1399"/>
      <c r="E2" s="1179" t="s">
        <v>3606</v>
      </c>
      <c r="F2" s="1"/>
      <c r="G2" s="2"/>
      <c r="H2" s="3"/>
      <c r="I2" s="3"/>
      <c r="J2" s="1177"/>
      <c r="K2" s="1177"/>
      <c r="L2" s="1177"/>
    </row>
    <row r="3" spans="1:12">
      <c r="A3" s="1180"/>
      <c r="B3" s="1181"/>
      <c r="C3" s="1182" t="str">
        <f>VLOOKUP(C2,B55:C337,2,FALSE)</f>
        <v>Of-T-001</v>
      </c>
      <c r="D3" s="1183"/>
      <c r="E3" s="1"/>
      <c r="F3" s="1"/>
      <c r="G3" s="2"/>
      <c r="H3" s="3"/>
      <c r="I3" s="1293"/>
      <c r="J3" s="1177"/>
      <c r="K3" s="1177"/>
      <c r="L3" s="1177"/>
    </row>
    <row r="4" spans="1:12">
      <c r="A4" s="1180"/>
      <c r="B4" s="1184" t="s">
        <v>3607</v>
      </c>
      <c r="C4" s="1184"/>
      <c r="D4" s="1184"/>
      <c r="E4" s="1"/>
      <c r="F4" s="1"/>
      <c r="G4" s="2"/>
      <c r="H4" s="3"/>
      <c r="I4" s="1293"/>
      <c r="J4" s="1177"/>
      <c r="K4" s="1177"/>
      <c r="L4" s="1177"/>
    </row>
    <row r="5" spans="1:12">
      <c r="A5" s="1180"/>
      <c r="B5" s="1185" t="s">
        <v>1</v>
      </c>
      <c r="C5" s="1400" t="str">
        <f>VLOOKUP($C$3,③物件概要!$B$4:$D$299,3,FALSE)</f>
        <v>東京都新宿区西新宿一丁目26番2号</v>
      </c>
      <c r="D5" s="1401"/>
      <c r="E5" s="1"/>
      <c r="F5" s="1"/>
      <c r="G5" s="2"/>
      <c r="H5" s="3"/>
      <c r="I5" s="1293"/>
      <c r="J5" s="1177"/>
      <c r="K5" s="1177"/>
      <c r="L5" s="1177"/>
    </row>
    <row r="6" spans="1:12">
      <c r="A6" s="1180"/>
      <c r="B6" s="1185" t="s">
        <v>798</v>
      </c>
      <c r="C6" s="1402" t="str">
        <f>VLOOKUP($C$3,③物件概要!$B$4:$E$299,4,FALSE)</f>
        <v>野村不動産株式会社</v>
      </c>
      <c r="D6" s="1403"/>
      <c r="E6" s="1"/>
      <c r="F6" s="1"/>
      <c r="G6" s="2"/>
      <c r="H6" s="3"/>
      <c r="I6" s="1293"/>
      <c r="J6" s="1177"/>
      <c r="K6" s="1177"/>
      <c r="L6" s="1177"/>
    </row>
    <row r="7" spans="1:12">
      <c r="A7" s="1180"/>
      <c r="B7" s="1185" t="s">
        <v>3608</v>
      </c>
      <c r="C7" s="1396">
        <f>VLOOKUP($C$3,③物件概要!$B$4:$O$299,6,FALSE)</f>
        <v>43900</v>
      </c>
      <c r="D7" s="1397"/>
      <c r="E7" s="1"/>
      <c r="F7" s="1"/>
      <c r="G7" s="2"/>
      <c r="H7" s="3"/>
      <c r="I7" s="1293"/>
      <c r="J7" s="1177"/>
      <c r="K7" s="1177"/>
      <c r="L7" s="1177"/>
    </row>
    <row r="8" spans="1:12">
      <c r="A8" s="1180"/>
      <c r="B8" s="1185" t="s">
        <v>3609</v>
      </c>
      <c r="C8" s="1396">
        <f>VLOOKUP($C$3,③物件概要!$B$4:$O$299,7,FALSE)</f>
        <v>43900</v>
      </c>
      <c r="D8" s="1397"/>
      <c r="E8" s="1"/>
      <c r="F8" s="1"/>
      <c r="G8" s="2"/>
      <c r="H8" s="3"/>
      <c r="I8" s="1293"/>
      <c r="J8" s="1177"/>
      <c r="K8" s="1177"/>
      <c r="L8" s="1177"/>
    </row>
    <row r="9" spans="1:12">
      <c r="A9" s="1180"/>
      <c r="B9" s="1185" t="s">
        <v>3610</v>
      </c>
      <c r="C9" s="1396" t="str">
        <f>VLOOKUP($C$3,③物件概要!$B$4:$O$299,8,FALSE)</f>
        <v>-</v>
      </c>
      <c r="D9" s="1397"/>
      <c r="E9" s="1"/>
      <c r="F9" s="1"/>
      <c r="G9" s="2"/>
      <c r="H9" s="3"/>
      <c r="I9" s="1293"/>
      <c r="J9" s="1177"/>
      <c r="K9" s="1177"/>
      <c r="L9" s="1177"/>
    </row>
    <row r="10" spans="1:12">
      <c r="A10" s="1180"/>
      <c r="B10" s="1185" t="s">
        <v>3611</v>
      </c>
      <c r="C10" s="1404">
        <f>VLOOKUP($C$3,③物件概要!$B$4:$O$299,9,FALSE)</f>
        <v>9298.2099999999991</v>
      </c>
      <c r="D10" s="1405"/>
      <c r="E10" s="1"/>
      <c r="F10" s="1"/>
      <c r="G10" s="2"/>
      <c r="H10" s="3"/>
      <c r="I10" s="1293"/>
      <c r="J10" s="1177"/>
      <c r="K10" s="1177"/>
      <c r="L10" s="1177"/>
    </row>
    <row r="11" spans="1:12">
      <c r="A11" s="1180"/>
      <c r="B11" s="1185" t="s">
        <v>3612</v>
      </c>
      <c r="C11" s="1404">
        <f>VLOOKUP($C$3,③物件概要!$B$4:$O$299,10,FALSE)</f>
        <v>117258.88</v>
      </c>
      <c r="D11" s="1405"/>
      <c r="E11" s="1"/>
      <c r="F11" s="1"/>
      <c r="G11" s="2"/>
      <c r="H11" s="3"/>
      <c r="I11" s="1293"/>
      <c r="J11" s="1177"/>
      <c r="K11" s="1177"/>
      <c r="L11" s="1177"/>
    </row>
    <row r="12" spans="1:12" ht="15" customHeight="1">
      <c r="A12" s="1180"/>
      <c r="B12" s="1185" t="s">
        <v>3</v>
      </c>
      <c r="C12" s="1406">
        <f>VLOOKUP($C$3,③物件概要!$B$4:$O$299,11,FALSE)</f>
        <v>28641</v>
      </c>
      <c r="D12" s="1407"/>
      <c r="E12" s="1"/>
      <c r="F12" s="1"/>
      <c r="G12" s="2"/>
      <c r="H12" s="3"/>
      <c r="I12" s="1293"/>
      <c r="J12" s="1177"/>
      <c r="K12" s="1177"/>
      <c r="L12" s="1177"/>
    </row>
    <row r="13" spans="1:12">
      <c r="A13" s="1180"/>
      <c r="B13" s="1185" t="s">
        <v>820</v>
      </c>
      <c r="C13" s="1406">
        <f>VLOOKUP($C$3,③物件概要!$B$4:$O$299,12,FALSE)</f>
        <v>37963</v>
      </c>
      <c r="D13" s="1407"/>
      <c r="E13" s="1"/>
      <c r="F13" s="1"/>
      <c r="G13" s="2"/>
      <c r="H13" s="3"/>
      <c r="I13" s="1293"/>
      <c r="J13" s="1177"/>
      <c r="K13" s="1177"/>
      <c r="L13" s="1177"/>
    </row>
    <row r="14" spans="1:12">
      <c r="A14" s="1180"/>
      <c r="B14" s="1185" t="s">
        <v>821</v>
      </c>
      <c r="C14" s="1404" t="str">
        <f>VLOOKUP($C$3,③物件概要!$B$4:$O$299,13,FALSE)</f>
        <v>-</v>
      </c>
      <c r="D14" s="1405"/>
      <c r="E14" s="1"/>
      <c r="F14" s="1"/>
      <c r="G14" s="2"/>
      <c r="H14" s="3"/>
      <c r="I14" s="1293"/>
      <c r="J14" s="1177"/>
      <c r="K14" s="1177"/>
      <c r="L14" s="1177"/>
    </row>
    <row r="15" spans="1:12">
      <c r="A15" s="1180"/>
      <c r="B15" s="1180"/>
      <c r="C15" s="1180"/>
      <c r="D15" s="1180"/>
      <c r="E15" s="1"/>
      <c r="F15" s="1"/>
      <c r="G15" s="2"/>
      <c r="H15" s="3"/>
      <c r="I15" s="1293"/>
      <c r="J15" s="1177"/>
      <c r="K15" s="1177"/>
      <c r="L15" s="1177"/>
    </row>
    <row r="16" spans="1:12">
      <c r="A16" s="1180"/>
      <c r="B16" s="1184" t="s">
        <v>16</v>
      </c>
      <c r="D16" s="1186"/>
      <c r="E16" s="1186"/>
      <c r="F16" s="1186"/>
      <c r="G16" s="1186"/>
      <c r="H16" s="1186"/>
      <c r="I16" s="1186" t="s">
        <v>3613</v>
      </c>
      <c r="J16" s="1177"/>
      <c r="K16" s="1177"/>
      <c r="L16" s="1177"/>
    </row>
    <row r="17" spans="1:13" s="1116" customFormat="1" ht="16.350000000000001" customHeight="1">
      <c r="A17" s="1184"/>
      <c r="B17" s="1187"/>
      <c r="C17" s="1188" t="s">
        <v>3614</v>
      </c>
      <c r="D17" s="1188" t="s">
        <v>3615</v>
      </c>
      <c r="E17" s="1188" t="s">
        <v>3616</v>
      </c>
      <c r="F17" s="1188" t="s">
        <v>3617</v>
      </c>
      <c r="G17" s="1188" t="s">
        <v>3618</v>
      </c>
      <c r="H17" s="1188" t="s">
        <v>3619</v>
      </c>
      <c r="I17" s="1188" t="s">
        <v>3638</v>
      </c>
      <c r="J17" s="1189"/>
      <c r="K17" s="1189"/>
      <c r="L17" s="1189"/>
      <c r="M17" s="1190"/>
    </row>
    <row r="18" spans="1:13" s="1116" customFormat="1" ht="16.350000000000001" customHeight="1" thickBot="1">
      <c r="A18" s="1184"/>
      <c r="B18" s="1191" t="s">
        <v>3620</v>
      </c>
      <c r="C18" s="1192">
        <f>IFERROR(HLOOKUP($C$3,'④個別物件収支（第1期）'!$C$3:$JI$20,3,FALSE),"-")</f>
        <v>152</v>
      </c>
      <c r="D18" s="1192">
        <f>IFERROR(HLOOKUP($C$3,'④個別物件収支（第2期）'!$C$3:$KZ$20,3,FALSE),"-")</f>
        <v>184</v>
      </c>
      <c r="E18" s="1192">
        <f>IFERROR(HLOOKUP($C$3,'④個別物件収支（第3期）'!$C$3:$JU$24,3,FALSE),"-")</f>
        <v>181</v>
      </c>
      <c r="F18" s="1192">
        <f>IFERROR(HLOOKUP($C$3,'④個別物件収支（第4期）'!$C$3:$KB$24,3,FALSE),"-")</f>
        <v>184</v>
      </c>
      <c r="G18" s="1192">
        <f>IFERROR(HLOOKUP($C$3,'④個別物件収支（第5期）'!$C$3:$KB$24,3,FALSE),"-")</f>
        <v>181</v>
      </c>
      <c r="H18" s="1192">
        <f>IFERROR(HLOOKUP($C$3,'④個別物件収支（第6期）'!$C$3:$KE$24,3,FALSE),"-")</f>
        <v>184</v>
      </c>
      <c r="I18" s="1192">
        <f>IFERROR(HLOOKUP($C$3,'④個別物件収支（第7期）'!$K$3:$KG$24,3,FALSE),"-")</f>
        <v>181</v>
      </c>
      <c r="J18" s="1193"/>
      <c r="K18" s="1193"/>
      <c r="L18" s="1193"/>
      <c r="M18" s="1190"/>
    </row>
    <row r="19" spans="1:13" s="1116" customFormat="1" ht="16.350000000000001" customHeight="1" thickTop="1">
      <c r="A19" s="1184"/>
      <c r="B19" s="1194" t="s">
        <v>4</v>
      </c>
      <c r="C19" s="1195">
        <f>IFERROR(HLOOKUP($C$3,'④個別物件収支（第1期）'!$C$3:$JI$20,4,FALSE),"-")</f>
        <v>1243.048</v>
      </c>
      <c r="D19" s="1195">
        <f>IFERROR(HLOOKUP($C$3,'④個別物件収支（第2期）'!$C$3:$KZ$20,4,FALSE),"-")</f>
        <v>1490</v>
      </c>
      <c r="E19" s="1195">
        <f>IFERROR(HLOOKUP($C$3,'④個別物件収支（第3期）'!$C$3:$JU$24,4,FALSE),"-")</f>
        <v>1521</v>
      </c>
      <c r="F19" s="1195">
        <f>IFERROR(HLOOKUP($C$3,'④個別物件収支（第4期）'!$C$3:$KB$24,4,FALSE),"-")</f>
        <v>1540</v>
      </c>
      <c r="G19" s="1195">
        <f>IFERROR(HLOOKUP($C$3,'④個別物件収支（第5期）'!$C$3:$KB$24,4,FALSE),"-")</f>
        <v>1578</v>
      </c>
      <c r="H19" s="1195">
        <f>IFERROR(HLOOKUP($C$3,'④個別物件収支（第6期）'!$C$3:$KE$24,4,FALSE),"-")</f>
        <v>1593</v>
      </c>
      <c r="I19" s="1195">
        <f>IFERROR(HLOOKUP($C$3,'④個別物件収支（第7期）'!$K$3:$KG$24,4,FALSE),"-")</f>
        <v>1608</v>
      </c>
      <c r="J19" s="1193"/>
      <c r="K19" s="1193"/>
      <c r="L19" s="1193"/>
      <c r="M19" s="1190"/>
    </row>
    <row r="20" spans="1:13" s="1116" customFormat="1" ht="16.350000000000001" customHeight="1" thickBot="1">
      <c r="A20" s="1184"/>
      <c r="B20" s="1196" t="s">
        <v>5</v>
      </c>
      <c r="C20" s="1197">
        <f>IFERROR(HLOOKUP($C$3,'④個別物件収支（第1期）'!$C$3:$JI$20,5,FALSE),"-")</f>
        <v>118.71899999999999</v>
      </c>
      <c r="D20" s="1197">
        <f>IFERROR(HLOOKUP($C$3,'④個別物件収支（第2期）'!$C$3:$KZ$20,5,FALSE),"-")</f>
        <v>161</v>
      </c>
      <c r="E20" s="1197">
        <f>IFERROR(HLOOKUP($C$3,'④個別物件収支（第3期）'!$C$3:$JU$24,5,FALSE),"-")</f>
        <v>132</v>
      </c>
      <c r="F20" s="1197">
        <f>IFERROR(HLOOKUP($C$3,'④個別物件収支（第4期）'!$C$3:$KB$24,5,FALSE),"-")</f>
        <v>167</v>
      </c>
      <c r="G20" s="1197">
        <f>IFERROR(HLOOKUP($C$3,'④個別物件収支（第5期）'!$C$3:$KB$24,5,FALSE),"-")</f>
        <v>133</v>
      </c>
      <c r="H20" s="1197">
        <f>IFERROR(HLOOKUP($C$3,'④個別物件収支（第6期）'!$C$3:$KE$24,5,FALSE),"-")</f>
        <v>167</v>
      </c>
      <c r="I20" s="1197">
        <f>IFERROR(HLOOKUP($C$3,'④個別物件収支（第7期）'!$K$3:$KG$24,5,FALSE),"-")</f>
        <v>160</v>
      </c>
      <c r="J20" s="1193"/>
      <c r="K20" s="1193"/>
      <c r="L20" s="1193"/>
      <c r="M20" s="1190"/>
    </row>
    <row r="21" spans="1:13" s="1116" customFormat="1" ht="16.350000000000001" customHeight="1" thickTop="1" thickBot="1">
      <c r="A21" s="1184"/>
      <c r="B21" s="1198" t="s">
        <v>14</v>
      </c>
      <c r="C21" s="1199">
        <f>IF(IFERROR(HLOOKUP($C$3,'④個別物件収支（第1期）'!$C$3:$JI$20,6,FALSE),"-")="（注1）","（注）",IF(IFERROR(HLOOKUP($C$3,'④個別物件収支（第1期）'!$C$3:$JI$20,6,FALSE),"-")="（注2）","（注）",IFERROR(HLOOKUP($C$3,'④個別物件収支（第1期）'!$C$3:$JI$20,6,FALSE),"-")))</f>
        <v>1361.7670000000001</v>
      </c>
      <c r="D21" s="1199">
        <f>IF(IFERROR(HLOOKUP($C$3,'④個別物件収支（第2期）'!$C$3:$JI$20,6,FALSE),"-")="（注1）","（注）",IF(IFERROR(HLOOKUP($C$3,'④個別物件収支（第2期）'!$C$3:$JI$20,6,FALSE),"-")="（注2）","（注）",IFERROR(HLOOKUP($C$3,'④個別物件収支（第2期）'!$C$3:$JI$20,6,FALSE),"-")))</f>
        <v>1651</v>
      </c>
      <c r="E21" s="1199">
        <f>IF(IFERROR(HLOOKUP($C$3,'④個別物件収支（第3期）'!$C$3:$JI$20,6,FALSE),"-")="（注1）","（注）",IF(IFERROR(HLOOKUP($C$3,'④個別物件収支（第3期）'!$C$3:$JI$20,6,FALSE),"-")="（注2）","（注）",IFERROR(HLOOKUP($C$3,'④個別物件収支（第3期）'!$C$3:$JI$20,6,FALSE),"-")))</f>
        <v>1654</v>
      </c>
      <c r="F21" s="1199">
        <f>IF(IFERROR(HLOOKUP($C$3,'④個別物件収支（第4期）'!$C$3:$JI$20,6,FALSE),"-")="（注1）","（注）",IF(IFERROR(HLOOKUP($C$3,'④個別物件収支（第4期）'!$C$3:$JI$20,6,FALSE),"-")="（注2）","（注）",IFERROR(HLOOKUP($C$3,'④個別物件収支（第4期）'!$C$3:$JI$20,6,FALSE),"-")))</f>
        <v>1708</v>
      </c>
      <c r="G21" s="1199">
        <f>IF(IFERROR(HLOOKUP($C$3,'④個別物件収支（第5期）'!$C$3:$JI$20,6,FALSE),"-")="（注1）","（注）",IF(IFERROR(HLOOKUP($C$3,'④個別物件収支（第5期）'!$C$3:$JI$20,6,FALSE),"-")="（注2）","（注）",IFERROR(HLOOKUP($C$3,'④個別物件収支（第5期）'!$C$3:$JI$20,6,FALSE),"-")))</f>
        <v>1712</v>
      </c>
      <c r="H21" s="1199">
        <f>IF(IFERROR(HLOOKUP($C$3,'④個別物件収支（第6期）'!$C$3:$KE$24,6,FALSE),"-")="（注1）","（注）",IF(IFERROR(HLOOKUP($C$3,'④個別物件収支（第6期）'!$C$3:$KE$24,6,FALSE),"-")="（注2）","（注）",IFERROR(HLOOKUP($C$3,'④個別物件収支（第6期）'!$C$3:$KE$24,6,FALSE),"-")))</f>
        <v>1761</v>
      </c>
      <c r="I21" s="1199">
        <f>IFERROR(HLOOKUP($C$3,'④個別物件収支（第7期）'!$K$3:$KG$24,6,FALSE),"-")</f>
        <v>1769</v>
      </c>
      <c r="J21" s="1193"/>
      <c r="K21" s="1193"/>
      <c r="L21" s="1193"/>
      <c r="M21" s="1190"/>
    </row>
    <row r="22" spans="1:13" s="1116" customFormat="1" ht="16.350000000000001" customHeight="1" thickTop="1">
      <c r="A22" s="1184"/>
      <c r="B22" s="1200" t="s">
        <v>6</v>
      </c>
      <c r="C22" s="1201">
        <f>IFERROR(HLOOKUP($C$3,'④個別物件収支（第1期）'!$C$3:$JI$20,7,FALSE),"-")</f>
        <v>151.06700000000001</v>
      </c>
      <c r="D22" s="1201">
        <f>IFERROR(HLOOKUP($C$3,'④個別物件収支（第2期）'!$C$3:$KZ$20,7,FALSE),"-")</f>
        <v>184</v>
      </c>
      <c r="E22" s="1201">
        <f>IFERROR(HLOOKUP($C$3,'④個別物件収支（第3期）'!$C$3:$JU$24,7,FALSE),"-")</f>
        <v>181</v>
      </c>
      <c r="F22" s="1201">
        <f>IFERROR(HLOOKUP($C$3,'④個別物件収支（第4期）'!$C$3:$KB$24,7,FALSE),"-")</f>
        <v>182</v>
      </c>
      <c r="G22" s="1201">
        <f>IFERROR(HLOOKUP($C$3,'④個別物件収支（第5期）'!$C$3:$KB$24,7,FALSE),"-")</f>
        <v>184</v>
      </c>
      <c r="H22" s="1201">
        <f>IFERROR(HLOOKUP($C$3,'④個別物件収支（第6期）'!$C$3:$KE$24,7,FALSE),"-")</f>
        <v>200</v>
      </c>
      <c r="I22" s="1201">
        <f>IFERROR(HLOOKUP($C$3,'④個別物件収支（第7期）'!$K$3:$KG$24,7,FALSE),"-")</f>
        <v>215</v>
      </c>
      <c r="J22" s="1193"/>
      <c r="K22" s="1193"/>
      <c r="L22" s="1193"/>
      <c r="M22" s="1190"/>
    </row>
    <row r="23" spans="1:13" s="1116" customFormat="1" ht="16.350000000000001" customHeight="1">
      <c r="A23" s="1184"/>
      <c r="B23" s="1202" t="s">
        <v>3621</v>
      </c>
      <c r="C23" s="1203">
        <f>IFERROR(HLOOKUP($C$3,'④個別物件収支（第1期）'!$C$3:$JI$20,8,FALSE),"-")</f>
        <v>38.531999999999996</v>
      </c>
      <c r="D23" s="1203">
        <f>IFERROR(HLOOKUP($C$3,'④個別物件収支（第2期）'!$C$3:$KZ$20,8,FALSE),"-")</f>
        <v>42</v>
      </c>
      <c r="E23" s="1203">
        <f>IFERROR(HLOOKUP($C$3,'④個別物件収支（第3期）'!$C$3:$JU$24,8,FALSE),"-")</f>
        <v>43</v>
      </c>
      <c r="F23" s="1203">
        <f>IFERROR(HLOOKUP($C$3,'④個別物件収支（第4期）'!$C$3:$KB$24,8,FALSE),"-")</f>
        <v>48</v>
      </c>
      <c r="G23" s="1203">
        <f>IFERROR(HLOOKUP($C$3,'④個別物件収支（第5期）'!$C$3:$KB$24,8,FALSE),"-")</f>
        <v>48</v>
      </c>
      <c r="H23" s="1203">
        <f>IFERROR(HLOOKUP($C$3,'④個別物件収支（第6期）'!$C$3:$KE$24,8,FALSE),"-")</f>
        <v>48</v>
      </c>
      <c r="I23" s="1203">
        <f>IFERROR(HLOOKUP($C$3,'④個別物件収支（第7期）'!$K$3:$KG$24,8,FALSE),"-")</f>
        <v>47</v>
      </c>
      <c r="J23" s="1193"/>
      <c r="K23" s="1193"/>
      <c r="L23" s="1193"/>
      <c r="M23" s="1190"/>
    </row>
    <row r="24" spans="1:13" s="1116" customFormat="1" ht="16.350000000000001" customHeight="1">
      <c r="A24" s="1184"/>
      <c r="B24" s="1204" t="s">
        <v>788</v>
      </c>
      <c r="C24" s="1205">
        <f>IFERROR(HLOOKUP($C$3,'④個別物件収支（第1期）'!$C$3:$JI$20,9,FALSE),"-")</f>
        <v>175.977</v>
      </c>
      <c r="D24" s="1205">
        <f>IFERROR(HLOOKUP($C$3,'④個別物件収支（第2期）'!$C$3:$KZ$20,9,FALSE),"-")</f>
        <v>180</v>
      </c>
      <c r="E24" s="1205">
        <f>IFERROR(HLOOKUP($C$3,'④個別物件収支（第3期）'!$C$3:$JU$24,9,FALSE),"-")</f>
        <v>176</v>
      </c>
      <c r="F24" s="1205">
        <f>IFERROR(HLOOKUP($C$3,'④個別物件収支（第4期）'!$C$3:$KB$24,9,FALSE),"-")</f>
        <v>184</v>
      </c>
      <c r="G24" s="1205">
        <f>IFERROR(HLOOKUP($C$3,'④個別物件収支（第5期）'!$C$3:$KB$24,9,FALSE),"-")</f>
        <v>180</v>
      </c>
      <c r="H24" s="1205">
        <f>IFERROR(HLOOKUP($C$3,'④個別物件収支（第6期）'!$C$3:$KE$24,9,FALSE),"-")</f>
        <v>192</v>
      </c>
      <c r="I24" s="1205">
        <f>IFERROR(HLOOKUP($C$3,'④個別物件収支（第7期）'!$K$3:$KG$24,9,FALSE),"-")</f>
        <v>189</v>
      </c>
      <c r="J24" s="1193"/>
      <c r="K24" s="1193"/>
      <c r="L24" s="1193"/>
      <c r="M24" s="1190"/>
    </row>
    <row r="25" spans="1:13" s="1116" customFormat="1" ht="16.350000000000001" customHeight="1">
      <c r="A25" s="1184"/>
      <c r="B25" s="1202" t="s">
        <v>3622</v>
      </c>
      <c r="C25" s="1203">
        <f>IFERROR(HLOOKUP($C$3,'④個別物件収支（第1期）'!$C$3:$JI$20,10,FALSE),"-")</f>
        <v>130.786</v>
      </c>
      <c r="D25" s="1203">
        <f>IFERROR(HLOOKUP($C$3,'④個別物件収支（第2期）'!$C$3:$KZ$20,10,FALSE),"-")</f>
        <v>174</v>
      </c>
      <c r="E25" s="1203">
        <f>IFERROR(HLOOKUP($C$3,'④個別物件収支（第3期）'!$C$3:$JU$24,10,FALSE),"-")</f>
        <v>143</v>
      </c>
      <c r="F25" s="1203">
        <f>IFERROR(HLOOKUP($C$3,'④個別物件収支（第4期）'!$C$3:$KB$24,10,FALSE),"-")</f>
        <v>174</v>
      </c>
      <c r="G25" s="1203">
        <f>IFERROR(HLOOKUP($C$3,'④個別物件収支（第5期）'!$C$3:$KB$24,10,FALSE),"-")</f>
        <v>152</v>
      </c>
      <c r="H25" s="1203">
        <f>IFERROR(HLOOKUP($C$3,'④個別物件収支（第6期）'!$C$3:$KE$24,10,FALSE),"-")</f>
        <v>185</v>
      </c>
      <c r="I25" s="1203">
        <f>IFERROR(HLOOKUP($C$3,'④個別物件収支（第7期）'!$K$3:$KG$24,10,FALSE),"-")</f>
        <v>164</v>
      </c>
      <c r="J25" s="1193"/>
      <c r="K25" s="1193"/>
      <c r="L25" s="1193"/>
      <c r="M25" s="1190"/>
    </row>
    <row r="26" spans="1:13" s="1116" customFormat="1" ht="16.350000000000001" customHeight="1">
      <c r="A26" s="1184"/>
      <c r="B26" s="1204" t="s">
        <v>7</v>
      </c>
      <c r="C26" s="1205">
        <f>IFERROR(HLOOKUP($C$3,'④個別物件収支（第1期）'!$C$3:$JI$20,11,FALSE),"-")</f>
        <v>1.3089999999999999</v>
      </c>
      <c r="D26" s="1205">
        <f>IFERROR(HLOOKUP($C$3,'④個別物件収支（第2期）'!$C$3:$KZ$20,11,FALSE),"-")</f>
        <v>1</v>
      </c>
      <c r="E26" s="1205">
        <f>IFERROR(HLOOKUP($C$3,'④個別物件収支（第3期）'!$C$3:$JU$24,11,FALSE),"-")</f>
        <v>1</v>
      </c>
      <c r="F26" s="1205">
        <f>IFERROR(HLOOKUP($C$3,'④個別物件収支（第4期）'!$C$3:$KB$24,11,FALSE),"-")</f>
        <v>1</v>
      </c>
      <c r="G26" s="1205">
        <f>IFERROR(HLOOKUP($C$3,'④個別物件収支（第5期）'!$C$3:$KB$24,11,FALSE),"-")</f>
        <v>1</v>
      </c>
      <c r="H26" s="1205">
        <f>IFERROR(HLOOKUP($C$3,'④個別物件収支（第6期）'!$C$3:$KE$24,11,FALSE),"-")</f>
        <v>1</v>
      </c>
      <c r="I26" s="1205">
        <f>IFERROR(HLOOKUP($C$3,'④個別物件収支（第7期）'!$K$3:$KG$24,11,FALSE),"-")</f>
        <v>1</v>
      </c>
      <c r="J26" s="1193"/>
      <c r="K26" s="1193"/>
      <c r="L26" s="1193"/>
      <c r="M26" s="1190"/>
    </row>
    <row r="27" spans="1:13" s="1116" customFormat="1" ht="16.350000000000001" customHeight="1">
      <c r="A27" s="1184"/>
      <c r="B27" s="1202" t="s">
        <v>8</v>
      </c>
      <c r="C27" s="1203">
        <f>IFERROR(HLOOKUP($C$3,'④個別物件収支（第1期）'!$C$3:$JI$20,12,FALSE),"-")</f>
        <v>140.04</v>
      </c>
      <c r="D27" s="1203">
        <f>IFERROR(HLOOKUP($C$3,'④個別物件収支（第2期）'!$C$3:$KZ$20,12,FALSE),"-")</f>
        <v>162</v>
      </c>
      <c r="E27" s="1203">
        <f>IFERROR(HLOOKUP($C$3,'④個別物件収支（第3期）'!$C$3:$JU$24,12,FALSE),"-")</f>
        <v>157</v>
      </c>
      <c r="F27" s="1203">
        <f>IFERROR(HLOOKUP($C$3,'④個別物件収支（第4期）'!$C$3:$KB$24,12,FALSE),"-")</f>
        <v>158</v>
      </c>
      <c r="G27" s="1203">
        <f>IFERROR(HLOOKUP($C$3,'④個別物件収支（第5期）'!$C$3:$KB$24,12,FALSE),"-")</f>
        <v>169</v>
      </c>
      <c r="H27" s="1203">
        <f>IFERROR(HLOOKUP($C$3,'④個別物件収支（第6期）'!$C$3:$KE$24,12,FALSE),"-")</f>
        <v>144</v>
      </c>
      <c r="I27" s="1203">
        <f>IFERROR(HLOOKUP($C$3,'④個別物件収支（第7期）'!$K$3:$KG$24,12,FALSE),"-")</f>
        <v>96</v>
      </c>
      <c r="J27" s="1193"/>
      <c r="K27" s="1193"/>
      <c r="L27" s="1193"/>
      <c r="M27" s="1190"/>
    </row>
    <row r="28" spans="1:13" s="1116" customFormat="1" ht="16.350000000000001" customHeight="1">
      <c r="A28" s="1184"/>
      <c r="B28" s="1204" t="s">
        <v>64</v>
      </c>
      <c r="C28" s="1205" t="str">
        <f>IFERROR(HLOOKUP($C$3,'④個別物件収支（第1期）'!$C$3:$JI$20,13,FALSE),"-")</f>
        <v>-</v>
      </c>
      <c r="D28" s="1205" t="str">
        <f>IFERROR(HLOOKUP($C$3,'④個別物件収支（第2期）'!$C$3:$KZ$20,13,FALSE),"-")</f>
        <v>-</v>
      </c>
      <c r="E28" s="1205" t="str">
        <f>IFERROR(HLOOKUP($C$3,'④個別物件収支（第3期）'!$C$3:$JU$24,13,FALSE),"-")</f>
        <v>-</v>
      </c>
      <c r="F28" s="1205" t="str">
        <f>IFERROR(HLOOKUP($C$3,'④個別物件収支（第4期）'!$C$3:$KB$24,13,FALSE),"-")</f>
        <v>-</v>
      </c>
      <c r="G28" s="1205" t="str">
        <f>IFERROR(HLOOKUP($C$3,'④個別物件収支（第5期）'!$C$3:$KB$24,13,FALSE),"-")</f>
        <v>-</v>
      </c>
      <c r="H28" s="1205" t="str">
        <f>IFERROR(HLOOKUP($C$3,'④個別物件収支（第6期）'!$C$3:$KE$24,13,FALSE),"-")</f>
        <v>-</v>
      </c>
      <c r="I28" s="1205" t="str">
        <f>IFERROR(HLOOKUP($C$3,'④個別物件収支（第7期）'!$K$3:$KG$24,13,FALSE),"-")</f>
        <v>-</v>
      </c>
      <c r="J28" s="1193"/>
      <c r="K28" s="1193"/>
      <c r="L28" s="1193"/>
      <c r="M28" s="1190"/>
    </row>
    <row r="29" spans="1:13" s="1116" customFormat="1" ht="16.350000000000001" customHeight="1" thickBot="1">
      <c r="A29" s="1184"/>
      <c r="B29" s="1206" t="s">
        <v>9</v>
      </c>
      <c r="C29" s="1207">
        <f>IFERROR(HLOOKUP($C$3,'④個別物件収支（第1期）'!$C$3:$JI$20,14,FALSE),"-")</f>
        <v>32.238</v>
      </c>
      <c r="D29" s="1207">
        <f>IFERROR(HLOOKUP($C$3,'④個別物件収支（第2期）'!$C$3:$KZ$20,14,FALSE),"-")</f>
        <v>39</v>
      </c>
      <c r="E29" s="1207">
        <f>IFERROR(HLOOKUP($C$3,'④個別物件収支（第3期）'!$C$3:$JU$24,14,FALSE),"-")</f>
        <v>34</v>
      </c>
      <c r="F29" s="1207">
        <f>IFERROR(HLOOKUP($C$3,'④個別物件収支（第4期）'!$C$3:$KB$24,14,FALSE),"-")</f>
        <v>30</v>
      </c>
      <c r="G29" s="1207">
        <f>IFERROR(HLOOKUP($C$3,'④個別物件収支（第5期）'!$C$3:$KB$24,14,FALSE),"-")</f>
        <v>37</v>
      </c>
      <c r="H29" s="1207">
        <f>IFERROR(HLOOKUP($C$3,'④個別物件収支（第6期）'!$C$3:$KE$24,14,FALSE),"-")</f>
        <v>52</v>
      </c>
      <c r="I29" s="1207">
        <f>IFERROR(HLOOKUP($C$3,'④個別物件収支（第7期）'!$K$3:$KG$24,14,FALSE),"-")</f>
        <v>38</v>
      </c>
      <c r="J29" s="1193"/>
      <c r="K29" s="1193"/>
      <c r="L29" s="1193"/>
      <c r="M29" s="1190"/>
    </row>
    <row r="30" spans="1:13" s="1116" customFormat="1" ht="16.350000000000001" customHeight="1" thickTop="1" thickBot="1">
      <c r="A30" s="1184"/>
      <c r="B30" s="1208" t="s">
        <v>15</v>
      </c>
      <c r="C30" s="1209">
        <f>IFERROR(HLOOKUP($C$3,'④個別物件収支（第1期）'!$C$3:$JI$20,15,FALSE),"-")</f>
        <v>669.95299999999997</v>
      </c>
      <c r="D30" s="1209">
        <f>IFERROR(HLOOKUP($C$3,'④個別物件収支（第2期）'!$C$3:$KZ$20,15,FALSE),"-")</f>
        <v>784</v>
      </c>
      <c r="E30" s="1209">
        <f>IFERROR(HLOOKUP($C$3,'④個別物件収支（第3期）'!$C$3:$JU$24,15,FALSE),"-")</f>
        <v>739</v>
      </c>
      <c r="F30" s="1209">
        <f>IFERROR(HLOOKUP($C$3,'④個別物件収支（第4期）'!$C$3:$KB$24,15,FALSE),"-")</f>
        <v>780</v>
      </c>
      <c r="G30" s="1209">
        <f>IFERROR(HLOOKUP($C$3,'④個別物件収支（第5期）'!$C$3:$KB$24,15,FALSE),"-")</f>
        <v>774</v>
      </c>
      <c r="H30" s="1209">
        <f>IFERROR(HLOOKUP($C$3,'④個別物件収支（第6期）'!$C$3:$KE$24,15,FALSE),"-")</f>
        <v>826</v>
      </c>
      <c r="I30" s="1209">
        <f>IFERROR(HLOOKUP($C$3,'④個別物件収支（第7期）'!$K$3:$KG$24,15,FALSE),"-")</f>
        <v>753</v>
      </c>
      <c r="J30" s="1193"/>
      <c r="K30" s="1193"/>
      <c r="L30" s="1193"/>
      <c r="M30" s="1190"/>
    </row>
    <row r="31" spans="1:13" s="1116" customFormat="1" ht="16.350000000000001" customHeight="1" thickTop="1">
      <c r="A31" s="1184"/>
      <c r="B31" s="1194" t="s">
        <v>19</v>
      </c>
      <c r="C31" s="1195">
        <f>IFERROR(HLOOKUP($C$3,'④個別物件収支（第1期）'!$C$3:$JI$20,16,FALSE),"-")</f>
        <v>691.81299999999999</v>
      </c>
      <c r="D31" s="1195">
        <f>IFERROR(HLOOKUP($C$3,'④個別物件収支（第2期）'!$C$3:$KZ$20,16,FALSE),"-")</f>
        <v>866</v>
      </c>
      <c r="E31" s="1195">
        <f>IFERROR(HLOOKUP($C$3,'④個別物件収支（第3期）'!$C$3:$JU$24,16,FALSE),"-")</f>
        <v>914</v>
      </c>
      <c r="F31" s="1195">
        <f>IFERROR(HLOOKUP($C$3,'④個別物件収支（第4期）'!$C$3:$KB$24,16,FALSE),"-")</f>
        <v>927</v>
      </c>
      <c r="G31" s="1195">
        <f>IFERROR(HLOOKUP($C$3,'④個別物件収支（第5期）'!$C$3:$KB$24,16,FALSE),"-")</f>
        <v>938</v>
      </c>
      <c r="H31" s="1195">
        <f>IFERROR(HLOOKUP($C$3,'④個別物件収支（第6期）'!$C$3:$KE$24,16,FALSE),"-")</f>
        <v>935</v>
      </c>
      <c r="I31" s="1195">
        <f>IFERROR(HLOOKUP($C$3,'④個別物件収支（第7期）'!$K$3:$KG$24,16,FALSE),"-")</f>
        <v>1016</v>
      </c>
      <c r="J31" s="1193"/>
      <c r="K31" s="1193"/>
      <c r="L31" s="1193"/>
      <c r="M31" s="1190"/>
    </row>
    <row r="32" spans="1:13" s="1116" customFormat="1" ht="16.350000000000001" customHeight="1">
      <c r="A32" s="1184"/>
      <c r="B32" s="1204" t="s">
        <v>10</v>
      </c>
      <c r="C32" s="1205">
        <f>IFERROR(HLOOKUP($C$3,'④個別物件収支（第1期）'!$C$3:$JI$20,7,FALSE),"-")</f>
        <v>151.06700000000001</v>
      </c>
      <c r="D32" s="1205">
        <f>IFERROR(HLOOKUP($C$3,'④個別物件収支（第2期）'!$C$3:$KZ$20,17,FALSE),"-")</f>
        <v>86</v>
      </c>
      <c r="E32" s="1205">
        <f>IFERROR(HLOOKUP($C$3,'④個別物件収支（第3期）'!$C$3:$JU$24,17,FALSE),"-")</f>
        <v>114</v>
      </c>
      <c r="F32" s="1205">
        <f>IFERROR(HLOOKUP($C$3,'④個別物件収支（第4期）'!$C$3:$KB$24,17,FALSE),"-")</f>
        <v>125</v>
      </c>
      <c r="G32" s="1205">
        <f>IFERROR(HLOOKUP($C$3,'④個別物件収支（第5期）'!$C$3:$KB$24,17,FALSE),"-")</f>
        <v>131</v>
      </c>
      <c r="H32" s="1205">
        <f>IFERROR(HLOOKUP($C$3,'④個別物件収支（第6期）'!$C$3:$KE$24,17,FALSE),"-")</f>
        <v>153</v>
      </c>
      <c r="I32" s="1205">
        <f>IFERROR(HLOOKUP($C$3,'④個別物件収支（第7期）'!$K$3:$KG$24,17,FALSE),"-")</f>
        <v>172</v>
      </c>
      <c r="J32" s="1193"/>
      <c r="K32" s="1193"/>
      <c r="L32" s="1193"/>
      <c r="M32" s="1190"/>
    </row>
    <row r="33" spans="1:13" s="1116" customFormat="1" ht="16.350000000000001" customHeight="1">
      <c r="A33" s="1184"/>
      <c r="B33" s="1202" t="s">
        <v>16</v>
      </c>
      <c r="C33" s="1203">
        <f>IFERROR(HLOOKUP($C$3,'④個別物件収支（第1期）'!$C$3:$JI$20,18,FALSE),"-")</f>
        <v>632.58699999999999</v>
      </c>
      <c r="D33" s="1203">
        <f>IFERROR(HLOOKUP($C$3,'④個別物件収支（第2期）'!$C$3:$KZ$20,18,FALSE),"-")</f>
        <v>779</v>
      </c>
      <c r="E33" s="1203">
        <f>IFERROR(HLOOKUP($C$3,'④個別物件収支（第3期）'!$C$3:$JU$24,18,FALSE),"-")</f>
        <v>800</v>
      </c>
      <c r="F33" s="1203">
        <f>IFERROR(HLOOKUP($C$3,'④個別物件収支（第4期）'!$C$3:$KB$24,18,FALSE),"-")</f>
        <v>802</v>
      </c>
      <c r="G33" s="1203">
        <f>IFERROR(HLOOKUP($C$3,'④個別物件収支（第5期）'!$C$3:$KB$24,18,FALSE),"-")</f>
        <v>807</v>
      </c>
      <c r="H33" s="1203">
        <f>IFERROR(HLOOKUP($C$3,'④個別物件収支（第6期）'!$C$3:$KE$24,18,FALSE),"-")</f>
        <v>781</v>
      </c>
      <c r="I33" s="1203">
        <f>IFERROR(HLOOKUP($C$3,'④個別物件収支（第7期）'!$K$3:$KG$24,18,FALSE),"-")</f>
        <v>843</v>
      </c>
      <c r="J33" s="1193"/>
      <c r="K33" s="1193"/>
      <c r="L33" s="1193"/>
      <c r="M33" s="1190"/>
    </row>
    <row r="34" spans="1:13" s="1116" customFormat="1" ht="16.350000000000001" customHeight="1">
      <c r="A34" s="1184"/>
      <c r="B34" s="1210" t="str">
        <f>IF(G21="（注）","（注）テナントの承諾が得られていないため、開示していません。","")</f>
        <v/>
      </c>
      <c r="C34" s="1211"/>
      <c r="D34" s="1212"/>
      <c r="E34" s="1212"/>
      <c r="F34" s="1213"/>
      <c r="G34" s="1213"/>
      <c r="H34" s="1214"/>
      <c r="I34" s="1214"/>
      <c r="J34" s="1193"/>
      <c r="K34" s="1193"/>
      <c r="L34" s="1193"/>
      <c r="M34" s="1190"/>
    </row>
    <row r="35" spans="1:13" s="1116" customFormat="1" ht="16.350000000000001" customHeight="1">
      <c r="A35" s="1184"/>
      <c r="B35" s="1211"/>
      <c r="C35" s="1211"/>
      <c r="D35" s="1212"/>
      <c r="E35" s="1212"/>
      <c r="F35" s="1213"/>
      <c r="G35" s="1213"/>
      <c r="H35" s="1214"/>
      <c r="I35" s="1214"/>
      <c r="J35" s="1193"/>
      <c r="K35" s="1193"/>
      <c r="L35" s="1193"/>
      <c r="M35" s="1190"/>
    </row>
    <row r="36" spans="1:13" s="1116" customFormat="1" ht="16.350000000000001" customHeight="1">
      <c r="A36" s="1184"/>
      <c r="B36" s="1215" t="s">
        <v>3623</v>
      </c>
      <c r="C36" s="1216"/>
      <c r="D36" s="1212"/>
      <c r="E36" s="1212"/>
      <c r="F36" s="1213"/>
      <c r="G36" s="1213"/>
      <c r="H36" s="1214"/>
      <c r="I36" s="1214"/>
      <c r="J36" s="1193"/>
      <c r="K36" s="1193"/>
      <c r="L36" s="1193"/>
      <c r="M36" s="1190"/>
    </row>
    <row r="37" spans="1:13" s="1116" customFormat="1" ht="16.350000000000001" customHeight="1">
      <c r="A37" s="1184"/>
      <c r="B37" s="1187"/>
      <c r="C37" s="1188" t="s">
        <v>3614</v>
      </c>
      <c r="D37" s="1188" t="s">
        <v>3615</v>
      </c>
      <c r="E37" s="1188" t="s">
        <v>3616</v>
      </c>
      <c r="F37" s="1188" t="s">
        <v>3617</v>
      </c>
      <c r="G37" s="1188" t="s">
        <v>3618</v>
      </c>
      <c r="H37" s="1188" t="s">
        <v>3619</v>
      </c>
      <c r="I37" s="1188" t="s">
        <v>3638</v>
      </c>
      <c r="J37" s="1193"/>
      <c r="K37" s="1193"/>
      <c r="L37" s="1193"/>
      <c r="M37" s="1190"/>
    </row>
    <row r="38" spans="1:13" s="1116" customFormat="1" ht="16.350000000000001" customHeight="1" thickBot="1">
      <c r="A38" s="1184"/>
      <c r="B38" s="1191" t="s">
        <v>3624</v>
      </c>
      <c r="C38" s="1192">
        <f>IFERROR(VLOOKUP($C$3,'⑤期末鑑定評価の概要（第1期）'!$B$5:$J$267,3,FALSE),"-")</f>
        <v>44900</v>
      </c>
      <c r="D38" s="1192">
        <f>IFERROR(VLOOKUP($C$3,'⑤期末鑑定評価の概要（第2期）'!$B$5:$J$267,3,FALSE),"-")</f>
        <v>47000</v>
      </c>
      <c r="E38" s="1192">
        <f>IFERROR(VLOOKUP($C$3,'⑤期末鑑定評価の概要（第3期）'!$B$5:$J$276,3,FALSE),"-")</f>
        <v>48100</v>
      </c>
      <c r="F38" s="1192">
        <f>IFERROR(VLOOKUP($C$3,'⑤期末鑑定評価の概要（第4期）'!$B$5:$J$276,3,FALSE),"-")</f>
        <v>49100</v>
      </c>
      <c r="G38" s="1192">
        <f>IFERROR(VLOOKUP($C$3,'⑤期末鑑定評価の概要（第5期）'!$B$5:$J$276,3,FALSE),"-")</f>
        <v>49200</v>
      </c>
      <c r="H38" s="1192">
        <f>IFERROR(VLOOKUP($C$3,'⑤期末鑑定評価の概要（第6期）'!$B$5:$J$285,3,FALSE),"-")</f>
        <v>49200</v>
      </c>
      <c r="I38" s="1192">
        <f>IFERROR(VLOOKUP($C$3,'⑤期末鑑定評価の概要（第7期）'!$B$5:$J$282,3,FALSE),"-")</f>
        <v>49700</v>
      </c>
      <c r="J38" s="1193"/>
      <c r="K38" s="1193"/>
      <c r="L38" s="1193"/>
      <c r="M38" s="1190"/>
    </row>
    <row r="39" spans="1:13" s="1116" customFormat="1" ht="16.350000000000001" customHeight="1" thickTop="1">
      <c r="A39" s="1184"/>
      <c r="B39" s="1194" t="s">
        <v>3625</v>
      </c>
      <c r="C39" s="1195">
        <f>IFERROR(VLOOKUP($C$3,'⑤期末鑑定評価の概要（第1期）'!$B$5:$J$267,4,FALSE),"-")</f>
        <v>46200</v>
      </c>
      <c r="D39" s="1195">
        <f>IFERROR(VLOOKUP($C$3,'⑤期末鑑定評価の概要（第2期）'!$B$5:$J$267,4,FALSE),"-")</f>
        <v>48000</v>
      </c>
      <c r="E39" s="1195">
        <f>IFERROR(VLOOKUP($C$3,'⑤期末鑑定評価の概要（第3期）'!$B$5:$J$276,4,FALSE),"-")</f>
        <v>49400</v>
      </c>
      <c r="F39" s="1195">
        <f>IFERROR(VLOOKUP($C$3,'⑤期末鑑定評価の概要（第4期）'!$B$5:$J$276,4,FALSE),"-")</f>
        <v>49900</v>
      </c>
      <c r="G39" s="1195">
        <f>IFERROR(VLOOKUP($C$3,'⑤期末鑑定評価の概要（第5期）'!$B$5:$J$276,4,FALSE),"-")</f>
        <v>50200</v>
      </c>
      <c r="H39" s="1195">
        <f>IFERROR(VLOOKUP($C$3,'⑤期末鑑定評価の概要（第6期）'!$B$5:$J$285,4,FALSE),"-")</f>
        <v>49700</v>
      </c>
      <c r="I39" s="1195">
        <f>IFERROR(VLOOKUP($C$3,'⑤期末鑑定評価の概要（第7期）'!$B$5:$J$282,4,FALSE),"-")</f>
        <v>49800</v>
      </c>
      <c r="J39" s="1193"/>
      <c r="K39" s="1193"/>
      <c r="L39" s="1193"/>
      <c r="M39" s="1190"/>
    </row>
    <row r="40" spans="1:13" s="1116" customFormat="1" ht="16.350000000000001" customHeight="1" thickBot="1">
      <c r="A40" s="1184"/>
      <c r="B40" s="1196" t="s">
        <v>3626</v>
      </c>
      <c r="C40" s="1217">
        <f>IFERROR(VLOOKUP($C$3,'⑤期末鑑定評価の概要（第1期）'!$B$5:$J$267,5,FALSE),"-")</f>
        <v>3.8</v>
      </c>
      <c r="D40" s="1217">
        <f>IFERROR(VLOOKUP($C$3,'⑤期末鑑定評価の概要（第2期）'!$B$5:$J$267,5,FALSE),"-")</f>
        <v>3.8</v>
      </c>
      <c r="E40" s="1217">
        <f>IFERROR(VLOOKUP($C$3,'⑤期末鑑定評価の概要（第3期）'!$B$5:$J$276,5,FALSE),"-")</f>
        <v>3.6999999999999997</v>
      </c>
      <c r="F40" s="1217">
        <f>IFERROR(VLOOKUP($C$3,'⑤期末鑑定評価の概要（第4期）'!$B$5:$J$276,5,FALSE),"-")</f>
        <v>3.6999999999999997</v>
      </c>
      <c r="G40" s="1217">
        <f>IFERROR(VLOOKUP($C$3,'⑤期末鑑定評価の概要（第5期）'!$B$5:$J$276,5,FALSE),"-")</f>
        <v>3.6999999999999997</v>
      </c>
      <c r="H40" s="1217">
        <f>IFERROR(VLOOKUP($C$3,'⑤期末鑑定評価の概要（第6期）'!$B$5:$J$285,5,FALSE),"-")</f>
        <v>3.6999999999999997</v>
      </c>
      <c r="I40" s="1217">
        <f>IFERROR(VLOOKUP($C$3,'⑤期末鑑定評価の概要（第7期）'!$B$5:$J$282,5,FALSE),"-")</f>
        <v>3.5999999999999996</v>
      </c>
      <c r="J40" s="1193"/>
      <c r="K40" s="1193"/>
      <c r="L40" s="1193"/>
      <c r="M40" s="1190"/>
    </row>
    <row r="41" spans="1:13" s="1116" customFormat="1" ht="16.350000000000001" customHeight="1" thickTop="1">
      <c r="A41" s="1184"/>
      <c r="B41" s="1218" t="s">
        <v>3627</v>
      </c>
      <c r="C41" s="1219">
        <f>IFERROR(VLOOKUP($C$3,'⑤期末鑑定評価の概要（第1期）'!$B$5:$J$267,6,FALSE),"-")</f>
        <v>44400</v>
      </c>
      <c r="D41" s="1219">
        <f>IFERROR(VLOOKUP($C$3,'⑤期末鑑定評価の概要（第2期）'!$B$5:$J$267,6,FALSE),"-")</f>
        <v>46500</v>
      </c>
      <c r="E41" s="1219">
        <f>IFERROR(VLOOKUP($C$3,'⑤期末鑑定評価の概要（第3期）'!$B$5:$J$276,6,FALSE),"-")</f>
        <v>47600</v>
      </c>
      <c r="F41" s="1219">
        <f>IFERROR(VLOOKUP($C$3,'⑤期末鑑定評価の概要（第4期）'!$B$5:$J$276,6,FALSE),"-")</f>
        <v>48800</v>
      </c>
      <c r="G41" s="1219">
        <f>IFERROR(VLOOKUP($C$3,'⑤期末鑑定評価の概要（第5期）'!$B$5:$J$276,6,FALSE),"-")</f>
        <v>48800</v>
      </c>
      <c r="H41" s="1219">
        <f>IFERROR(VLOOKUP($C$3,'⑤期末鑑定評価の概要（第6期）'!$B$5:$J$285,6,FALSE),"-")</f>
        <v>49000</v>
      </c>
      <c r="I41" s="1219">
        <f>IFERROR(VLOOKUP($C$3,'⑤期末鑑定評価の概要（第7期）'!$B$5:$J$282,6,FALSE),"-")</f>
        <v>49700</v>
      </c>
      <c r="J41" s="1193"/>
      <c r="K41" s="1193"/>
      <c r="L41" s="1193"/>
      <c r="M41" s="1190"/>
    </row>
    <row r="42" spans="1:13" s="1116" customFormat="1" ht="16.350000000000001" customHeight="1">
      <c r="A42" s="1184"/>
      <c r="B42" s="1200" t="s">
        <v>3628</v>
      </c>
      <c r="C42" s="1220">
        <f>IFERROR(VLOOKUP($C$3,'⑤期末鑑定評価の概要（第1期）'!$B$5:$J$267,7,FALSE),"-")</f>
        <v>4</v>
      </c>
      <c r="D42" s="1220">
        <f>IFERROR(VLOOKUP($C$3,'⑤期末鑑定評価の概要（第2期）'!$B$5:$J$267,7,FALSE),"-")</f>
        <v>4</v>
      </c>
      <c r="E42" s="1220">
        <f>IFERROR(VLOOKUP($C$3,'⑤期末鑑定評価の概要（第3期）'!$B$5:$J$276,7,FALSE),"-")</f>
        <v>3.9</v>
      </c>
      <c r="F42" s="1220">
        <f>IFERROR(VLOOKUP($C$3,'⑤期末鑑定評価の概要（第4期）'!$B$5:$J$276,7,FALSE),"-")</f>
        <v>3.9</v>
      </c>
      <c r="G42" s="1220">
        <f>IFERROR(VLOOKUP($C$3,'⑤期末鑑定評価の概要（第5期）'!$B$5:$J$276,7,FALSE),"-")</f>
        <v>3.9</v>
      </c>
      <c r="H42" s="1220">
        <f>IFERROR(VLOOKUP($C$3,'⑤期末鑑定評価の概要（第6期）'!$B$5:$J$285,7,FALSE),"-")</f>
        <v>3.9</v>
      </c>
      <c r="I42" s="1220">
        <f>IFERROR(VLOOKUP($C$3,'⑤期末鑑定評価の概要（第7期）'!$B$5:$J$282,7,FALSE),"-")</f>
        <v>3.8</v>
      </c>
      <c r="J42" s="1193"/>
      <c r="K42" s="1193"/>
      <c r="L42" s="1193"/>
      <c r="M42" s="1190"/>
    </row>
    <row r="43" spans="1:13" s="1116" customFormat="1" ht="16.350000000000001" customHeight="1" thickBot="1">
      <c r="A43" s="1184"/>
      <c r="B43" s="1221" t="s">
        <v>3629</v>
      </c>
      <c r="C43" s="1222">
        <f>IFERROR(VLOOKUP($C$3,'⑤期末鑑定評価の概要（第1期）'!$B$5:$J$267,8,FALSE),"-")</f>
        <v>4</v>
      </c>
      <c r="D43" s="1222">
        <f>IFERROR(VLOOKUP($C$3,'⑤期末鑑定評価の概要（第2期）'!$B$5:$J$267,8,FALSE),"-")</f>
        <v>4</v>
      </c>
      <c r="E43" s="1222">
        <f>IFERROR(VLOOKUP($C$3,'⑤期末鑑定評価の概要（第3期）'!$B$5:$J$276,8,FALSE),"-")</f>
        <v>3.9</v>
      </c>
      <c r="F43" s="1222">
        <f>IFERROR(VLOOKUP($C$3,'⑤期末鑑定評価の概要（第4期）'!$B$5:$J$276,8,FALSE),"-")</f>
        <v>3.9</v>
      </c>
      <c r="G43" s="1222">
        <f>IFERROR(VLOOKUP($C$3,'⑤期末鑑定評価の概要（第5期）'!$B$5:$J$276,8,FALSE),"-")</f>
        <v>3.9</v>
      </c>
      <c r="H43" s="1222">
        <f>IFERROR(VLOOKUP($C$3,'⑤期末鑑定評価の概要（第6期）'!$B$5:$J$285,8,FALSE),"-")</f>
        <v>3.9</v>
      </c>
      <c r="I43" s="1222">
        <f>IFERROR(VLOOKUP($C$3,'⑤期末鑑定評価の概要（第7期）'!$B$5:$J$282,8,FALSE),"-")</f>
        <v>3.8</v>
      </c>
      <c r="J43" s="1193"/>
      <c r="K43" s="1193"/>
      <c r="L43" s="1193"/>
      <c r="M43" s="1190"/>
    </row>
    <row r="44" spans="1:13" s="1116" customFormat="1" ht="16.350000000000001" customHeight="1" thickTop="1" thickBot="1">
      <c r="A44" s="1184"/>
      <c r="B44" s="1208" t="s">
        <v>25</v>
      </c>
      <c r="C44" s="1223" t="str">
        <f>IFERROR(VLOOKUP($C$3,'⑤期末鑑定評価の概要（第1期）'!$B$5:$J$267,9,FALSE),"-")</f>
        <v>株式会社谷澤総合鑑定所</v>
      </c>
      <c r="D44" s="1223" t="str">
        <f>IFERROR(VLOOKUP($C$3,'⑤期末鑑定評価の概要（第2期）'!$B$5:$J$267,9,FALSE),"-")</f>
        <v>株式会社谷澤総合鑑定所</v>
      </c>
      <c r="E44" s="1223" t="str">
        <f>IFERROR(VLOOKUP($C$3,'⑤期末鑑定評価の概要（第3期）'!$B$5:$J$276,9,FALSE),"-")</f>
        <v>株式会社谷澤総合鑑定所</v>
      </c>
      <c r="F44" s="1223" t="str">
        <f>IFERROR(VLOOKUP($C$3,'⑤期末鑑定評価の概要（第4期）'!$B$5:$J$276,9,FALSE),"-")</f>
        <v>株式会社谷澤総合鑑定所</v>
      </c>
      <c r="G44" s="1223" t="str">
        <f>IFERROR(VLOOKUP($C$3,'⑤期末鑑定評価の概要（第5期）'!$B$5:$J$276,9,FALSE),"-")</f>
        <v>株式会社谷澤総合鑑定所</v>
      </c>
      <c r="H44" s="1223" t="str">
        <f>IFERROR(VLOOKUP($C$3,'⑤期末鑑定評価の概要（第6期）'!$B$5:$J$285,9,FALSE),"-")</f>
        <v>株式会社谷澤総合鑑定所</v>
      </c>
      <c r="I44" s="1223" t="str">
        <f>IFERROR(VLOOKUP($C$3,'⑤期末鑑定評価の概要（第7期）'!$B$5:$J$282,9,FALSE),"-")</f>
        <v>株式会社谷澤総合鑑定所</v>
      </c>
      <c r="J44" s="1193"/>
      <c r="K44" s="1193"/>
      <c r="L44" s="1193"/>
      <c r="M44" s="1190"/>
    </row>
    <row r="45" spans="1:13" s="1116" customFormat="1" ht="16.350000000000001" customHeight="1" thickTop="1">
      <c r="A45" s="1184"/>
      <c r="B45" s="1194" t="s">
        <v>3630</v>
      </c>
      <c r="C45" s="1195">
        <f>IFERROR(HLOOKUP($C$3,'④個別物件収支（第1期）'!$C$3:$JI$24,21,FALSE),"-")</f>
        <v>44615</v>
      </c>
      <c r="D45" s="1195">
        <f>IFERROR(HLOOKUP($C$3,'④個別物件収支（第2期）'!$C$3:$JU$24,21,FALSE),"-")</f>
        <v>45294</v>
      </c>
      <c r="E45" s="1195">
        <f>IFERROR(HLOOKUP($C$3,'④個別物件収支（第3期）'!$C$3:$JU$24,21,FALSE),"-")</f>
        <v>45760</v>
      </c>
      <c r="F45" s="1195">
        <f>IFERROR(HLOOKUP($C$3,'④個別物件収支（第4期）'!$C$3:$JU$24,21,FALSE),"-")</f>
        <v>45813</v>
      </c>
      <c r="G45" s="1195">
        <f>IFERROR(HLOOKUP($C$3,'④個別物件収支（第5期）'!$C$3:$JU$24,21,FALSE),"-")</f>
        <v>45861</v>
      </c>
      <c r="H45" s="1195">
        <f>IFERROR(HLOOKUP($C$3,'④個別物件収支（第6期）'!$C$3:$KE$24,21,FALSE),"-")</f>
        <v>46388</v>
      </c>
      <c r="I45" s="1195">
        <f>IFERROR(HLOOKUP($C$3,'④個別物件収支（第7期）'!K3:KG24,21,FALSE),"-")</f>
        <v>46437</v>
      </c>
      <c r="J45" s="1193"/>
      <c r="K45" s="1193"/>
      <c r="L45" s="1193"/>
      <c r="M45" s="1190"/>
    </row>
    <row r="46" spans="1:13">
      <c r="A46" s="1224"/>
      <c r="B46" s="1225"/>
      <c r="C46" s="1225"/>
      <c r="D46" s="1225"/>
      <c r="E46" s="1225"/>
      <c r="F46" s="1225"/>
      <c r="G46" s="1225"/>
    </row>
    <row r="47" spans="1:13">
      <c r="A47" s="1224"/>
      <c r="B47" s="1215" t="s">
        <v>3631</v>
      </c>
      <c r="C47" s="1216"/>
      <c r="D47" s="1225"/>
      <c r="E47" s="1225"/>
      <c r="F47" s="1225"/>
      <c r="G47" s="1225"/>
    </row>
    <row r="48" spans="1:13">
      <c r="A48" s="1224"/>
      <c r="B48" s="1187"/>
      <c r="C48" s="1188" t="s">
        <v>3614</v>
      </c>
      <c r="D48" s="1188" t="s">
        <v>3615</v>
      </c>
      <c r="E48" s="1188" t="s">
        <v>3616</v>
      </c>
      <c r="F48" s="1188" t="s">
        <v>3617</v>
      </c>
      <c r="G48" s="1188" t="s">
        <v>3618</v>
      </c>
      <c r="H48" s="1188" t="s">
        <v>3619</v>
      </c>
      <c r="I48" s="1188" t="s">
        <v>3638</v>
      </c>
    </row>
    <row r="49" spans="1:9">
      <c r="A49" s="1224"/>
      <c r="B49" s="1226" t="s">
        <v>3632</v>
      </c>
      <c r="C49" s="1227">
        <f>IFERROR(VLOOKUP($C$3,'⑥稼働の状況（第1期）'!$B$4:$H$266,3,FALSE),"-")</f>
        <v>31500.89</v>
      </c>
      <c r="D49" s="1227">
        <f>IFERROR(VLOOKUP($C$3,'⑥稼働の状況（第2期）'!$B$4:$H$266,3,FALSE),"-")</f>
        <v>31500.89</v>
      </c>
      <c r="E49" s="1227">
        <f>IFERROR(VLOOKUP($C$3,'⑥稼働の状況（第3期）'!$B$4:$H$275,3,FALSE),"-")</f>
        <v>31500.89</v>
      </c>
      <c r="F49" s="1227">
        <f>IFERROR(VLOOKUP($C$3,'⑥稼働の状況（第4期）'!$B$4:$H$275,3,FALSE),"-")</f>
        <v>31500.89</v>
      </c>
      <c r="G49" s="1227">
        <f>IFERROR(VLOOKUP($C$3,'⑥稼働の状況（第5期）'!$B$4:$H$275,3,FALSE),"-")</f>
        <v>31139.8</v>
      </c>
      <c r="H49" s="1227">
        <f>IFERROR(VLOOKUP($C$3,'⑥稼働の状況（第6期）'!$B$4:$H$284,3,FALSE),"-")</f>
        <v>31139.8</v>
      </c>
      <c r="I49" s="1227">
        <f>IFERROR(VLOOKUP($C$3,'⑥稼働の状況（第7期）'!$B$4:$H$281,3,FALSE),"-")</f>
        <v>31139.8</v>
      </c>
    </row>
    <row r="50" spans="1:9">
      <c r="A50" s="1224"/>
      <c r="B50" s="1202" t="s">
        <v>3633</v>
      </c>
      <c r="C50" s="1228">
        <f>IFERROR(VLOOKUP($C$3,'⑥稼働の状況（第1期）'!$B$4:$H$266,4,FALSE),"-")</f>
        <v>30683.61</v>
      </c>
      <c r="D50" s="1228">
        <f>IFERROR(VLOOKUP($C$3,'⑥稼働の状況（第2期）'!$B$4:$H$266,4,FALSE),"-")</f>
        <v>30546.639999999999</v>
      </c>
      <c r="E50" s="1228">
        <f>IFERROR(VLOOKUP($C$3,'⑥稼働の状況（第3期）'!$B$4:$H$275,4,FALSE),"-")</f>
        <v>30785.7</v>
      </c>
      <c r="F50" s="1228">
        <f>IFERROR(VLOOKUP($C$3,'⑥稼働の状況（第4期）'!$B$4:$H$275,4,FALSE),"-")</f>
        <v>31239.119999999999</v>
      </c>
      <c r="G50" s="1228">
        <f>IFERROR(VLOOKUP($C$3,'⑥稼働の状況（第5期）'!$B$4:$H$275,4,FALSE),"-")</f>
        <v>31094.38</v>
      </c>
      <c r="H50" s="1228">
        <f>IFERROR(VLOOKUP($C$3,'⑥稼働の状況（第6期）'!$B$4:$H$284,4,FALSE),"-")</f>
        <v>31133.29</v>
      </c>
      <c r="I50" s="1228">
        <f>IFERROR(VLOOKUP($C$3,'⑥稼働の状況（第7期）'!$B$4:$H$281,4,FALSE),"-")</f>
        <v>31133.29</v>
      </c>
    </row>
    <row r="51" spans="1:9">
      <c r="A51" s="1224"/>
      <c r="B51" s="1204" t="s">
        <v>3634</v>
      </c>
      <c r="C51" s="1229">
        <f>IFERROR(VLOOKUP($C$3,'⑥稼働の状況（第1期）'!$B$4:$H$266,5,FALSE),"-")</f>
        <v>97.405533621431019</v>
      </c>
      <c r="D51" s="1229">
        <f>IFERROR(VLOOKUP($C$3,'⑥稼働の状況（第2期）'!$B$4:$H$266,5,FALSE),"-")</f>
        <v>97</v>
      </c>
      <c r="E51" s="1229">
        <f>IFERROR(VLOOKUP($C$3,'⑥稼働の状況（第3期）'!$B$4:$H$275,5,FALSE),"-")</f>
        <v>97.729619702808392</v>
      </c>
      <c r="F51" s="1229">
        <f>IFERROR(VLOOKUP($C$3,'⑥稼働の状況（第4期）'!$B$4:$H$275,5,FALSE),"-")</f>
        <v>99.2</v>
      </c>
      <c r="G51" s="1229">
        <f>IFERROR(VLOOKUP($C$3,'⑥稼働の状況（第5期）'!$B$4:$H$275,5,FALSE),"-")</f>
        <v>99.854141645097258</v>
      </c>
      <c r="H51" s="1229">
        <f>IFERROR(VLOOKUP($C$3,'⑥稼働の状況（第6期）'!$B$4:$H$284,5,FALSE),"-")</f>
        <v>99.979094278062163</v>
      </c>
      <c r="I51" s="1229">
        <f>IFERROR(VLOOKUP($C$3,'⑥稼働の状況（第7期）'!$B$4:$H$281,5,FALSE),"-")</f>
        <v>99.979094278062163</v>
      </c>
    </row>
    <row r="52" spans="1:9">
      <c r="A52" s="1224"/>
      <c r="B52" s="1202" t="s">
        <v>3635</v>
      </c>
      <c r="C52" s="1203">
        <f>IFERROR(VLOOKUP($C$3,'⑥稼働の状況（第1期）'!$B$4:$H$266,6,FALSE),"-")</f>
        <v>104</v>
      </c>
      <c r="D52" s="1203">
        <f>IFERROR(VLOOKUP($C$3,'⑥稼働の状況（第2期）'!$B$4:$H$266,6,FALSE),"-")</f>
        <v>100</v>
      </c>
      <c r="E52" s="1203">
        <f>IFERROR(VLOOKUP($C$3,'⑥稼働の状況（第3期）'!$B$4:$H$275,6,FALSE),"-")</f>
        <v>102</v>
      </c>
      <c r="F52" s="1203">
        <f>IFERROR(VLOOKUP($C$3,'⑥稼働の状況（第4期）'!$B$4:$H$275,6,FALSE),"-")</f>
        <v>103</v>
      </c>
      <c r="G52" s="1203">
        <f>IFERROR(VLOOKUP($C$3,'⑥稼働の状況（第5期）'!$B$4:$H$275,6,FALSE),"-")</f>
        <v>100</v>
      </c>
      <c r="H52" s="1203">
        <f>IFERROR(VLOOKUP($C$3,'⑥稼働の状況（第6期）'!$B$4:$H$284,6,FALSE),"-")</f>
        <v>100</v>
      </c>
      <c r="I52" s="1203">
        <f>IFERROR(VLOOKUP($C$3,'⑥稼働の状況（第7期）'!$B$4:$H$281,6,FALSE),"-")</f>
        <v>100</v>
      </c>
    </row>
    <row r="53" spans="1:9">
      <c r="A53" s="1224"/>
      <c r="B53" s="1204" t="s">
        <v>3636</v>
      </c>
      <c r="C53" s="1229">
        <f>IFERROR(VLOOKUP($C$3,'⑥稼働の状況（第1期）'!$B$4:$H$266,7,FALSE),"-")</f>
        <v>2690</v>
      </c>
      <c r="D53" s="1229">
        <f>IFERROR(VLOOKUP($C$3,'⑥稼働の状況（第2期）'!$B$4:$H$266,7,FALSE),"-")</f>
        <v>2749</v>
      </c>
      <c r="E53" s="1229">
        <f>IFERROR(VLOOKUP($C$3,'⑥稼働の状況（第3期）'!$B$4:$H$275,7,FALSE),"-")</f>
        <v>2732</v>
      </c>
      <c r="F53" s="1229">
        <f>IFERROR(VLOOKUP($C$3,'⑥稼働の状況（第4期）'!$B$4:$H$275,7,FALSE),"-")</f>
        <v>2747</v>
      </c>
      <c r="G53" s="1230">
        <f>IFERROR(VLOOKUP($C$3,'⑥稼働の状況（第5期）'!$B$4:$H$275,7,FALSE),"-")</f>
        <v>2754</v>
      </c>
      <c r="H53" s="1230">
        <f>IFERROR(VLOOKUP($C$3,'⑥稼働の状況（第6期）'!$B$4:$H$284,7,FALSE),"-")</f>
        <v>2772</v>
      </c>
      <c r="I53" s="1230">
        <f>IFERROR(VLOOKUP($C$3,'⑥稼働の状況（第7期）'!$B$4:$H$281,7,FALSE),"-")</f>
        <v>2780</v>
      </c>
    </row>
    <row r="54" spans="1:9">
      <c r="A54" s="1224"/>
      <c r="B54" s="1210" t="str">
        <f>IF(G53="（注）","（注）テナントの承諾が得られていないため、開示していません。","")</f>
        <v/>
      </c>
      <c r="C54" s="1180"/>
      <c r="D54" s="1180"/>
      <c r="E54" s="1231"/>
    </row>
    <row r="55" spans="1:9">
      <c r="A55" s="1224"/>
      <c r="B55" s="1371" t="str">
        <f>③物件概要!B4&amp;③物件概要!C4</f>
        <v>Of-T-001新宿野村ビル</v>
      </c>
      <c r="C55" s="1371" t="str">
        <f>③物件概要!B4</f>
        <v>Of-T-001</v>
      </c>
      <c r="D55" s="1211"/>
      <c r="E55" s="1231"/>
    </row>
    <row r="56" spans="1:9">
      <c r="A56" s="1224"/>
      <c r="B56" s="1371" t="str">
        <f>③物件概要!B5&amp;③物件概要!C5</f>
        <v>Of-T-002野村不動産天王洲ビル</v>
      </c>
      <c r="C56" s="1371" t="str">
        <f>③物件概要!B5</f>
        <v>Of-T-002</v>
      </c>
      <c r="D56" s="1211"/>
      <c r="E56" s="1231"/>
    </row>
    <row r="57" spans="1:9">
      <c r="A57" s="1224"/>
      <c r="B57" s="1371" t="str">
        <f>③物件概要!B6&amp;③物件概要!C6</f>
        <v>Of-T-003麹町ミレニアムガーデン</v>
      </c>
      <c r="C57" s="1371" t="str">
        <f>③物件概要!B6</f>
        <v>Of-T-003</v>
      </c>
      <c r="D57" s="1211"/>
      <c r="E57" s="1231"/>
    </row>
    <row r="58" spans="1:9">
      <c r="A58" s="1224"/>
      <c r="B58" s="1371" t="str">
        <f>③物件概要!B7&amp;③物件概要!C7</f>
        <v>Of-T-006NMF新宿南口ビル</v>
      </c>
      <c r="C58" s="1371" t="str">
        <f>③物件概要!B7</f>
        <v>Of-T-006</v>
      </c>
      <c r="D58" s="1211"/>
      <c r="E58" s="1231"/>
    </row>
    <row r="59" spans="1:9">
      <c r="A59" s="1224"/>
      <c r="B59" s="1371" t="str">
        <f>③物件概要!B8&amp;③物件概要!C8</f>
        <v>Of-T-007NMF渋谷公園通りビル</v>
      </c>
      <c r="C59" s="1371" t="str">
        <f>③物件概要!B8</f>
        <v>Of-T-007</v>
      </c>
      <c r="D59" s="1211"/>
      <c r="E59" s="1231"/>
    </row>
    <row r="60" spans="1:9">
      <c r="A60" s="1224"/>
      <c r="B60" s="1371" t="str">
        <f>③物件概要!B9&amp;③物件概要!C9</f>
        <v>Of-T-008セコムメディカルビル</v>
      </c>
      <c r="C60" s="1371" t="str">
        <f>③物件概要!B9</f>
        <v>Of-T-008</v>
      </c>
      <c r="D60" s="1211"/>
      <c r="E60" s="1231"/>
    </row>
    <row r="61" spans="1:9">
      <c r="A61" s="1224"/>
      <c r="B61" s="1371" t="str">
        <f>③物件概要!B10&amp;③物件概要!C10</f>
        <v>Of-T-009NMF芝ビル</v>
      </c>
      <c r="C61" s="1371" t="str">
        <f>③物件概要!B10</f>
        <v>Of-T-009</v>
      </c>
      <c r="D61" s="1211"/>
      <c r="E61" s="1231"/>
    </row>
    <row r="62" spans="1:9">
      <c r="A62" s="1224"/>
      <c r="B62" s="1371" t="str">
        <f>③物件概要!B11&amp;③物件概要!C11</f>
        <v>Of-T-010西新宿昭和ビル</v>
      </c>
      <c r="C62" s="1371" t="str">
        <f>③物件概要!B11</f>
        <v>Of-T-010</v>
      </c>
      <c r="D62" s="1211"/>
      <c r="E62" s="1231"/>
    </row>
    <row r="63" spans="1:9">
      <c r="A63" s="1224"/>
      <c r="B63" s="1371" t="str">
        <f>③物件概要!B12&amp;③物件概要!C12</f>
        <v>Of-T-011野村不動産渋谷道玄坂ビル</v>
      </c>
      <c r="C63" s="1371" t="str">
        <f>③物件概要!B12</f>
        <v>Of-T-011</v>
      </c>
      <c r="D63" s="1211"/>
      <c r="E63" s="1231"/>
    </row>
    <row r="64" spans="1:9">
      <c r="A64" s="1224"/>
      <c r="B64" s="1371" t="str">
        <f>③物件概要!B13&amp;③物件概要!C13</f>
        <v>Of-T-013岩本町東洋ビル</v>
      </c>
      <c r="C64" s="1371" t="str">
        <f>③物件概要!B13</f>
        <v>Of-T-013</v>
      </c>
      <c r="D64" s="1211"/>
      <c r="E64" s="1231"/>
    </row>
    <row r="65" spans="1:5">
      <c r="A65" s="1224"/>
      <c r="B65" s="1371" t="str">
        <f>③物件概要!B14&amp;③物件概要!C14</f>
        <v>Of-T-015NMF駿河台ビル</v>
      </c>
      <c r="C65" s="1371" t="str">
        <f>③物件概要!B14</f>
        <v>Of-T-015</v>
      </c>
      <c r="D65" s="1211"/>
      <c r="E65" s="1231"/>
    </row>
    <row r="66" spans="1:5">
      <c r="A66" s="1224"/>
      <c r="B66" s="1371" t="str">
        <f>③物件概要!B15&amp;③物件概要!C15</f>
        <v>Of-T-016PMO日本橋本町</v>
      </c>
      <c r="C66" s="1371" t="str">
        <f>③物件概要!B15</f>
        <v>Of-T-016</v>
      </c>
      <c r="D66" s="1211"/>
      <c r="E66" s="1231"/>
    </row>
    <row r="67" spans="1:5">
      <c r="A67" s="1224"/>
      <c r="B67" s="1371" t="str">
        <f>③物件概要!B16&amp;③物件概要!C16</f>
        <v>Of-T-017PMO日本橋茅場町</v>
      </c>
      <c r="C67" s="1371" t="str">
        <f>③物件概要!B16</f>
        <v>Of-T-017</v>
      </c>
      <c r="D67" s="1211"/>
      <c r="E67" s="1231"/>
    </row>
    <row r="68" spans="1:5">
      <c r="A68" s="1224"/>
      <c r="B68" s="1371" t="str">
        <f>③物件概要!B17&amp;③物件概要!C17</f>
        <v>Of-T-018NMF五反田駅前ビル</v>
      </c>
      <c r="C68" s="1371" t="str">
        <f>③物件概要!B17</f>
        <v>Of-T-018</v>
      </c>
      <c r="D68" s="1211"/>
      <c r="E68" s="1231"/>
    </row>
    <row r="69" spans="1:5">
      <c r="A69" s="1224"/>
      <c r="B69" s="1371" t="str">
        <f>③物件概要!B18&amp;③物件概要!C18</f>
        <v>Of-T-019野村不動産東日本橋ビル</v>
      </c>
      <c r="C69" s="1371" t="str">
        <f>③物件概要!B18</f>
        <v>Of-T-019</v>
      </c>
      <c r="D69" s="1211"/>
      <c r="E69" s="1231"/>
    </row>
    <row r="70" spans="1:5">
      <c r="A70" s="1224"/>
      <c r="B70" s="1371" t="str">
        <f>③物件概要!B19&amp;③物件概要!C19</f>
        <v>Of-T-020PMO秋葉原</v>
      </c>
      <c r="C70" s="1371" t="str">
        <f>③物件概要!B19</f>
        <v>Of-T-020</v>
      </c>
      <c r="D70" s="1211"/>
      <c r="E70" s="1231"/>
    </row>
    <row r="71" spans="1:5">
      <c r="A71" s="1224"/>
      <c r="B71" s="1371" t="str">
        <f>③物件概要!B20&amp;③物件概要!C20</f>
        <v>Of-T-021八丁堀ＮＦビル</v>
      </c>
      <c r="C71" s="1371" t="str">
        <f>③物件概要!B20</f>
        <v>Of-T-021</v>
      </c>
      <c r="D71" s="1211"/>
      <c r="E71" s="1231"/>
    </row>
    <row r="72" spans="1:5">
      <c r="A72" s="1224"/>
      <c r="B72" s="1371" t="str">
        <f>③物件概要!B21&amp;③物件概要!C21</f>
        <v>Of-T-022NMF神田岩本町ビル</v>
      </c>
      <c r="C72" s="1371" t="str">
        <f>③物件概要!B21</f>
        <v>Of-T-022</v>
      </c>
      <c r="D72" s="1211"/>
      <c r="E72" s="1231"/>
    </row>
    <row r="73" spans="1:5">
      <c r="A73" s="1224"/>
      <c r="B73" s="1371" t="str">
        <f>③物件概要!B22&amp;③物件概要!C22</f>
        <v>Of-T-023NMF高輪ビル</v>
      </c>
      <c r="C73" s="1371" t="str">
        <f>③物件概要!B22</f>
        <v>Of-T-023</v>
      </c>
      <c r="D73" s="1211"/>
      <c r="E73" s="1231"/>
    </row>
    <row r="74" spans="1:5">
      <c r="A74" s="1224"/>
      <c r="B74" s="1371" t="str">
        <f>③物件概要!B23&amp;③物件概要!C23</f>
        <v>Of-T-024PMO八丁堀</v>
      </c>
      <c r="C74" s="1371" t="str">
        <f>③物件概要!B23</f>
        <v>Of-T-024</v>
      </c>
      <c r="D74" s="1211"/>
      <c r="E74" s="1231"/>
    </row>
    <row r="75" spans="1:5">
      <c r="A75" s="1224"/>
      <c r="B75" s="1371" t="str">
        <f>③物件概要!B24&amp;③物件概要!C24</f>
        <v>Of-T-026PMO日本橋大伝馬町</v>
      </c>
      <c r="C75" s="1371" t="str">
        <f>③物件概要!B24</f>
        <v>Of-T-026</v>
      </c>
      <c r="D75" s="1211"/>
      <c r="E75" s="1231"/>
    </row>
    <row r="76" spans="1:5">
      <c r="A76" s="1224"/>
      <c r="B76" s="1371" t="str">
        <f>③物件概要!B25&amp;③物件概要!C25</f>
        <v>Of-T-028PMO東日本橋</v>
      </c>
      <c r="C76" s="1371" t="str">
        <f>③物件概要!B25</f>
        <v>Of-T-028</v>
      </c>
      <c r="D76" s="1211"/>
      <c r="E76" s="1231"/>
    </row>
    <row r="77" spans="1:5">
      <c r="A77" s="1224"/>
      <c r="B77" s="1371" t="str">
        <f>③物件概要!B26&amp;③物件概要!C26</f>
        <v>Of-T-029野村不動産上野ビル</v>
      </c>
      <c r="C77" s="1371" t="str">
        <f>③物件概要!B26</f>
        <v>Of-T-029</v>
      </c>
      <c r="D77" s="1211"/>
      <c r="E77" s="1231"/>
    </row>
    <row r="78" spans="1:5">
      <c r="A78" s="1224"/>
      <c r="B78" s="1371" t="str">
        <f>③物件概要!B27&amp;③物件概要!C27</f>
        <v>Of-T-031NF本郷ビル</v>
      </c>
      <c r="C78" s="1371" t="str">
        <f>③物件概要!B27</f>
        <v>Of-T-031</v>
      </c>
      <c r="D78" s="1211"/>
      <c r="E78" s="1231"/>
    </row>
    <row r="79" spans="1:5">
      <c r="A79" s="1224"/>
      <c r="B79" s="1371" t="str">
        <f>③物件概要!B28&amp;③物件概要!C28</f>
        <v>Of-T-034クリスタルパークビル</v>
      </c>
      <c r="C79" s="1371" t="str">
        <f>③物件概要!B28</f>
        <v>Of-T-034</v>
      </c>
      <c r="D79" s="1211"/>
      <c r="E79" s="1231"/>
    </row>
    <row r="80" spans="1:5">
      <c r="A80" s="1224"/>
      <c r="B80" s="1371" t="str">
        <f>③物件概要!B29&amp;③物件概要!C29</f>
        <v>Of-T-035NMF吉祥寺本町ビル</v>
      </c>
      <c r="C80" s="1371" t="str">
        <f>③物件概要!B29</f>
        <v>Of-T-035</v>
      </c>
      <c r="D80" s="1211"/>
      <c r="E80" s="1231"/>
    </row>
    <row r="81" spans="1:5">
      <c r="A81" s="1224"/>
      <c r="B81" s="1371" t="str">
        <f>③物件概要!B30&amp;③物件概要!C30</f>
        <v>Of-T-036ファーレ立川センタースクエア</v>
      </c>
      <c r="C81" s="1371" t="str">
        <f>③物件概要!B30</f>
        <v>Of-T-036</v>
      </c>
      <c r="D81" s="1211"/>
      <c r="E81" s="1231"/>
    </row>
    <row r="82" spans="1:5">
      <c r="A82" s="1224"/>
      <c r="B82" s="1371" t="str">
        <f>③物件概要!B31&amp;③物件概要!C31</f>
        <v>Of-T-037NMF川崎東口ビル</v>
      </c>
      <c r="C82" s="1371" t="str">
        <f>③物件概要!B31</f>
        <v>Of-T-037</v>
      </c>
      <c r="D82" s="1211"/>
      <c r="E82" s="1231"/>
    </row>
    <row r="83" spans="1:5">
      <c r="A83" s="1224"/>
      <c r="B83" s="1371" t="str">
        <f>③物件概要!B32&amp;③物件概要!C32</f>
        <v>Of-T-038NMF横浜西口ビル</v>
      </c>
      <c r="C83" s="1371" t="str">
        <f>③物件概要!B32</f>
        <v>Of-T-038</v>
      </c>
      <c r="D83" s="1211"/>
      <c r="E83" s="1231"/>
    </row>
    <row r="84" spans="1:5">
      <c r="A84" s="1224"/>
      <c r="B84" s="1371" t="str">
        <f>③物件概要!B33&amp;③物件概要!C33</f>
        <v>Of-T-039NMF新横浜ビル</v>
      </c>
      <c r="C84" s="1371" t="str">
        <f>③物件概要!B33</f>
        <v>Of-T-039</v>
      </c>
      <c r="D84" s="1211"/>
      <c r="E84" s="1231"/>
    </row>
    <row r="85" spans="1:5">
      <c r="A85" s="1224"/>
      <c r="B85" s="1371" t="str">
        <f>③物件概要!B34&amp;③物件概要!C34</f>
        <v>Of-T-041PMO田町</v>
      </c>
      <c r="C85" s="1371" t="str">
        <f>③物件概要!B34</f>
        <v>Of-T-041</v>
      </c>
      <c r="D85" s="1211"/>
      <c r="E85" s="1231"/>
    </row>
    <row r="86" spans="1:5">
      <c r="A86" s="1224"/>
      <c r="B86" s="1371" t="str">
        <f>③物件概要!B35&amp;③物件概要!C35</f>
        <v>Of-T-042PMO銀座八丁目</v>
      </c>
      <c r="C86" s="1371" t="str">
        <f>③物件概要!B35</f>
        <v>Of-T-042</v>
      </c>
      <c r="D86" s="1211"/>
      <c r="E86" s="1231"/>
    </row>
    <row r="87" spans="1:5">
      <c r="A87" s="1224"/>
      <c r="B87" s="1371" t="str">
        <f>③物件概要!B36&amp;③物件概要!C36</f>
        <v>Of-T-043PMO芝公園</v>
      </c>
      <c r="C87" s="1371" t="str">
        <f>③物件概要!B36</f>
        <v>Of-T-043</v>
      </c>
      <c r="D87" s="1211"/>
      <c r="E87" s="1231"/>
    </row>
    <row r="88" spans="1:5">
      <c r="A88" s="1224"/>
      <c r="B88" s="1371" t="str">
        <f>③物件概要!B37&amp;③物件概要!C37</f>
        <v>Of-T-044日本電気本社ビル</v>
      </c>
      <c r="C88" s="1371" t="str">
        <f>③物件概要!B37</f>
        <v>Of-T-044</v>
      </c>
      <c r="D88" s="1211"/>
      <c r="E88" s="1231"/>
    </row>
    <row r="89" spans="1:5">
      <c r="A89" s="1224"/>
      <c r="B89" s="1371" t="str">
        <f>③物件概要!B38&amp;③物件概要!C38</f>
        <v>Of-T-045晴海アイランド トリトンスクエア オフィスタワーY</v>
      </c>
      <c r="C89" s="1371" t="str">
        <f>③物件概要!B38</f>
        <v>Of-T-045</v>
      </c>
      <c r="D89" s="1211"/>
      <c r="E89" s="1231"/>
    </row>
    <row r="90" spans="1:5">
      <c r="A90" s="1224"/>
      <c r="B90" s="1371" t="str">
        <f>③物件概要!B39&amp;③物件概要!C39</f>
        <v>Of-T-046NMF青山一丁目ビル</v>
      </c>
      <c r="C90" s="1371" t="str">
        <f>③物件概要!B39</f>
        <v>Of-T-046</v>
      </c>
      <c r="D90" s="1211"/>
      <c r="E90" s="1231"/>
    </row>
    <row r="91" spans="1:5">
      <c r="A91" s="1224"/>
      <c r="B91" s="1371" t="str">
        <f>③物件概要!B40&amp;③物件概要!C40</f>
        <v>Of-T-047NMF竹橋ビル</v>
      </c>
      <c r="C91" s="1371" t="str">
        <f>③物件概要!B40</f>
        <v>Of-T-047</v>
      </c>
      <c r="D91" s="1211"/>
      <c r="E91" s="1231"/>
    </row>
    <row r="92" spans="1:5">
      <c r="A92" s="1224"/>
      <c r="B92" s="1371" t="str">
        <f>③物件概要!B41&amp;③物件概要!C41</f>
        <v>Of-T-048晴海アイランド トリトンスクエア オフィスタワーZ</v>
      </c>
      <c r="C92" s="1371" t="str">
        <f>③物件概要!B41</f>
        <v>Of-T-048</v>
      </c>
      <c r="D92" s="1211"/>
      <c r="E92" s="1231"/>
    </row>
    <row r="93" spans="1:5">
      <c r="A93" s="1224"/>
      <c r="B93" s="1371" t="str">
        <f>③物件概要!B42&amp;③物件概要!C42</f>
        <v>Of-T-049NMF茅場町ビル</v>
      </c>
      <c r="C93" s="1371" t="str">
        <f>③物件概要!B42</f>
        <v>Of-T-049</v>
      </c>
      <c r="D93" s="1211"/>
      <c r="E93" s="1231"/>
    </row>
    <row r="94" spans="1:5">
      <c r="A94" s="1224"/>
      <c r="B94" s="1371" t="str">
        <f>③物件概要!B43&amp;③物件概要!C43</f>
        <v>Of-T-050NMF新宿EASTビル</v>
      </c>
      <c r="C94" s="1371" t="str">
        <f>③物件概要!B43</f>
        <v>Of-T-050</v>
      </c>
      <c r="D94" s="1211"/>
      <c r="E94" s="1231"/>
    </row>
    <row r="95" spans="1:5">
      <c r="A95" s="1224"/>
      <c r="B95" s="1371" t="str">
        <f>③物件概要!B44&amp;③物件概要!C44</f>
        <v>Of-T-051NMF芝公園ビル</v>
      </c>
      <c r="C95" s="1371" t="str">
        <f>③物件概要!B44</f>
        <v>Of-T-051</v>
      </c>
      <c r="D95" s="1211"/>
      <c r="E95" s="1231"/>
    </row>
    <row r="96" spans="1:5">
      <c r="A96" s="1224"/>
      <c r="B96" s="1371" t="str">
        <f>③物件概要!B45&amp;③物件概要!C45</f>
        <v>Of-T-052NMF銀座四丁目ビル</v>
      </c>
      <c r="C96" s="1371" t="str">
        <f>③物件概要!B45</f>
        <v>Of-T-052</v>
      </c>
      <c r="D96" s="1211"/>
      <c r="E96" s="1231"/>
    </row>
    <row r="97" spans="1:5">
      <c r="A97" s="1224"/>
      <c r="B97" s="1371" t="str">
        <f>③物件概要!B46&amp;③物件概要!C46</f>
        <v>Of-T-053ファーレイーストビル</v>
      </c>
      <c r="C97" s="1371" t="str">
        <f>③物件概要!B46</f>
        <v>Of-T-053</v>
      </c>
      <c r="D97" s="1211"/>
      <c r="E97" s="1231"/>
    </row>
    <row r="98" spans="1:5">
      <c r="A98" s="1224"/>
      <c r="B98" s="1371" t="str">
        <f>③物件概要!B47&amp;③物件概要!C47</f>
        <v>Of-T-054PMO新日本橋</v>
      </c>
      <c r="C98" s="1371" t="str">
        <f>③物件概要!B47</f>
        <v>Of-T-054</v>
      </c>
      <c r="D98" s="1211"/>
      <c r="E98" s="1231"/>
    </row>
    <row r="99" spans="1:5">
      <c r="A99" s="1224"/>
      <c r="B99" s="1371" t="str">
        <f>③物件概要!B48&amp;③物件概要!C48</f>
        <v>Of-T-055PMO平河町</v>
      </c>
      <c r="C99" s="1371" t="str">
        <f>③物件概要!B48</f>
        <v>Of-T-055</v>
      </c>
      <c r="D99" s="1211"/>
      <c r="E99" s="1231"/>
    </row>
    <row r="100" spans="1:5">
      <c r="A100" s="1224"/>
      <c r="B100" s="1371" t="str">
        <f>③物件概要!B49&amp;③物件概要!C49</f>
        <v>Of-T-056PMO日本橋三越前</v>
      </c>
      <c r="C100" s="1371" t="str">
        <f>③物件概要!B49</f>
        <v>Of-T-056</v>
      </c>
      <c r="D100" s="1211"/>
      <c r="E100" s="1231"/>
    </row>
    <row r="101" spans="1:5">
      <c r="A101" s="1224"/>
      <c r="B101" s="1371" t="str">
        <f>③物件概要!B50&amp;③物件概要!C50</f>
        <v>Of-T-057PMO芝大門</v>
      </c>
      <c r="C101" s="1371" t="str">
        <f>③物件概要!B50</f>
        <v>Of-T-057</v>
      </c>
      <c r="D101" s="1211"/>
      <c r="E101" s="1231"/>
    </row>
    <row r="102" spans="1:5">
      <c r="A102" s="1224"/>
      <c r="B102" s="1371" t="str">
        <f>③物件概要!B51&amp;③物件概要!C51</f>
        <v>Of-S-001札幌ノースプラザ</v>
      </c>
      <c r="C102" s="1371" t="str">
        <f>③物件概要!B51</f>
        <v>Of-S-001</v>
      </c>
      <c r="D102" s="1211"/>
      <c r="E102" s="1231"/>
    </row>
    <row r="103" spans="1:5">
      <c r="A103" s="1224"/>
      <c r="B103" s="1371" t="str">
        <f>③物件概要!B52&amp;③物件概要!C52</f>
        <v>Of-S-002野村不動産札幌ビル</v>
      </c>
      <c r="C103" s="1371" t="str">
        <f>③物件概要!B52</f>
        <v>Of-S-002</v>
      </c>
      <c r="D103" s="1211"/>
      <c r="E103" s="1231"/>
    </row>
    <row r="104" spans="1:5">
      <c r="A104" s="1224"/>
      <c r="B104" s="1371" t="str">
        <f>③物件概要!B53&amp;③物件概要!C53</f>
        <v>Of-S-004NMF仙台青葉通りビル</v>
      </c>
      <c r="C104" s="1371" t="str">
        <f>③物件概要!B53</f>
        <v>Of-S-004</v>
      </c>
      <c r="D104" s="1211"/>
      <c r="E104" s="1231"/>
    </row>
    <row r="105" spans="1:5">
      <c r="A105" s="1224"/>
      <c r="B105" s="1371" t="str">
        <f>③物件概要!B54&amp;③物件概要!C54</f>
        <v>Of-S-005NMF宇都宮ビル</v>
      </c>
      <c r="C105" s="1371" t="str">
        <f>③物件概要!B54</f>
        <v>Of-S-005</v>
      </c>
      <c r="D105" s="1211"/>
      <c r="E105" s="1231"/>
    </row>
    <row r="106" spans="1:5">
      <c r="A106" s="1224"/>
      <c r="B106" s="1371" t="str">
        <f>③物件概要!B55&amp;③物件概要!C55</f>
        <v>Of-S-006NMF名古屋伏見ビル</v>
      </c>
      <c r="C106" s="1371" t="str">
        <f>③物件概要!B55</f>
        <v>Of-S-006</v>
      </c>
      <c r="D106" s="1211"/>
      <c r="E106" s="1231"/>
    </row>
    <row r="107" spans="1:5">
      <c r="A107" s="1224"/>
      <c r="B107" s="1371" t="str">
        <f>③物件概要!B56&amp;③物件概要!C56</f>
        <v>Of-S-007NMF名古屋柳橋ビル</v>
      </c>
      <c r="C107" s="1371" t="str">
        <f>③物件概要!B56</f>
        <v>Of-S-007</v>
      </c>
      <c r="D107" s="1211"/>
      <c r="E107" s="1231"/>
    </row>
    <row r="108" spans="1:5">
      <c r="A108" s="1224"/>
      <c r="B108" s="1371" t="str">
        <f>③物件概要!B57&amp;③物件概要!C57</f>
        <v>Of-S-008オムロン京都センタービル</v>
      </c>
      <c r="C108" s="1371" t="str">
        <f>③物件概要!B57</f>
        <v>Of-S-008</v>
      </c>
      <c r="D108" s="1211"/>
      <c r="E108" s="1231"/>
    </row>
    <row r="109" spans="1:5">
      <c r="A109" s="1224"/>
      <c r="B109" s="1371" t="str">
        <f>③物件概要!B58&amp;③物件概要!C58</f>
        <v>Of-S-009SORA新大阪21</v>
      </c>
      <c r="C109" s="1371" t="str">
        <f>③物件概要!B58</f>
        <v>Of-S-009</v>
      </c>
      <c r="D109" s="1211"/>
      <c r="E109" s="1231"/>
    </row>
    <row r="110" spans="1:5">
      <c r="A110" s="1224"/>
      <c r="B110" s="1371" t="str">
        <f>③物件概要!B59&amp;③物件概要!C59</f>
        <v>Of-S-010野村不動産大阪ビル</v>
      </c>
      <c r="C110" s="1371" t="str">
        <f>③物件概要!B59</f>
        <v>Of-S-010</v>
      </c>
      <c r="D110" s="1232"/>
      <c r="E110" s="1231"/>
    </row>
    <row r="111" spans="1:5">
      <c r="A111" s="1224"/>
      <c r="B111" s="1371" t="str">
        <f>③物件概要!B60&amp;③物件概要!C60</f>
        <v>Of-S-011野村不動産西梅田ビル</v>
      </c>
      <c r="C111" s="1371" t="str">
        <f>③物件概要!B60</f>
        <v>Of-S-011</v>
      </c>
      <c r="D111" s="1232"/>
      <c r="E111" s="1231"/>
    </row>
    <row r="112" spans="1:5">
      <c r="A112" s="1224"/>
      <c r="B112" s="1371" t="str">
        <f>③物件概要!B61&amp;③物件概要!C61</f>
        <v>Of-S-012野村不動産四ツ橋ビル</v>
      </c>
      <c r="C112" s="1371" t="str">
        <f>③物件概要!B61</f>
        <v>Of-S-012</v>
      </c>
      <c r="D112" s="1232"/>
      <c r="E112" s="1231"/>
    </row>
    <row r="113" spans="1:5">
      <c r="A113" s="1224"/>
      <c r="B113" s="1371" t="str">
        <f>③物件概要!B62&amp;③物件概要!C62</f>
        <v>Of-S-013野村不動産広島ビル</v>
      </c>
      <c r="C113" s="1371" t="str">
        <f>③物件概要!B62</f>
        <v>Of-S-013</v>
      </c>
      <c r="D113" s="1232"/>
      <c r="E113" s="1231"/>
    </row>
    <row r="114" spans="1:5">
      <c r="A114" s="1224"/>
      <c r="B114" s="1371" t="str">
        <f>③物件概要!B63&amp;③物件概要!C63</f>
        <v>Of-S-014NMF博多駅前ビル</v>
      </c>
      <c r="C114" s="1371" t="str">
        <f>③物件概要!B63</f>
        <v>Of-S-014</v>
      </c>
      <c r="D114" s="1232"/>
      <c r="E114" s="1231"/>
    </row>
    <row r="115" spans="1:5">
      <c r="A115" s="1224"/>
      <c r="B115" s="1371" t="str">
        <f>③物件概要!B64&amp;③物件概要!C64</f>
        <v>Of-S-015NMF天神南ビル</v>
      </c>
      <c r="C115" s="1371" t="str">
        <f>③物件概要!B64</f>
        <v>Of-S-015</v>
      </c>
      <c r="D115" s="1232"/>
      <c r="E115" s="1231"/>
    </row>
    <row r="116" spans="1:5">
      <c r="A116" s="1224"/>
      <c r="B116" s="1371" t="str">
        <f>③物件概要!B65&amp;③物件概要!C65</f>
        <v>Rt-T-002横須賀モアーズシティ</v>
      </c>
      <c r="C116" s="1371" t="str">
        <f>③物件概要!B65</f>
        <v>Rt-T-002</v>
      </c>
      <c r="D116" s="1232"/>
      <c r="E116" s="1231"/>
    </row>
    <row r="117" spans="1:5">
      <c r="A117" s="1224"/>
      <c r="B117" s="1371" t="str">
        <f>③物件概要!B66&amp;③物件概要!C66</f>
        <v>Rt-T-003Recipe SHIMOKITA</v>
      </c>
      <c r="C117" s="1371" t="str">
        <f>③物件概要!B66</f>
        <v>Rt-T-003</v>
      </c>
      <c r="D117" s="1232"/>
      <c r="E117" s="1231"/>
    </row>
    <row r="118" spans="1:5">
      <c r="A118" s="1224"/>
      <c r="B118" s="1371" t="str">
        <f>③物件概要!B67&amp;③物件概要!C67</f>
        <v>Rt-T-004川崎モアーズ</v>
      </c>
      <c r="C118" s="1371" t="str">
        <f>③物件概要!B67</f>
        <v>Rt-T-004</v>
      </c>
      <c r="D118" s="1232"/>
      <c r="E118" s="1231"/>
    </row>
    <row r="119" spans="1:5">
      <c r="A119" s="1224"/>
      <c r="B119" s="1371" t="str">
        <f>③物件概要!B68&amp;③物件概要!C68</f>
        <v>Rt-T-005EQUINIA新宿</v>
      </c>
      <c r="C119" s="1371" t="str">
        <f>③物件概要!B68</f>
        <v>Rt-T-005</v>
      </c>
      <c r="D119" s="1232"/>
      <c r="E119" s="1231"/>
    </row>
    <row r="120" spans="1:5">
      <c r="A120" s="1224"/>
      <c r="B120" s="1371" t="str">
        <f>③物件概要!B69&amp;③物件概要!C69</f>
        <v>Rt-T-006EQUINIA池袋</v>
      </c>
      <c r="C120" s="1371" t="str">
        <f>③物件概要!B69</f>
        <v>Rt-T-006</v>
      </c>
      <c r="D120" s="1232"/>
      <c r="E120" s="1231"/>
    </row>
    <row r="121" spans="1:5">
      <c r="A121" s="1224"/>
      <c r="B121" s="1371" t="str">
        <f>③物件概要!B70&amp;③物件概要!C70</f>
        <v>Rt-T-007covirna machida</v>
      </c>
      <c r="C121" s="1371" t="str">
        <f>③物件概要!B70</f>
        <v>Rt-T-007</v>
      </c>
      <c r="D121" s="1232"/>
      <c r="E121" s="1231"/>
    </row>
    <row r="122" spans="1:5">
      <c r="A122" s="1224"/>
      <c r="B122" s="1371" t="str">
        <f>③物件概要!B71&amp;③物件概要!C71</f>
        <v>Rt-T-008ニトリ幕張店</v>
      </c>
      <c r="C122" s="1371" t="str">
        <f>③物件概要!B71</f>
        <v>Rt-T-008</v>
      </c>
      <c r="D122" s="1232"/>
      <c r="E122" s="1231"/>
    </row>
    <row r="123" spans="1:5">
      <c r="A123" s="1224"/>
      <c r="B123" s="1371" t="str">
        <f>③物件概要!B72&amp;③物件概要!C72</f>
        <v>Rt-T-009コナミスポーツクラブ府中</v>
      </c>
      <c r="C123" s="1371" t="str">
        <f>③物件概要!B72</f>
        <v>Rt-T-009</v>
      </c>
      <c r="D123" s="1232"/>
      <c r="E123" s="1231"/>
    </row>
    <row r="124" spans="1:5">
      <c r="A124" s="1224"/>
      <c r="B124" s="1371" t="str">
        <f>③物件概要!B73&amp;③物件概要!C73</f>
        <v>Rt-T-010FESTA SQUARE</v>
      </c>
      <c r="C124" s="1371" t="str">
        <f>③物件概要!B73</f>
        <v>Rt-T-010</v>
      </c>
      <c r="D124" s="1232"/>
      <c r="E124" s="1231"/>
    </row>
    <row r="125" spans="1:5">
      <c r="A125" s="1224"/>
      <c r="B125" s="1371" t="str">
        <f>③物件概要!B74&amp;③物件概要!C74</f>
        <v>Rt-T-011GEMS渋谷</v>
      </c>
      <c r="C125" s="1371" t="str">
        <f>③物件概要!B74</f>
        <v>Rt-T-011</v>
      </c>
      <c r="D125" s="1232"/>
      <c r="E125" s="1231"/>
    </row>
    <row r="126" spans="1:5">
      <c r="A126" s="1224"/>
      <c r="B126" s="1371" t="str">
        <f>③物件概要!B75&amp;③物件概要!C75</f>
        <v>Rt-T-012駿台あざみ野校</v>
      </c>
      <c r="C126" s="1371" t="str">
        <f>③物件概要!B75</f>
        <v>Rt-T-012</v>
      </c>
      <c r="D126" s="1232"/>
      <c r="E126" s="1231"/>
    </row>
    <row r="127" spans="1:5">
      <c r="A127" s="1224"/>
      <c r="B127" s="1371" t="str">
        <f>③物件概要!B76&amp;③物件概要!C76</f>
        <v>Rt-T-013EQUINIA青葉台</v>
      </c>
      <c r="C127" s="1371" t="str">
        <f>③物件概要!B76</f>
        <v>Rt-T-013</v>
      </c>
      <c r="D127" s="1232"/>
      <c r="E127" s="1231"/>
    </row>
    <row r="128" spans="1:5">
      <c r="A128" s="1224"/>
      <c r="B128" s="1371" t="str">
        <f>③物件概要!B77&amp;③物件概要!C77</f>
        <v>Rt-T-014メガロス神奈川店</v>
      </c>
      <c r="C128" s="1371" t="str">
        <f>③物件概要!B77</f>
        <v>Rt-T-014</v>
      </c>
      <c r="D128" s="1232"/>
      <c r="E128" s="1231"/>
    </row>
    <row r="129" spans="1:5">
      <c r="A129" s="1224"/>
      <c r="B129" s="1371" t="str">
        <f>③物件概要!B78&amp;③物件概要!C78</f>
        <v>Rt-T-015三菱自動車　目黒店（底地）</v>
      </c>
      <c r="C129" s="1371" t="str">
        <f>③物件概要!B78</f>
        <v>Rt-T-015</v>
      </c>
      <c r="D129" s="1232"/>
      <c r="E129" s="1231"/>
    </row>
    <row r="130" spans="1:5">
      <c r="A130" s="1224"/>
      <c r="B130" s="1371" t="str">
        <f>③物件概要!B79&amp;③物件概要!C79</f>
        <v>Rt-T-016三菱自動車　調布店（底地）</v>
      </c>
      <c r="C130" s="1371" t="str">
        <f>③物件概要!B79</f>
        <v>Rt-T-016</v>
      </c>
      <c r="D130" s="1232"/>
      <c r="E130" s="1231"/>
    </row>
    <row r="131" spans="1:5">
      <c r="A131" s="1224"/>
      <c r="B131" s="1371" t="str">
        <f>③物件概要!B80&amp;③物件概要!C80</f>
        <v>Rt-T-018三菱自動車　練馬店（底地）</v>
      </c>
      <c r="C131" s="1371" t="str">
        <f>③物件概要!B80</f>
        <v>Rt-T-018</v>
      </c>
      <c r="D131" s="1232"/>
      <c r="E131" s="1231"/>
    </row>
    <row r="132" spans="1:5">
      <c r="A132" s="1224"/>
      <c r="B132" s="1371" t="str">
        <f>③物件概要!B81&amp;③物件概要!C81</f>
        <v>Rt-T-019三菱自動車　川崎店（底地）</v>
      </c>
      <c r="C132" s="1371" t="str">
        <f>③物件概要!B81</f>
        <v>Rt-T-019</v>
      </c>
      <c r="D132" s="1232"/>
      <c r="E132" s="1231"/>
    </row>
    <row r="133" spans="1:5">
      <c r="A133" s="1224"/>
      <c r="B133" s="1371" t="str">
        <f>③物件概要!B82&amp;③物件概要!C82</f>
        <v>Rt-T-020三菱自動車　高井戸店（底地）</v>
      </c>
      <c r="C133" s="1371" t="str">
        <f>③物件概要!B82</f>
        <v>Rt-T-020</v>
      </c>
      <c r="D133" s="1232"/>
      <c r="E133" s="1231"/>
    </row>
    <row r="134" spans="1:5">
      <c r="A134" s="1224"/>
      <c r="B134" s="1371" t="str">
        <f>③物件概要!B83&amp;③物件概要!C83</f>
        <v>Rt-T-021三菱自動車　葛飾店（底地）</v>
      </c>
      <c r="C134" s="1371" t="str">
        <f>③物件概要!B83</f>
        <v>Rt-T-021</v>
      </c>
      <c r="D134" s="1232"/>
      <c r="E134" s="1231"/>
    </row>
    <row r="135" spans="1:5">
      <c r="A135" s="1224"/>
      <c r="B135" s="1371" t="str">
        <f>③物件概要!B84&amp;③物件概要!C84</f>
        <v>Rt-T-022三菱自動車　東久留米店（底地）</v>
      </c>
      <c r="C135" s="1371" t="str">
        <f>③物件概要!B84</f>
        <v>Rt-T-022</v>
      </c>
      <c r="D135" s="1232"/>
      <c r="E135" s="1231"/>
    </row>
    <row r="136" spans="1:5">
      <c r="A136" s="1224"/>
      <c r="B136" s="1371" t="str">
        <f>③物件概要!B85&amp;③物件概要!C85</f>
        <v>Rt-T-023三菱自動車　世田谷店（底地）</v>
      </c>
      <c r="C136" s="1371" t="str">
        <f>③物件概要!B85</f>
        <v>Rt-T-023</v>
      </c>
      <c r="D136" s="1232"/>
      <c r="E136" s="1231"/>
    </row>
    <row r="137" spans="1:5">
      <c r="A137" s="1224"/>
      <c r="B137" s="1371" t="str">
        <f>③物件概要!B86&amp;③物件概要!C86</f>
        <v>Rt-T-025三菱自動車　関町店（底地）</v>
      </c>
      <c r="C137" s="1371" t="str">
        <f>③物件概要!B86</f>
        <v>Rt-T-025</v>
      </c>
      <c r="D137" s="1232"/>
      <c r="E137" s="1231"/>
    </row>
    <row r="138" spans="1:5">
      <c r="A138" s="1224"/>
      <c r="B138" s="1371" t="str">
        <f>③物件概要!B87&amp;③物件概要!C87</f>
        <v>Rt-T-026三菱自動車　東大和店（底地）</v>
      </c>
      <c r="C138" s="1371" t="str">
        <f>③物件概要!B87</f>
        <v>Rt-T-026</v>
      </c>
      <c r="D138" s="1232"/>
      <c r="E138" s="1231"/>
    </row>
    <row r="139" spans="1:5">
      <c r="A139" s="1224"/>
      <c r="B139" s="1371" t="str">
        <f>③物件概要!B88&amp;③物件概要!C88</f>
        <v>Rt-T-027三菱自動車　元住吉店（底地）</v>
      </c>
      <c r="C139" s="1371" t="str">
        <f>③物件概要!B88</f>
        <v>Rt-T-027</v>
      </c>
      <c r="D139" s="1232"/>
      <c r="E139" s="1231"/>
    </row>
    <row r="140" spans="1:5">
      <c r="A140" s="1224"/>
      <c r="B140" s="1371" t="str">
        <f>③物件概要!B89&amp;③物件概要!C89</f>
        <v>Rt-T-028三菱自動車　川越店（底地）</v>
      </c>
      <c r="C140" s="1371" t="str">
        <f>③物件概要!B89</f>
        <v>Rt-T-028</v>
      </c>
      <c r="D140" s="1232"/>
      <c r="E140" s="1231"/>
    </row>
    <row r="141" spans="1:5">
      <c r="A141" s="1224"/>
      <c r="B141" s="1371" t="str">
        <f>③物件概要!B90&amp;③物件概要!C90</f>
        <v>Rt-T-029三菱自動車　江戸川店（底地）</v>
      </c>
      <c r="C141" s="1371" t="str">
        <f>③物件概要!B90</f>
        <v>Rt-T-029</v>
      </c>
      <c r="D141" s="1232"/>
      <c r="E141" s="1231"/>
    </row>
    <row r="142" spans="1:5">
      <c r="A142" s="1224"/>
      <c r="B142" s="1371" t="str">
        <f>③物件概要!B91&amp;③物件概要!C91</f>
        <v>Rt-T-030三菱自動車　狭山店（底地）</v>
      </c>
      <c r="C142" s="1371" t="str">
        <f>③物件概要!B91</f>
        <v>Rt-T-030</v>
      </c>
      <c r="D142" s="1232"/>
      <c r="E142" s="1231"/>
    </row>
    <row r="143" spans="1:5">
      <c r="A143" s="1224"/>
      <c r="B143" s="1371" t="str">
        <f>③物件概要!B92&amp;③物件概要!C92</f>
        <v>Rt-T-031野村不動産吉祥寺ビル</v>
      </c>
      <c r="C143" s="1371" t="str">
        <f>③物件概要!B92</f>
        <v>Rt-T-031</v>
      </c>
      <c r="D143" s="1232"/>
      <c r="E143" s="1231"/>
    </row>
    <row r="144" spans="1:5">
      <c r="A144" s="1224"/>
      <c r="B144" s="1371" t="str">
        <f>③物件概要!B93&amp;③物件概要!C93</f>
        <v>Rt-T-032GEMS市ヶ谷</v>
      </c>
      <c r="C144" s="1371" t="str">
        <f>③物件概要!B93</f>
        <v>Rt-T-032</v>
      </c>
      <c r="D144" s="1232"/>
      <c r="E144" s="1231"/>
    </row>
    <row r="145" spans="1:12">
      <c r="A145" s="1224"/>
      <c r="B145" s="1371" t="str">
        <f>③物件概要!B94&amp;③物件概要!C94</f>
        <v>Rt-T-033相模原ショッピングセンター</v>
      </c>
      <c r="C145" s="1371" t="str">
        <f>③物件概要!B94</f>
        <v>Rt-T-033</v>
      </c>
      <c r="D145" s="1232"/>
      <c r="E145" s="1231"/>
    </row>
    <row r="146" spans="1:12">
      <c r="A146" s="1224"/>
      <c r="B146" s="1371" t="str">
        <f>③物件概要!B95&amp;③物件概要!C95</f>
        <v>Rt-T-034武蔵浦和ショッピングスクエア</v>
      </c>
      <c r="C146" s="1371" t="str">
        <f>③物件概要!B95</f>
        <v>Rt-T-034</v>
      </c>
      <c r="D146" s="1232"/>
      <c r="E146" s="1231"/>
    </row>
    <row r="147" spans="1:12">
      <c r="A147" s="1224"/>
      <c r="B147" s="1371" t="str">
        <f>③物件概要!B96&amp;③物件概要!C96</f>
        <v>Rt-T-036サミットストア成田東店（底地）</v>
      </c>
      <c r="C147" s="1371" t="str">
        <f>③物件概要!B96</f>
        <v>Rt-T-036</v>
      </c>
      <c r="D147" s="1232"/>
      <c r="E147" s="1231"/>
    </row>
    <row r="148" spans="1:12">
      <c r="A148" s="1224"/>
      <c r="B148" s="1371" t="str">
        <f>③物件概要!B97&amp;③物件概要!C97</f>
        <v>Rt-T-037GEMS大門</v>
      </c>
      <c r="C148" s="1371" t="str">
        <f>③物件概要!B97</f>
        <v>Rt-T-037</v>
      </c>
      <c r="D148" s="1232"/>
      <c r="E148" s="1231"/>
    </row>
    <row r="149" spans="1:12">
      <c r="A149" s="1224"/>
      <c r="B149" s="1371" t="str">
        <f>③物件概要!B98&amp;③物件概要!C98</f>
        <v>Rt-T-038GEMS神田</v>
      </c>
      <c r="C149" s="1371" t="str">
        <f>③物件概要!B98</f>
        <v>Rt-T-038</v>
      </c>
      <c r="D149" s="1232"/>
      <c r="E149" s="1231"/>
    </row>
    <row r="150" spans="1:12">
      <c r="A150" s="1224"/>
      <c r="B150" s="1371" t="str">
        <f>③物件概要!B99&amp;③物件概要!C99</f>
        <v>Rt-T-039サミットストア向台町店</v>
      </c>
      <c r="C150" s="1371" t="str">
        <f>③物件概要!B99</f>
        <v>Rt-T-039</v>
      </c>
      <c r="D150" s="1232"/>
      <c r="E150" s="1231"/>
    </row>
    <row r="151" spans="1:12">
      <c r="A151" s="1224"/>
      <c r="B151" s="1371" t="str">
        <f>③物件概要!B100&amp;③物件概要!C100</f>
        <v>Rt-S-001ユニバーサル・シティウォーク大阪</v>
      </c>
      <c r="C151" s="1371" t="str">
        <f>③物件概要!B100</f>
        <v>Rt-S-001</v>
      </c>
      <c r="D151" s="1232"/>
      <c r="E151" s="1231"/>
    </row>
    <row r="152" spans="1:12">
      <c r="A152" s="1224"/>
      <c r="B152" s="1371" t="str">
        <f>③物件概要!B101&amp;③物件概要!C101</f>
        <v>Rt-S-002イズミヤ千里丘店</v>
      </c>
      <c r="C152" s="1371" t="str">
        <f>③物件概要!B101</f>
        <v>Rt-S-002</v>
      </c>
      <c r="D152" s="1232"/>
      <c r="E152" s="1231"/>
    </row>
    <row r="153" spans="1:12">
      <c r="A153" s="1224"/>
      <c r="B153" s="1371" t="str">
        <f>③物件概要!B102&amp;③物件概要!C102</f>
        <v>Rt-S-004イズミヤ八尾店</v>
      </c>
      <c r="C153" s="1371" t="str">
        <f>③物件概要!B102</f>
        <v>Rt-S-004</v>
      </c>
      <c r="D153" s="1232"/>
      <c r="E153" s="1231"/>
    </row>
    <row r="154" spans="1:12">
      <c r="A154" s="1224"/>
      <c r="B154" s="1371" t="str">
        <f>③物件概要!B103&amp;③物件概要!C103</f>
        <v>Rt-S-005イズミヤ小林店</v>
      </c>
      <c r="C154" s="1371" t="str">
        <f>③物件概要!B103</f>
        <v>Rt-S-005</v>
      </c>
      <c r="D154" s="1232"/>
      <c r="E154" s="1231"/>
    </row>
    <row r="155" spans="1:12">
      <c r="A155" s="1224"/>
      <c r="B155" s="1371" t="str">
        <f>③物件概要!B104&amp;③物件概要!C104</f>
        <v>Rt-S-006一番町stear</v>
      </c>
      <c r="C155" s="1371" t="str">
        <f>③物件概要!B104</f>
        <v>Rt-S-006</v>
      </c>
      <c r="D155" s="1232"/>
      <c r="E155" s="1231"/>
    </row>
    <row r="156" spans="1:12">
      <c r="A156" s="1224"/>
      <c r="B156" s="1371" t="str">
        <f>③物件概要!B105&amp;③物件概要!C105</f>
        <v>Rt-S-007EQUINIA青葉通り</v>
      </c>
      <c r="C156" s="1371" t="str">
        <f>③物件概要!B105</f>
        <v>Rt-S-007</v>
      </c>
      <c r="D156" s="1232"/>
      <c r="E156" s="1231"/>
    </row>
    <row r="157" spans="1:12">
      <c r="A157" s="1224"/>
      <c r="B157" s="1371" t="str">
        <f>③物件概要!B106&amp;③物件概要!C106</f>
        <v>Rt-S-008メルビル</v>
      </c>
      <c r="C157" s="1371" t="str">
        <f>③物件概要!B106</f>
        <v>Rt-S-008</v>
      </c>
      <c r="D157" s="1232"/>
      <c r="E157" s="1231"/>
    </row>
    <row r="158" spans="1:12">
      <c r="A158" s="1224"/>
      <c r="B158" s="1371" t="str">
        <f>③物件概要!B107&amp;③物件概要!C107</f>
        <v>Rt-S-009nORBESA</v>
      </c>
      <c r="C158" s="1371" t="str">
        <f>③物件概要!B107</f>
        <v>Rt-S-009</v>
      </c>
      <c r="D158" s="1232"/>
      <c r="E158" s="1231"/>
    </row>
    <row r="159" spans="1:12">
      <c r="A159" s="1224"/>
      <c r="B159" s="1371" t="str">
        <f>③物件概要!B108&amp;③物件概要!C108</f>
        <v>Rt-S-010中座くいだおれビル</v>
      </c>
      <c r="C159" s="1371" t="str">
        <f>③物件概要!B108</f>
        <v>Rt-S-010</v>
      </c>
      <c r="D159" s="1232"/>
      <c r="E159" s="1231"/>
    </row>
    <row r="160" spans="1:12" s="1294" customFormat="1">
      <c r="A160" s="1315"/>
      <c r="B160" s="1371" t="str">
        <f>③物件概要!B109&amp;③物件概要!C109</f>
        <v>Rt-S-011NMF神戸名谷ビル</v>
      </c>
      <c r="C160" s="1371" t="str">
        <f>③物件概要!B109</f>
        <v>Rt-S-011</v>
      </c>
      <c r="D160" s="1232"/>
      <c r="E160" s="1231"/>
      <c r="G160" s="1312"/>
      <c r="H160" s="1313"/>
      <c r="I160" s="1313"/>
      <c r="J160" s="1314"/>
      <c r="K160" s="1314"/>
      <c r="L160" s="1314"/>
    </row>
    <row r="161" spans="1:5">
      <c r="A161" s="1224"/>
      <c r="B161" s="1371" t="str">
        <f>③物件概要!B110&amp;③物件概要!C110</f>
        <v>Lg-T-001Landport浦安</v>
      </c>
      <c r="C161" s="1371" t="str">
        <f>③物件概要!B110</f>
        <v>Lg-T-001</v>
      </c>
      <c r="D161" s="1232"/>
      <c r="E161" s="1231"/>
    </row>
    <row r="162" spans="1:5">
      <c r="A162" s="1224"/>
      <c r="B162" s="1371" t="str">
        <f>③物件概要!B111&amp;③物件概要!C111</f>
        <v>Lg-T-002Landport板橋</v>
      </c>
      <c r="C162" s="1371" t="str">
        <f>③物件概要!B111</f>
        <v>Lg-T-002</v>
      </c>
      <c r="D162" s="1232"/>
      <c r="E162" s="1231"/>
    </row>
    <row r="163" spans="1:5">
      <c r="A163" s="1224"/>
      <c r="B163" s="1371" t="str">
        <f>③物件概要!B112&amp;③物件概要!C112</f>
        <v>Lg-T-003Landport川越</v>
      </c>
      <c r="C163" s="1371" t="str">
        <f>③物件概要!B112</f>
        <v>Lg-T-003</v>
      </c>
      <c r="D163" s="1232"/>
      <c r="E163" s="1231"/>
    </row>
    <row r="164" spans="1:5">
      <c r="A164" s="1224"/>
      <c r="B164" s="1371" t="str">
        <f>③物件概要!B113&amp;③物件概要!C113</f>
        <v>Lg-T-004Landport厚木</v>
      </c>
      <c r="C164" s="1371" t="str">
        <f>③物件概要!B113</f>
        <v>Lg-T-004</v>
      </c>
      <c r="D164" s="1232"/>
      <c r="E164" s="1231"/>
    </row>
    <row r="165" spans="1:5">
      <c r="A165" s="1224"/>
      <c r="B165" s="1371" t="str">
        <f>③物件概要!B114&amp;③物件概要!C114</f>
        <v>Lg-T-005相模原田名ロジスティクスセンター</v>
      </c>
      <c r="C165" s="1371" t="str">
        <f>③物件概要!B114</f>
        <v>Lg-T-005</v>
      </c>
      <c r="D165" s="1232"/>
      <c r="E165" s="1231"/>
    </row>
    <row r="166" spans="1:5">
      <c r="A166" s="1224"/>
      <c r="B166" s="1371" t="str">
        <f>③物件概要!B115&amp;③物件概要!C115</f>
        <v>Lg-T-006相模原大野台ロジスティクスセンター</v>
      </c>
      <c r="C166" s="1371" t="str">
        <f>③物件概要!B115</f>
        <v>Lg-T-006</v>
      </c>
      <c r="D166" s="1232"/>
      <c r="E166" s="1231"/>
    </row>
    <row r="167" spans="1:5">
      <c r="A167" s="1224"/>
      <c r="B167" s="1371" t="str">
        <f>③物件概要!B116&amp;③物件概要!C116</f>
        <v>Lg-T-007Landport八王子</v>
      </c>
      <c r="C167" s="1371" t="str">
        <f>③物件概要!B116</f>
        <v>Lg-T-007</v>
      </c>
      <c r="D167" s="1232"/>
      <c r="E167" s="1231"/>
    </row>
    <row r="168" spans="1:5">
      <c r="A168" s="1224"/>
      <c r="B168" s="1371" t="str">
        <f>③物件概要!B117&amp;③物件概要!C117</f>
        <v>Lg-T-008Landport春日部</v>
      </c>
      <c r="C168" s="1371" t="str">
        <f>③物件概要!B117</f>
        <v>Lg-T-008</v>
      </c>
      <c r="D168" s="1232"/>
      <c r="E168" s="1231"/>
    </row>
    <row r="169" spans="1:5">
      <c r="A169" s="1224"/>
      <c r="B169" s="1371" t="str">
        <f>③物件概要!B118&amp;③物件概要!C118</f>
        <v>Lg-T-010厚木南ロジスティクスセンターB棟</v>
      </c>
      <c r="C169" s="1371" t="str">
        <f>③物件概要!B118</f>
        <v>Lg-T-010</v>
      </c>
      <c r="D169" s="1232"/>
      <c r="E169" s="1231"/>
    </row>
    <row r="170" spans="1:5">
      <c r="A170" s="1224"/>
      <c r="B170" s="1371" t="str">
        <f>③物件概要!B119&amp;③物件概要!C119</f>
        <v>Lg-T-011羽生ロジスティクスセンター</v>
      </c>
      <c r="C170" s="1371" t="str">
        <f>③物件概要!B119</f>
        <v>Lg-T-011</v>
      </c>
      <c r="D170" s="1232"/>
      <c r="E170" s="1231"/>
    </row>
    <row r="171" spans="1:5">
      <c r="A171" s="1224"/>
      <c r="B171" s="1371" t="str">
        <f>③物件概要!B120&amp;③物件概要!C120</f>
        <v>Lg-T-012川口ロジスティクスセンターB棟</v>
      </c>
      <c r="C171" s="1371" t="str">
        <f>③物件概要!B120</f>
        <v>Lg-T-012</v>
      </c>
      <c r="D171" s="1232"/>
      <c r="E171" s="1231"/>
    </row>
    <row r="172" spans="1:5">
      <c r="A172" s="1224"/>
      <c r="B172" s="1371" t="str">
        <f>③物件概要!B121&amp;③物件概要!C121</f>
        <v xml:space="preserve">Lg-T-013川口ロジスティクスセンターA棟 </v>
      </c>
      <c r="C172" s="1371" t="str">
        <f>③物件概要!B121</f>
        <v>Lg-T-013</v>
      </c>
      <c r="D172" s="1232"/>
      <c r="E172" s="1231"/>
    </row>
    <row r="173" spans="1:5">
      <c r="A173" s="1224"/>
      <c r="B173" s="1371" t="str">
        <f>③物件概要!B122&amp;③物件概要!C122</f>
        <v>Lg-T-014厚木南ロジスティクスセンターA棟</v>
      </c>
      <c r="C173" s="1371" t="str">
        <f>③物件概要!B122</f>
        <v>Lg-T-014</v>
      </c>
      <c r="D173" s="1232"/>
      <c r="E173" s="1231"/>
    </row>
    <row r="174" spans="1:5">
      <c r="A174" s="1224"/>
      <c r="B174" s="1371" t="str">
        <f>③物件概要!B123&amp;③物件概要!C123</f>
        <v>Lg-T-015川口領家ロジスティクスセンター</v>
      </c>
      <c r="C174" s="1371" t="str">
        <f>③物件概要!B123</f>
        <v>Lg-T-015</v>
      </c>
      <c r="D174" s="1232"/>
      <c r="E174" s="1231"/>
    </row>
    <row r="175" spans="1:5">
      <c r="A175" s="1224"/>
      <c r="B175" s="1371" t="str">
        <f>③物件概要!B124&amp;③物件概要!C124</f>
        <v>Lg-T-016Landport柏沼南Ⅱ</v>
      </c>
      <c r="C175" s="1371" t="str">
        <f>③物件概要!B124</f>
        <v>Lg-T-016</v>
      </c>
      <c r="D175" s="1232"/>
      <c r="E175" s="1231"/>
    </row>
    <row r="176" spans="1:5">
      <c r="A176" s="1224"/>
      <c r="B176" s="1371" t="str">
        <f>③物件概要!B125&amp;③物件概要!C125</f>
        <v>Lg-T-017Landport柏沼南Ⅰ</v>
      </c>
      <c r="C176" s="1371" t="str">
        <f>③物件概要!B125</f>
        <v>Lg-T-017</v>
      </c>
      <c r="D176" s="1232"/>
      <c r="E176" s="1231"/>
    </row>
    <row r="177" spans="1:5">
      <c r="A177" s="1224"/>
      <c r="B177" s="1371" t="str">
        <f>③物件概要!B126&amp;③物件概要!C126</f>
        <v>Lg-T-018Landport八王子Ⅱ</v>
      </c>
      <c r="C177" s="1371" t="str">
        <f>③物件概要!B126</f>
        <v>Lg-T-018</v>
      </c>
      <c r="D177" s="1232"/>
      <c r="E177" s="1231"/>
    </row>
    <row r="178" spans="1:5">
      <c r="A178" s="1224"/>
      <c r="B178" s="1371" t="str">
        <f>③物件概要!B127&amp;③物件概要!C127</f>
        <v>Lg-T-019Landport岩槻</v>
      </c>
      <c r="C178" s="1371" t="str">
        <f>③物件概要!B127</f>
        <v>Lg-T-019</v>
      </c>
      <c r="D178" s="1232"/>
      <c r="E178" s="1231"/>
    </row>
    <row r="179" spans="1:5">
      <c r="A179" s="1224"/>
      <c r="B179" s="1371" t="str">
        <f>③物件概要!B128&amp;③物件概要!C128</f>
        <v>Lg-S-005枚方樟葉ロジスティクスセンター</v>
      </c>
      <c r="C179" s="1371" t="str">
        <f>③物件概要!B128</f>
        <v>Lg-S-005</v>
      </c>
      <c r="D179" s="1232"/>
      <c r="E179" s="1231"/>
    </row>
    <row r="180" spans="1:5">
      <c r="A180" s="1224"/>
      <c r="B180" s="1371" t="str">
        <f>③物件概要!B129&amp;③物件概要!C129</f>
        <v>Rs-T-001プラウドフラット白金高輪</v>
      </c>
      <c r="C180" s="1371" t="str">
        <f>③物件概要!B129</f>
        <v>Rs-T-001</v>
      </c>
      <c r="D180" s="1232"/>
      <c r="E180" s="1231"/>
    </row>
    <row r="181" spans="1:5">
      <c r="A181" s="1224"/>
      <c r="B181" s="1371" t="str">
        <f>③物件概要!B130&amp;③物件概要!C130</f>
        <v>Rs-T-002プラウドフラット代々木上原</v>
      </c>
      <c r="C181" s="1371" t="str">
        <f>③物件概要!B130</f>
        <v>Rs-T-002</v>
      </c>
      <c r="D181" s="1232"/>
      <c r="E181" s="1231"/>
    </row>
    <row r="182" spans="1:5">
      <c r="A182" s="1224"/>
      <c r="B182" s="1371" t="str">
        <f>③物件概要!B131&amp;③物件概要!C131</f>
        <v>Rs-T-003プラウドフラット初台</v>
      </c>
      <c r="C182" s="1371" t="str">
        <f>③物件概要!B131</f>
        <v>Rs-T-003</v>
      </c>
      <c r="D182" s="1232"/>
      <c r="E182" s="1231"/>
    </row>
    <row r="183" spans="1:5">
      <c r="A183" s="1224"/>
      <c r="B183" s="1371" t="str">
        <f>③物件概要!B132&amp;③物件概要!C132</f>
        <v>Rs-T-004プラウドフラット渋谷桜丘</v>
      </c>
      <c r="C183" s="1371" t="str">
        <f>③物件概要!B132</f>
        <v>Rs-T-004</v>
      </c>
      <c r="D183" s="1232"/>
      <c r="E183" s="1231"/>
    </row>
    <row r="184" spans="1:5">
      <c r="A184" s="1224"/>
      <c r="B184" s="1371" t="str">
        <f>③物件概要!B133&amp;③物件概要!C133</f>
        <v>Rs-T-005プラウドフラット学芸大学</v>
      </c>
      <c r="C184" s="1371" t="str">
        <f>③物件概要!B133</f>
        <v>Rs-T-005</v>
      </c>
      <c r="D184" s="1232"/>
      <c r="E184" s="1231"/>
    </row>
    <row r="185" spans="1:5">
      <c r="A185" s="1224"/>
      <c r="B185" s="1371" t="str">
        <f>③物件概要!B134&amp;③物件概要!C134</f>
        <v>Rs-T-006プラウドフラット目黒行人坂</v>
      </c>
      <c r="C185" s="1371" t="str">
        <f>③物件概要!B134</f>
        <v>Rs-T-006</v>
      </c>
      <c r="D185" s="1232"/>
      <c r="E185" s="1231"/>
    </row>
    <row r="186" spans="1:5">
      <c r="A186" s="1224"/>
      <c r="B186" s="1371" t="str">
        <f>③物件概要!B135&amp;③物件概要!C135</f>
        <v>Rs-T-007プラウドフラット隅田リバーサイド</v>
      </c>
      <c r="C186" s="1371" t="str">
        <f>③物件概要!B135</f>
        <v>Rs-T-007</v>
      </c>
      <c r="D186" s="1232"/>
      <c r="E186" s="1231"/>
    </row>
    <row r="187" spans="1:5">
      <c r="A187" s="1224"/>
      <c r="B187" s="1371" t="str">
        <f>③物件概要!B136&amp;③物件概要!C136</f>
        <v>Rs-T-008プラウドフラット神楽坂</v>
      </c>
      <c r="C187" s="1371" t="str">
        <f>③物件概要!B136</f>
        <v>Rs-T-008</v>
      </c>
      <c r="D187" s="1232"/>
      <c r="E187" s="1231"/>
    </row>
    <row r="188" spans="1:5">
      <c r="A188" s="1224"/>
      <c r="B188" s="1371" t="str">
        <f>③物件概要!B137&amp;③物件概要!C137</f>
        <v>Rs-T-009プラウドフラット早稲田</v>
      </c>
      <c r="C188" s="1371" t="str">
        <f>③物件概要!B137</f>
        <v>Rs-T-009</v>
      </c>
      <c r="D188" s="1232"/>
      <c r="E188" s="1231"/>
    </row>
    <row r="189" spans="1:5">
      <c r="A189" s="1224"/>
      <c r="B189" s="1371" t="str">
        <f>③物件概要!B138&amp;③物件概要!C138</f>
        <v>Rs-T-010プラウドフラット新宿河田町</v>
      </c>
      <c r="C189" s="1371" t="str">
        <f>③物件概要!B138</f>
        <v>Rs-T-010</v>
      </c>
      <c r="D189" s="1232"/>
      <c r="E189" s="1231"/>
    </row>
    <row r="190" spans="1:5">
      <c r="A190" s="1224"/>
      <c r="B190" s="1371" t="str">
        <f>③物件概要!B139&amp;③物件概要!C139</f>
        <v>Rs-T-011プラウドフラット三軒茶屋</v>
      </c>
      <c r="C190" s="1371" t="str">
        <f>③物件概要!B139</f>
        <v>Rs-T-011</v>
      </c>
      <c r="D190" s="1232"/>
      <c r="E190" s="1231"/>
    </row>
    <row r="191" spans="1:5">
      <c r="A191" s="1224"/>
      <c r="B191" s="1371" t="str">
        <f>③物件概要!B140&amp;③物件概要!C140</f>
        <v>Rs-T-012プラウドフラット蒲田</v>
      </c>
      <c r="C191" s="1371" t="str">
        <f>③物件概要!B140</f>
        <v>Rs-T-012</v>
      </c>
      <c r="D191" s="1232"/>
      <c r="E191" s="1231"/>
    </row>
    <row r="192" spans="1:5">
      <c r="A192" s="1224"/>
      <c r="B192" s="1371" t="str">
        <f>③物件概要!B141&amp;③物件概要!C141</f>
        <v>Rs-T-013プラウドフラット蒲田Ⅱ</v>
      </c>
      <c r="C192" s="1371" t="str">
        <f>③物件概要!B141</f>
        <v>Rs-T-013</v>
      </c>
      <c r="D192" s="1232"/>
      <c r="E192" s="1231"/>
    </row>
    <row r="193" spans="1:5">
      <c r="A193" s="1224"/>
      <c r="B193" s="1371" t="str">
        <f>③物件概要!B142&amp;③物件概要!C142</f>
        <v>Rs-T-014プラウドフラット新大塚</v>
      </c>
      <c r="C193" s="1371" t="str">
        <f>③物件概要!B142</f>
        <v>Rs-T-014</v>
      </c>
      <c r="D193" s="1232"/>
      <c r="E193" s="1231"/>
    </row>
    <row r="194" spans="1:5">
      <c r="A194" s="1224"/>
      <c r="B194" s="1371" t="str">
        <f>③物件概要!B143&amp;③物件概要!C143</f>
        <v>Rs-T-015プラウドフラット清澄白河</v>
      </c>
      <c r="C194" s="1371" t="str">
        <f>③物件概要!B143</f>
        <v>Rs-T-015</v>
      </c>
      <c r="D194" s="1232"/>
      <c r="E194" s="1231"/>
    </row>
    <row r="195" spans="1:5">
      <c r="A195" s="1224"/>
      <c r="B195" s="1371" t="str">
        <f>③物件概要!B144&amp;③物件概要!C144</f>
        <v>Rs-T-016プラウドフラット門前仲町Ⅱ</v>
      </c>
      <c r="C195" s="1371" t="str">
        <f>③物件概要!B144</f>
        <v>Rs-T-016</v>
      </c>
      <c r="D195" s="1232"/>
      <c r="E195" s="1231"/>
    </row>
    <row r="196" spans="1:5">
      <c r="A196" s="1224"/>
      <c r="B196" s="1371" t="str">
        <f>③物件概要!B145&amp;③物件概要!C145</f>
        <v>Rs-T-017プラウドフラット門前仲町Ⅰ</v>
      </c>
      <c r="C196" s="1371" t="str">
        <f>③物件概要!B145</f>
        <v>Rs-T-017</v>
      </c>
      <c r="D196" s="1232"/>
      <c r="E196" s="1231"/>
    </row>
    <row r="197" spans="1:5">
      <c r="A197" s="1224"/>
      <c r="B197" s="1371" t="str">
        <f>③物件概要!B146&amp;③物件概要!C146</f>
        <v>Rs-T-018プラウドフラット富士見台</v>
      </c>
      <c r="C197" s="1371" t="str">
        <f>③物件概要!B146</f>
        <v>Rs-T-018</v>
      </c>
      <c r="D197" s="1232"/>
      <c r="E197" s="1231"/>
    </row>
    <row r="198" spans="1:5">
      <c r="A198" s="1224"/>
      <c r="B198" s="1371" t="str">
        <f>③物件概要!B147&amp;③物件概要!C147</f>
        <v>Rs-T-019プラウドフラット浅草駒形</v>
      </c>
      <c r="C198" s="1371" t="str">
        <f>③物件概要!B147</f>
        <v>Rs-T-019</v>
      </c>
      <c r="D198" s="1232"/>
      <c r="E198" s="1231"/>
    </row>
    <row r="199" spans="1:5">
      <c r="A199" s="1224"/>
      <c r="B199" s="1371" t="str">
        <f>③物件概要!B148&amp;③物件概要!C148</f>
        <v>Rs-T-020プラウドフラット横浜</v>
      </c>
      <c r="C199" s="1371" t="str">
        <f>③物件概要!B148</f>
        <v>Rs-T-020</v>
      </c>
      <c r="D199" s="1232"/>
      <c r="E199" s="1231"/>
    </row>
    <row r="200" spans="1:5">
      <c r="A200" s="1224"/>
      <c r="B200" s="1371" t="str">
        <f>③物件概要!B149&amp;③物件概要!C149</f>
        <v>Rs-T-021プラウドフラット上大岡</v>
      </c>
      <c r="C200" s="1371" t="str">
        <f>③物件概要!B149</f>
        <v>Rs-T-021</v>
      </c>
      <c r="D200" s="1232"/>
      <c r="E200" s="1231"/>
    </row>
    <row r="201" spans="1:5">
      <c r="A201" s="1224"/>
      <c r="B201" s="1371" t="str">
        <f>③物件概要!B150&amp;③物件概要!C150</f>
        <v>Rs-T-022プラウドフラット鶴見Ⅱ</v>
      </c>
      <c r="C201" s="1371" t="str">
        <f>③物件概要!B150</f>
        <v>Rs-T-022</v>
      </c>
      <c r="D201" s="1232"/>
      <c r="E201" s="1231"/>
    </row>
    <row r="202" spans="1:5">
      <c r="A202" s="1224"/>
      <c r="B202" s="1371" t="str">
        <f>③物件概要!B151&amp;③物件概要!C151</f>
        <v>Rs-T-023プライムアーバン麻布十番</v>
      </c>
      <c r="C202" s="1371" t="str">
        <f>③物件概要!B151</f>
        <v>Rs-T-023</v>
      </c>
      <c r="D202" s="1232"/>
      <c r="E202" s="1231"/>
    </row>
    <row r="203" spans="1:5">
      <c r="A203" s="1224"/>
      <c r="B203" s="1371" t="str">
        <f>③物件概要!B152&amp;③物件概要!C152</f>
        <v>Rs-T-024プライムアーバン赤坂</v>
      </c>
      <c r="C203" s="1371" t="str">
        <f>③物件概要!B152</f>
        <v>Rs-T-024</v>
      </c>
      <c r="D203" s="1232"/>
      <c r="E203" s="1231"/>
    </row>
    <row r="204" spans="1:5">
      <c r="A204" s="1224"/>
      <c r="B204" s="1371" t="str">
        <f>③物件概要!B153&amp;③物件概要!C153</f>
        <v>Rs-T-025プライムアーバン田町</v>
      </c>
      <c r="C204" s="1371" t="str">
        <f>③物件概要!B153</f>
        <v>Rs-T-025</v>
      </c>
      <c r="D204" s="1232"/>
      <c r="E204" s="1231"/>
    </row>
    <row r="205" spans="1:5">
      <c r="A205" s="1224"/>
      <c r="B205" s="1371" t="str">
        <f>③物件概要!B154&amp;③物件概要!C154</f>
        <v>Rs-T-026プライムアーバン芝浦LOFT</v>
      </c>
      <c r="C205" s="1371" t="str">
        <f>③物件概要!B154</f>
        <v>Rs-T-026</v>
      </c>
      <c r="D205" s="1232"/>
      <c r="E205" s="1231"/>
    </row>
    <row r="206" spans="1:5">
      <c r="A206" s="1224"/>
      <c r="B206" s="1371" t="str">
        <f>③物件概要!B155&amp;③物件概要!C155</f>
        <v>Rs-T-028プライムアーバン代々木</v>
      </c>
      <c r="C206" s="1371" t="str">
        <f>③物件概要!B155</f>
        <v>Rs-T-028</v>
      </c>
      <c r="D206" s="1232"/>
      <c r="E206" s="1231"/>
    </row>
    <row r="207" spans="1:5">
      <c r="A207" s="1224"/>
      <c r="B207" s="1371" t="str">
        <f>③物件概要!B156&amp;③物件概要!C156</f>
        <v>Rs-T-029プライムアーバン恵比寿Ⅱ</v>
      </c>
      <c r="C207" s="1371" t="str">
        <f>③物件概要!B156</f>
        <v>Rs-T-029</v>
      </c>
      <c r="D207" s="1232"/>
      <c r="E207" s="1231"/>
    </row>
    <row r="208" spans="1:5">
      <c r="A208" s="1224"/>
      <c r="B208" s="1371" t="str">
        <f>③物件概要!B157&amp;③物件概要!C157</f>
        <v>Rs-T-030プライムアーバン番町</v>
      </c>
      <c r="C208" s="1371" t="str">
        <f>③物件概要!B157</f>
        <v>Rs-T-030</v>
      </c>
      <c r="D208" s="1232"/>
      <c r="E208" s="1231"/>
    </row>
    <row r="209" spans="1:5">
      <c r="A209" s="1224"/>
      <c r="B209" s="1371" t="str">
        <f>③物件概要!B158&amp;③物件概要!C158</f>
        <v>Rs-T-031プライムアーバン千代田富士見</v>
      </c>
      <c r="C209" s="1371" t="str">
        <f>③物件概要!B158</f>
        <v>Rs-T-031</v>
      </c>
      <c r="D209" s="1232"/>
      <c r="E209" s="1231"/>
    </row>
    <row r="210" spans="1:5">
      <c r="A210" s="1224"/>
      <c r="B210" s="1371" t="str">
        <f>③物件概要!B159&amp;③物件概要!C159</f>
        <v>Rs-T-032プライムアーバン飯田橋</v>
      </c>
      <c r="C210" s="1371" t="str">
        <f>③物件概要!B159</f>
        <v>Rs-T-032</v>
      </c>
      <c r="D210" s="1232"/>
      <c r="E210" s="1231"/>
    </row>
    <row r="211" spans="1:5">
      <c r="A211" s="1224"/>
      <c r="B211" s="1371" t="str">
        <f>③物件概要!B160&amp;③物件概要!C160</f>
        <v>Rs-T-033プライムアーバン恵比寿</v>
      </c>
      <c r="C211" s="1371" t="str">
        <f>③物件概要!B160</f>
        <v>Rs-T-033</v>
      </c>
      <c r="D211" s="1232"/>
      <c r="E211" s="1231"/>
    </row>
    <row r="212" spans="1:5">
      <c r="A212" s="1224"/>
      <c r="B212" s="1371" t="str">
        <f>③物件概要!B161&amp;③物件概要!C161</f>
        <v>Rs-T-034プライムアーバン中目黒</v>
      </c>
      <c r="C212" s="1371" t="str">
        <f>③物件概要!B161</f>
        <v>Rs-T-034</v>
      </c>
      <c r="D212" s="1232"/>
      <c r="E212" s="1231"/>
    </row>
    <row r="213" spans="1:5">
      <c r="A213" s="1224"/>
      <c r="B213" s="1371" t="str">
        <f>③物件概要!B162&amp;③物件概要!C162</f>
        <v>Rs-T-035プライムアーバン学芸大学</v>
      </c>
      <c r="C213" s="1371" t="str">
        <f>③物件概要!B162</f>
        <v>Rs-T-035</v>
      </c>
      <c r="D213" s="1232"/>
      <c r="E213" s="1231"/>
    </row>
    <row r="214" spans="1:5">
      <c r="A214" s="1224"/>
      <c r="B214" s="1371" t="str">
        <f>③物件概要!B163&amp;③物件概要!C163</f>
        <v>Rs-T-036プライムアーバン洗足</v>
      </c>
      <c r="C214" s="1371" t="str">
        <f>③物件概要!B163</f>
        <v>Rs-T-036</v>
      </c>
      <c r="D214" s="1232"/>
      <c r="E214" s="1231"/>
    </row>
    <row r="215" spans="1:5">
      <c r="A215" s="1224"/>
      <c r="B215" s="1371" t="str">
        <f>③物件概要!B164&amp;③物件概要!C164</f>
        <v>Rs-T-037プライムアーバン目黒リバーサイド</v>
      </c>
      <c r="C215" s="1371" t="str">
        <f>③物件概要!B164</f>
        <v>Rs-T-037</v>
      </c>
      <c r="D215" s="1232"/>
      <c r="E215" s="1231"/>
    </row>
    <row r="216" spans="1:5">
      <c r="A216" s="1224"/>
      <c r="B216" s="1371" t="str">
        <f>③物件概要!B165&amp;③物件概要!C165</f>
        <v>Rs-T-038プライムアーバン目黒大橋ヒルズ</v>
      </c>
      <c r="C216" s="1371" t="str">
        <f>③物件概要!B165</f>
        <v>Rs-T-038</v>
      </c>
      <c r="D216" s="1232"/>
      <c r="E216" s="1231"/>
    </row>
    <row r="217" spans="1:5">
      <c r="A217" s="1224"/>
      <c r="B217" s="1371" t="str">
        <f>③物件概要!B166&amp;③物件概要!C166</f>
        <v>Rs-T-039プライムアーバン目黒青葉台</v>
      </c>
      <c r="C217" s="1371" t="str">
        <f>③物件概要!B166</f>
        <v>Rs-T-039</v>
      </c>
      <c r="D217" s="1232"/>
      <c r="E217" s="1231"/>
    </row>
    <row r="218" spans="1:5">
      <c r="A218" s="1224"/>
      <c r="B218" s="1371" t="str">
        <f>③物件概要!B167&amp;③物件概要!C167</f>
        <v>Rs-T-040プライムアーバン学芸大学Ⅱ</v>
      </c>
      <c r="C218" s="1371" t="str">
        <f>③物件概要!B167</f>
        <v>Rs-T-040</v>
      </c>
      <c r="D218" s="1232"/>
      <c r="E218" s="1231"/>
    </row>
    <row r="219" spans="1:5">
      <c r="A219" s="1224"/>
      <c r="B219" s="1371" t="str">
        <f>③物件概要!B168&amp;③物件概要!C168</f>
        <v>Rs-T-041プライムアーバン中目黒Ⅱ</v>
      </c>
      <c r="C219" s="1371" t="str">
        <f>③物件概要!B168</f>
        <v>Rs-T-041</v>
      </c>
      <c r="D219" s="1232"/>
      <c r="E219" s="1231"/>
    </row>
    <row r="220" spans="1:5">
      <c r="A220" s="1224"/>
      <c r="B220" s="1371" t="str">
        <f>③物件概要!B169&amp;③物件概要!C169</f>
        <v>Rs-T-042プライムアーバン勝どき</v>
      </c>
      <c r="C220" s="1371" t="str">
        <f>③物件概要!B169</f>
        <v>Rs-T-042</v>
      </c>
      <c r="D220" s="1232"/>
      <c r="E220" s="1231"/>
    </row>
    <row r="221" spans="1:5">
      <c r="A221" s="1224"/>
      <c r="B221" s="1371" t="str">
        <f>③物件概要!B170&amp;③物件概要!C170</f>
        <v>Rs-T-043プライムアーバン新川</v>
      </c>
      <c r="C221" s="1371" t="str">
        <f>③物件概要!B170</f>
        <v>Rs-T-043</v>
      </c>
      <c r="D221" s="1232"/>
      <c r="E221" s="1231"/>
    </row>
    <row r="222" spans="1:5">
      <c r="A222" s="1224"/>
      <c r="B222" s="1371" t="str">
        <f>③物件概要!B171&amp;③物件概要!C171</f>
        <v>Rs-T-044プライムアーバン日本橋横山町</v>
      </c>
      <c r="C222" s="1371" t="str">
        <f>③物件概要!B171</f>
        <v>Rs-T-044</v>
      </c>
      <c r="D222" s="1232"/>
      <c r="E222" s="1231"/>
    </row>
    <row r="223" spans="1:5">
      <c r="A223" s="1224"/>
      <c r="B223" s="1371" t="str">
        <f>③物件概要!B172&amp;③物件概要!C172</f>
        <v>Rs-T-045プライムアーバン日本橋浜町</v>
      </c>
      <c r="C223" s="1371" t="str">
        <f>③物件概要!B172</f>
        <v>Rs-T-045</v>
      </c>
      <c r="D223" s="1232"/>
      <c r="E223" s="1231"/>
    </row>
    <row r="224" spans="1:5">
      <c r="A224" s="1224"/>
      <c r="B224" s="1371" t="str">
        <f>③物件概要!B173&amp;③物件概要!C173</f>
        <v>Rs-T-046プライムアーバン本郷壱岐坂</v>
      </c>
      <c r="C224" s="1371" t="str">
        <f>③物件概要!B173</f>
        <v>Rs-T-046</v>
      </c>
      <c r="D224" s="1232"/>
      <c r="E224" s="1231"/>
    </row>
    <row r="225" spans="1:5">
      <c r="A225" s="1224"/>
      <c r="B225" s="1371" t="str">
        <f>③物件概要!B174&amp;③物件概要!C174</f>
        <v>Rs-T-047プライムアーバン白山</v>
      </c>
      <c r="C225" s="1371" t="str">
        <f>③物件概要!B174</f>
        <v>Rs-T-047</v>
      </c>
      <c r="D225" s="1232"/>
      <c r="E225" s="1231"/>
    </row>
    <row r="226" spans="1:5">
      <c r="A226" s="1224"/>
      <c r="B226" s="1371" t="str">
        <f>③物件概要!B175&amp;③物件概要!C175</f>
        <v>Rs-T-048プライムアーバン四谷外苑東</v>
      </c>
      <c r="C226" s="1371" t="str">
        <f>③物件概要!B175</f>
        <v>Rs-T-048</v>
      </c>
      <c r="D226" s="1232"/>
      <c r="E226" s="1231"/>
    </row>
    <row r="227" spans="1:5">
      <c r="A227" s="1224"/>
      <c r="B227" s="1371" t="str">
        <f>③物件概要!B176&amp;③物件概要!C176</f>
        <v>Rs-T-050プライムアーバン西新宿Ⅰ</v>
      </c>
      <c r="C227" s="1371" t="str">
        <f>③物件概要!B176</f>
        <v>Rs-T-050</v>
      </c>
      <c r="D227" s="1232"/>
      <c r="E227" s="1231"/>
    </row>
    <row r="228" spans="1:5">
      <c r="A228" s="1224"/>
      <c r="B228" s="1371" t="str">
        <f>③物件概要!B177&amp;③物件概要!C177</f>
        <v>Rs-T-051プライムアーバン西新宿Ⅱ</v>
      </c>
      <c r="C228" s="1371" t="str">
        <f>③物件概要!B177</f>
        <v>Rs-T-051</v>
      </c>
      <c r="D228" s="1232"/>
      <c r="E228" s="1231"/>
    </row>
    <row r="229" spans="1:5">
      <c r="A229" s="1224"/>
      <c r="B229" s="1371" t="str">
        <f>③物件概要!B178&amp;③物件概要!C178</f>
        <v>Rs-T-052プライムアーバン新宿内藤町</v>
      </c>
      <c r="C229" s="1371" t="str">
        <f>③物件概要!B178</f>
        <v>Rs-T-052</v>
      </c>
      <c r="D229" s="1232"/>
      <c r="E229" s="1231"/>
    </row>
    <row r="230" spans="1:5">
      <c r="A230" s="1224"/>
      <c r="B230" s="1371" t="str">
        <f>③物件概要!B179&amp;③物件概要!C179</f>
        <v>Rs-T-053プライムアーバン西早稲田</v>
      </c>
      <c r="C230" s="1371" t="str">
        <f>③物件概要!B179</f>
        <v>Rs-T-053</v>
      </c>
      <c r="D230" s="1232"/>
      <c r="E230" s="1231"/>
    </row>
    <row r="231" spans="1:5">
      <c r="A231" s="1224"/>
      <c r="B231" s="1371" t="str">
        <f>③物件概要!B180&amp;③物件概要!C180</f>
        <v>Rs-T-054プライムアーバン新宿落合</v>
      </c>
      <c r="C231" s="1371" t="str">
        <f>③物件概要!B180</f>
        <v>Rs-T-054</v>
      </c>
      <c r="D231" s="1232"/>
      <c r="E231" s="1231"/>
    </row>
    <row r="232" spans="1:5">
      <c r="A232" s="1224"/>
      <c r="B232" s="1371" t="str">
        <f>③物件概要!B181&amp;③物件概要!C181</f>
        <v>Rs-T-055プライムアーバン目白</v>
      </c>
      <c r="C232" s="1371" t="str">
        <f>③物件概要!B181</f>
        <v>Rs-T-055</v>
      </c>
      <c r="D232" s="1232"/>
      <c r="E232" s="1231"/>
    </row>
    <row r="233" spans="1:5">
      <c r="A233" s="1224"/>
      <c r="B233" s="1371" t="str">
        <f>③物件概要!B182&amp;③物件概要!C182</f>
        <v>Rs-T-056プライムアーバン神楽坂</v>
      </c>
      <c r="C233" s="1371" t="str">
        <f>③物件概要!B182</f>
        <v>Rs-T-056</v>
      </c>
      <c r="D233" s="1232"/>
      <c r="E233" s="1231"/>
    </row>
    <row r="234" spans="1:5">
      <c r="A234" s="1224"/>
      <c r="B234" s="1371" t="str">
        <f>③物件概要!B183&amp;③物件概要!C183</f>
        <v>Rs-T-057プライムアーバン三軒茶屋Ⅲ</v>
      </c>
      <c r="C234" s="1371" t="str">
        <f>③物件概要!B183</f>
        <v>Rs-T-057</v>
      </c>
      <c r="D234" s="1232"/>
      <c r="E234" s="1231"/>
    </row>
    <row r="235" spans="1:5">
      <c r="A235" s="1224"/>
      <c r="B235" s="1371" t="str">
        <f>③物件概要!B184&amp;③物件概要!C184</f>
        <v>Rs-T-058プライムアーバン千歳烏山</v>
      </c>
      <c r="C235" s="1371" t="str">
        <f>③物件概要!B184</f>
        <v>Rs-T-058</v>
      </c>
      <c r="D235" s="1232"/>
      <c r="E235" s="1231"/>
    </row>
    <row r="236" spans="1:5">
      <c r="A236" s="1224"/>
      <c r="B236" s="1371" t="str">
        <f>③物件概要!B185&amp;③物件概要!C185</f>
        <v>Rs-T-060プライムアーバン三軒茶屋</v>
      </c>
      <c r="C236" s="1371" t="str">
        <f>③物件概要!B185</f>
        <v>Rs-T-060</v>
      </c>
      <c r="D236" s="1232"/>
      <c r="E236" s="1231"/>
    </row>
    <row r="237" spans="1:5">
      <c r="A237" s="1224"/>
      <c r="B237" s="1371" t="str">
        <f>③物件概要!B186&amp;③物件概要!C186</f>
        <v>Rs-T-061プライムアーバン南烏山</v>
      </c>
      <c r="C237" s="1371" t="str">
        <f>③物件概要!B186</f>
        <v>Rs-T-061</v>
      </c>
      <c r="D237" s="1232"/>
      <c r="E237" s="1231"/>
    </row>
    <row r="238" spans="1:5">
      <c r="A238" s="1224"/>
      <c r="B238" s="1371" t="str">
        <f>③物件概要!B187&amp;③物件概要!C187</f>
        <v>Rs-T-062プライムアーバン烏山ガレリア</v>
      </c>
      <c r="C238" s="1371" t="str">
        <f>③物件概要!B187</f>
        <v>Rs-T-062</v>
      </c>
      <c r="D238" s="1232"/>
      <c r="E238" s="1231"/>
    </row>
    <row r="239" spans="1:5">
      <c r="A239" s="1224"/>
      <c r="B239" s="1371" t="str">
        <f>③物件概要!B188&amp;③物件概要!C188</f>
        <v>Rs-T-063プライムアーバン烏山コート</v>
      </c>
      <c r="C239" s="1371" t="str">
        <f>③物件概要!B188</f>
        <v>Rs-T-063</v>
      </c>
      <c r="D239" s="1232"/>
      <c r="E239" s="1231"/>
    </row>
    <row r="240" spans="1:5">
      <c r="A240" s="1224"/>
      <c r="B240" s="1371" t="str">
        <f>③物件概要!B189&amp;③物件概要!C189</f>
        <v>Rs-T-065プライムアーバン千歳船橋</v>
      </c>
      <c r="C240" s="1371" t="str">
        <f>③物件概要!B189</f>
        <v>Rs-T-065</v>
      </c>
      <c r="D240" s="1232"/>
      <c r="E240" s="1231"/>
    </row>
    <row r="241" spans="1:5">
      <c r="A241" s="1224"/>
      <c r="B241" s="1371" t="str">
        <f>③物件概要!B190&amp;③物件概要!C190</f>
        <v>Rs-T-066プライムアーバン用賀</v>
      </c>
      <c r="C241" s="1371" t="str">
        <f>③物件概要!B190</f>
        <v>Rs-T-066</v>
      </c>
      <c r="D241" s="1232"/>
      <c r="E241" s="1231"/>
    </row>
    <row r="242" spans="1:5">
      <c r="A242" s="1224"/>
      <c r="B242" s="1371" t="str">
        <f>③物件概要!B191&amp;③物件概要!C191</f>
        <v>Rs-T-067プライムアーバン品川西</v>
      </c>
      <c r="C242" s="1371" t="str">
        <f>③物件概要!B191</f>
        <v>Rs-T-067</v>
      </c>
      <c r="D242" s="1232"/>
      <c r="E242" s="1231"/>
    </row>
    <row r="243" spans="1:5">
      <c r="A243" s="1224"/>
      <c r="B243" s="1371" t="str">
        <f>③物件概要!B192&amp;③物件概要!C192</f>
        <v>Rs-T-068プライムアーバン大崎</v>
      </c>
      <c r="C243" s="1371" t="str">
        <f>③物件概要!B192</f>
        <v>Rs-T-068</v>
      </c>
      <c r="D243" s="1232"/>
      <c r="E243" s="1231"/>
    </row>
    <row r="244" spans="1:5">
      <c r="A244" s="1224"/>
      <c r="B244" s="1371" t="str">
        <f>③物件概要!B193&amp;③物件概要!C193</f>
        <v>Rs-T-069プライムアーバン大井町Ⅱ</v>
      </c>
      <c r="C244" s="1371" t="str">
        <f>③物件概要!B193</f>
        <v>Rs-T-069</v>
      </c>
      <c r="D244" s="1232"/>
      <c r="E244" s="1231"/>
    </row>
    <row r="245" spans="1:5">
      <c r="A245" s="1224"/>
      <c r="B245" s="1371" t="str">
        <f>③物件概要!B194&amp;③物件概要!C194</f>
        <v>Rs-T-070プライムアーバン雪谷</v>
      </c>
      <c r="C245" s="1371" t="str">
        <f>③物件概要!B194</f>
        <v>Rs-T-070</v>
      </c>
      <c r="D245" s="1232"/>
      <c r="E245" s="1231"/>
    </row>
    <row r="246" spans="1:5">
      <c r="A246" s="1224"/>
      <c r="B246" s="1371" t="str">
        <f>③物件概要!B195&amp;③物件概要!C195</f>
        <v>Rs-T-071プライムアーバン大森</v>
      </c>
      <c r="C246" s="1371" t="str">
        <f>③物件概要!B195</f>
        <v>Rs-T-071</v>
      </c>
      <c r="D246" s="1232"/>
      <c r="E246" s="1231"/>
    </row>
    <row r="247" spans="1:5">
      <c r="A247" s="1224"/>
      <c r="B247" s="1371" t="str">
        <f>③物件概要!B196&amp;③物件概要!C196</f>
        <v>Rs-T-072プライムアーバン田園調布南</v>
      </c>
      <c r="C247" s="1371" t="str">
        <f>③物件概要!B196</f>
        <v>Rs-T-072</v>
      </c>
      <c r="D247" s="1232"/>
      <c r="E247" s="1231"/>
    </row>
    <row r="248" spans="1:5">
      <c r="A248" s="1224"/>
      <c r="B248" s="1371" t="str">
        <f>③物件概要!B197&amp;③物件概要!C197</f>
        <v>Rs-T-073プライムアーバン長原上池台</v>
      </c>
      <c r="C248" s="1371" t="str">
        <f>③物件概要!B197</f>
        <v>Rs-T-073</v>
      </c>
      <c r="D248" s="1232"/>
      <c r="E248" s="1231"/>
    </row>
    <row r="249" spans="1:5">
      <c r="A249" s="1224"/>
      <c r="B249" s="1371" t="str">
        <f>③物件概要!B198&amp;③物件概要!C198</f>
        <v>Rs-T-075プライムアーバン中野上高田</v>
      </c>
      <c r="C249" s="1371" t="str">
        <f>③物件概要!B198</f>
        <v>Rs-T-075</v>
      </c>
      <c r="D249" s="1232"/>
      <c r="E249" s="1231"/>
    </row>
    <row r="250" spans="1:5">
      <c r="A250" s="1224"/>
      <c r="B250" s="1371" t="str">
        <f>③物件概要!B199&amp;③物件概要!C199</f>
        <v>Rs-T-076プライムアーバン高井戸</v>
      </c>
      <c r="C250" s="1371" t="str">
        <f>③物件概要!B199</f>
        <v>Rs-T-076</v>
      </c>
      <c r="D250" s="1232"/>
      <c r="E250" s="1231"/>
    </row>
    <row r="251" spans="1:5">
      <c r="A251" s="1224"/>
      <c r="B251" s="1371" t="str">
        <f>③物件概要!B200&amp;③物件概要!C200</f>
        <v>Rs-T-077プライムアーバン西荻窪</v>
      </c>
      <c r="C251" s="1371" t="str">
        <f>③物件概要!B200</f>
        <v>Rs-T-077</v>
      </c>
      <c r="D251" s="1232"/>
      <c r="E251" s="1231"/>
    </row>
    <row r="252" spans="1:5">
      <c r="A252" s="1224"/>
      <c r="B252" s="1371" t="str">
        <f>③物件概要!B201&amp;③物件概要!C201</f>
        <v>Rs-T-078プライムアーバン西荻窪Ⅱ</v>
      </c>
      <c r="C252" s="1371" t="str">
        <f>③物件概要!B201</f>
        <v>Rs-T-078</v>
      </c>
      <c r="D252" s="1232"/>
      <c r="E252" s="1231"/>
    </row>
    <row r="253" spans="1:5">
      <c r="A253" s="1224"/>
      <c r="B253" s="1371" t="str">
        <f>③物件概要!B202&amp;③物件概要!C202</f>
        <v>Rs-T-079プライムアーバン大塚</v>
      </c>
      <c r="C253" s="1371" t="str">
        <f>③物件概要!B202</f>
        <v>Rs-T-079</v>
      </c>
      <c r="D253" s="1232"/>
      <c r="E253" s="1231"/>
    </row>
    <row r="254" spans="1:5">
      <c r="A254" s="1224"/>
      <c r="B254" s="1371" t="str">
        <f>③物件概要!B203&amp;③物件概要!C203</f>
        <v>Rs-T-080プライムアーバン駒込</v>
      </c>
      <c r="C254" s="1371" t="str">
        <f>③物件概要!B203</f>
        <v>Rs-T-080</v>
      </c>
      <c r="D254" s="1232"/>
      <c r="E254" s="1231"/>
    </row>
    <row r="255" spans="1:5">
      <c r="A255" s="1224"/>
      <c r="B255" s="1371" t="str">
        <f>③物件概要!B204&amp;③物件概要!C204</f>
        <v>Rs-T-081プライムアーバン池袋</v>
      </c>
      <c r="C255" s="1371" t="str">
        <f>③物件概要!B204</f>
        <v>Rs-T-081</v>
      </c>
      <c r="D255" s="1232"/>
      <c r="E255" s="1231"/>
    </row>
    <row r="256" spans="1:5">
      <c r="A256" s="1224"/>
      <c r="B256" s="1371" t="str">
        <f>③物件概要!B205&amp;③物件概要!C205</f>
        <v>Rs-T-082プライムアーバン門前仲町</v>
      </c>
      <c r="C256" s="1371" t="str">
        <f>③物件概要!B205</f>
        <v>Rs-T-082</v>
      </c>
      <c r="D256" s="1232"/>
      <c r="E256" s="1231"/>
    </row>
    <row r="257" spans="1:5">
      <c r="A257" s="1224"/>
      <c r="B257" s="1371" t="str">
        <f>③物件概要!B206&amp;③物件概要!C206</f>
        <v>Rs-T-083プライムアーバン亀戸</v>
      </c>
      <c r="C257" s="1371" t="str">
        <f>③物件概要!B206</f>
        <v>Rs-T-083</v>
      </c>
      <c r="D257" s="1232"/>
      <c r="E257" s="1231"/>
    </row>
    <row r="258" spans="1:5">
      <c r="A258" s="1224"/>
      <c r="B258" s="1371" t="str">
        <f>③物件概要!B207&amp;③物件概要!C207</f>
        <v>Rs-T-084プライムアーバン住吉</v>
      </c>
      <c r="C258" s="1371" t="str">
        <f>③物件概要!B207</f>
        <v>Rs-T-084</v>
      </c>
      <c r="D258" s="1232"/>
      <c r="E258" s="1231"/>
    </row>
    <row r="259" spans="1:5">
      <c r="A259" s="1224"/>
      <c r="B259" s="1371" t="str">
        <f>③物件概要!B208&amp;③物件概要!C208</f>
        <v>Rs-T-085プライムアーバン向島</v>
      </c>
      <c r="C259" s="1371" t="str">
        <f>③物件概要!B208</f>
        <v>Rs-T-085</v>
      </c>
      <c r="D259" s="1232"/>
      <c r="E259" s="1231"/>
    </row>
    <row r="260" spans="1:5">
      <c r="A260" s="1224"/>
      <c r="B260" s="1371" t="str">
        <f>③物件概要!B209&amp;③物件概要!C209</f>
        <v>Rs-T-086プライムアーバン錦糸公園</v>
      </c>
      <c r="C260" s="1371" t="str">
        <f>③物件概要!B209</f>
        <v>Rs-T-086</v>
      </c>
      <c r="D260" s="1232"/>
      <c r="E260" s="1231"/>
    </row>
    <row r="261" spans="1:5">
      <c r="A261" s="1224"/>
      <c r="B261" s="1371" t="str">
        <f>③物件概要!B210&amp;③物件概要!C210</f>
        <v>Rs-T-087プライムアーバン錦糸町</v>
      </c>
      <c r="C261" s="1371" t="str">
        <f>③物件概要!B210</f>
        <v>Rs-T-087</v>
      </c>
      <c r="D261" s="1232"/>
      <c r="E261" s="1231"/>
    </row>
    <row r="262" spans="1:5">
      <c r="A262" s="1224"/>
      <c r="B262" s="1371" t="str">
        <f>③物件概要!B211&amp;③物件概要!C211</f>
        <v>Rs-T-088プライムアーバン平井</v>
      </c>
      <c r="C262" s="1371" t="str">
        <f>③物件概要!B211</f>
        <v>Rs-T-088</v>
      </c>
      <c r="D262" s="1232"/>
      <c r="E262" s="1231"/>
    </row>
    <row r="263" spans="1:5">
      <c r="A263" s="1224"/>
      <c r="B263" s="1371" t="str">
        <f>③物件概要!B212&amp;③物件概要!C212</f>
        <v>Rs-T-089プライムアーバン葛西</v>
      </c>
      <c r="C263" s="1371" t="str">
        <f>③物件概要!B212</f>
        <v>Rs-T-089</v>
      </c>
      <c r="D263" s="1232"/>
      <c r="E263" s="1231"/>
    </row>
    <row r="264" spans="1:5">
      <c r="A264" s="1224"/>
      <c r="B264" s="1371" t="str">
        <f>③物件概要!B213&amp;③物件概要!C213</f>
        <v>Rs-T-090プライムアーバン葛西Ⅱ</v>
      </c>
      <c r="C264" s="1371" t="str">
        <f>③物件概要!B213</f>
        <v>Rs-T-090</v>
      </c>
      <c r="D264" s="1232"/>
      <c r="E264" s="1231"/>
    </row>
    <row r="265" spans="1:5">
      <c r="A265" s="1224"/>
      <c r="B265" s="1371" t="str">
        <f>③物件概要!B214&amp;③物件概要!C214</f>
        <v>Rs-T-091プライムアーバン葛西イースト</v>
      </c>
      <c r="C265" s="1371" t="str">
        <f>③物件概要!B214</f>
        <v>Rs-T-091</v>
      </c>
      <c r="D265" s="1232"/>
      <c r="E265" s="1231"/>
    </row>
    <row r="266" spans="1:5">
      <c r="A266" s="1224"/>
      <c r="B266" s="1371" t="str">
        <f>③物件概要!B215&amp;③物件概要!C215</f>
        <v>Rs-T-093プライムアーバン板橋区役所前</v>
      </c>
      <c r="C266" s="1371" t="str">
        <f>③物件概要!B215</f>
        <v>Rs-T-093</v>
      </c>
      <c r="D266" s="1232"/>
      <c r="E266" s="1231"/>
    </row>
    <row r="267" spans="1:5">
      <c r="A267" s="1224"/>
      <c r="B267" s="1371" t="str">
        <f>③物件概要!B216&amp;③物件概要!C216</f>
        <v>Rs-T-094プライムアーバン浅草</v>
      </c>
      <c r="C267" s="1371" t="str">
        <f>③物件概要!B216</f>
        <v>Rs-T-094</v>
      </c>
      <c r="D267" s="1232"/>
      <c r="E267" s="1231"/>
    </row>
    <row r="268" spans="1:5">
      <c r="A268" s="1224"/>
      <c r="B268" s="1371" t="str">
        <f>③物件概要!B217&amp;③物件概要!C217</f>
        <v>Rs-T-095プライムアーバン町屋サウスコート</v>
      </c>
      <c r="C268" s="1371" t="str">
        <f>③物件概要!B217</f>
        <v>Rs-T-095</v>
      </c>
      <c r="D268" s="1232"/>
      <c r="E268" s="1231"/>
    </row>
    <row r="269" spans="1:5">
      <c r="A269" s="1224"/>
      <c r="B269" s="1371" t="str">
        <f>③物件概要!B218&amp;③物件概要!C218</f>
        <v>Rs-T-096プライムアーバン武蔵小金井</v>
      </c>
      <c r="C269" s="1371" t="str">
        <f>③物件概要!B218</f>
        <v>Rs-T-096</v>
      </c>
      <c r="D269" s="1232"/>
      <c r="E269" s="1231"/>
    </row>
    <row r="270" spans="1:5">
      <c r="A270" s="1224"/>
      <c r="B270" s="1371" t="str">
        <f>③物件概要!B219&amp;③物件概要!C219</f>
        <v>Rs-T-097プライムアーバン武蔵野ヒルズ</v>
      </c>
      <c r="C270" s="1371" t="str">
        <f>③物件概要!B219</f>
        <v>Rs-T-097</v>
      </c>
      <c r="D270" s="1232"/>
      <c r="E270" s="1231"/>
    </row>
    <row r="271" spans="1:5">
      <c r="A271" s="1224"/>
      <c r="B271" s="1371" t="str">
        <f>③物件概要!B220&amp;③物件概要!C220</f>
        <v>Rs-T-098プライムアーバン小金井本町</v>
      </c>
      <c r="C271" s="1371" t="str">
        <f>③物件概要!B220</f>
        <v>Rs-T-098</v>
      </c>
      <c r="D271" s="1232"/>
      <c r="E271" s="1231"/>
    </row>
    <row r="272" spans="1:5">
      <c r="A272" s="1224"/>
      <c r="B272" s="1371" t="str">
        <f>③物件概要!B221&amp;③物件概要!C221</f>
        <v>Rs-T-099プライムアーバン久米川</v>
      </c>
      <c r="C272" s="1371" t="str">
        <f>③物件概要!B221</f>
        <v>Rs-T-099</v>
      </c>
      <c r="D272" s="1232"/>
      <c r="E272" s="1231"/>
    </row>
    <row r="273" spans="1:5">
      <c r="A273" s="1224"/>
      <c r="B273" s="1371" t="str">
        <f>③物件概要!B222&amp;③物件概要!C222</f>
        <v>Rs-T-100プライムアーバン武蔵小杉comodo</v>
      </c>
      <c r="C273" s="1371" t="str">
        <f>③物件概要!B222</f>
        <v>Rs-T-100</v>
      </c>
      <c r="D273" s="1232"/>
      <c r="E273" s="1231"/>
    </row>
    <row r="274" spans="1:5">
      <c r="A274" s="1224"/>
      <c r="B274" s="1371" t="str">
        <f>③物件概要!B223&amp;③物件概要!C223</f>
        <v>Rs-T-101プライムアーバン川崎</v>
      </c>
      <c r="C274" s="1371" t="str">
        <f>③物件概要!B223</f>
        <v>Rs-T-101</v>
      </c>
      <c r="D274" s="1232"/>
      <c r="E274" s="1231"/>
    </row>
    <row r="275" spans="1:5">
      <c r="A275" s="1224"/>
      <c r="B275" s="1371" t="str">
        <f>③物件概要!B224&amp;③物件概要!C224</f>
        <v>Rs-T-102プライムアーバン新百合ヶ丘</v>
      </c>
      <c r="C275" s="1371" t="str">
        <f>③物件概要!B224</f>
        <v>Rs-T-102</v>
      </c>
      <c r="D275" s="1232"/>
      <c r="E275" s="1231"/>
    </row>
    <row r="276" spans="1:5">
      <c r="A276" s="1224"/>
      <c r="B276" s="1371" t="str">
        <f>③物件概要!B225&amp;③物件概要!C225</f>
        <v>Rs-T-103プライムアーバン鶴見寺谷</v>
      </c>
      <c r="C276" s="1371" t="str">
        <f>③物件概要!B225</f>
        <v>Rs-T-103</v>
      </c>
      <c r="D276" s="1232"/>
      <c r="E276" s="1231"/>
    </row>
    <row r="277" spans="1:5">
      <c r="A277" s="1224"/>
      <c r="B277" s="1371" t="str">
        <f>③物件概要!B226&amp;③物件概要!C226</f>
        <v>Rs-T-105プライムアーバン浦安</v>
      </c>
      <c r="C277" s="1371" t="str">
        <f>③物件概要!B226</f>
        <v>Rs-T-105</v>
      </c>
      <c r="D277" s="1232"/>
      <c r="E277" s="1231"/>
    </row>
    <row r="278" spans="1:5">
      <c r="A278" s="1224"/>
      <c r="B278" s="1371" t="str">
        <f>③物件概要!B227&amp;③物件概要!C227</f>
        <v>Rs-T-106プライムアーバン行徳Ⅰ</v>
      </c>
      <c r="C278" s="1371" t="str">
        <f>③物件概要!B227</f>
        <v>Rs-T-106</v>
      </c>
      <c r="D278" s="1232"/>
      <c r="E278" s="1231"/>
    </row>
    <row r="279" spans="1:5">
      <c r="A279" s="1224"/>
      <c r="B279" s="1371" t="str">
        <f>③物件概要!B228&amp;③物件概要!C228</f>
        <v>Rs-T-107プライムアーバン行徳Ⅱ</v>
      </c>
      <c r="C279" s="1371" t="str">
        <f>③物件概要!B228</f>
        <v>Rs-T-107</v>
      </c>
      <c r="D279" s="1232"/>
      <c r="E279" s="1231"/>
    </row>
    <row r="280" spans="1:5">
      <c r="A280" s="1224"/>
      <c r="B280" s="1371" t="str">
        <f>③物件概要!B229&amp;③物件概要!C229</f>
        <v>Rs-T-108プライムアーバン行徳駅前</v>
      </c>
      <c r="C280" s="1371" t="str">
        <f>③物件概要!B229</f>
        <v>Rs-T-108</v>
      </c>
      <c r="D280" s="1232"/>
      <c r="E280" s="1231"/>
    </row>
    <row r="281" spans="1:5">
      <c r="A281" s="1224"/>
      <c r="B281" s="1371" t="str">
        <f>③物件概要!B230&amp;③物件概要!C230</f>
        <v>Rs-T-109プライムアーバン行徳駅前Ⅱ</v>
      </c>
      <c r="C281" s="1371" t="str">
        <f>③物件概要!B230</f>
        <v>Rs-T-109</v>
      </c>
      <c r="D281" s="1232"/>
      <c r="E281" s="1231"/>
    </row>
    <row r="282" spans="1:5">
      <c r="A282" s="1224"/>
      <c r="B282" s="1371" t="str">
        <f>③物件概要!B231&amp;③物件概要!C231</f>
        <v>Rs-T-110プライムアーバン行徳Ⅲ</v>
      </c>
      <c r="C282" s="1371" t="str">
        <f>③物件概要!B231</f>
        <v>Rs-T-110</v>
      </c>
      <c r="D282" s="1232"/>
      <c r="E282" s="1231"/>
    </row>
    <row r="283" spans="1:5">
      <c r="A283" s="1224"/>
      <c r="B283" s="1371" t="str">
        <f>③物件概要!B232&amp;③物件概要!C232</f>
        <v>Rs-T-111プライムアーバン西船橋</v>
      </c>
      <c r="C283" s="1371" t="str">
        <f>③物件概要!B232</f>
        <v>Rs-T-111</v>
      </c>
      <c r="D283" s="1232"/>
      <c r="E283" s="1231"/>
    </row>
    <row r="284" spans="1:5">
      <c r="A284" s="1224"/>
      <c r="B284" s="1371" t="str">
        <f>③物件概要!B233&amp;③物件概要!C233</f>
        <v>Rs-T-112プライムアーバン川口</v>
      </c>
      <c r="C284" s="1371" t="str">
        <f>③物件概要!B233</f>
        <v>Rs-T-112</v>
      </c>
      <c r="D284" s="1232"/>
      <c r="E284" s="1231"/>
    </row>
    <row r="285" spans="1:5">
      <c r="A285" s="1224"/>
      <c r="B285" s="1371" t="str">
        <f>③物件概要!B234&amp;③物件概要!C234</f>
        <v>Rs-T-113プラウドフラット八丁堀</v>
      </c>
      <c r="C285" s="1371" t="str">
        <f>③物件概要!B234</f>
        <v>Rs-T-113</v>
      </c>
      <c r="D285" s="1232"/>
      <c r="E285" s="1231"/>
    </row>
    <row r="286" spans="1:5">
      <c r="A286" s="1224"/>
      <c r="B286" s="1371" t="str">
        <f>③物件概要!B235&amp;③物件概要!C235</f>
        <v>Rs-T-114プラウドフラット板橋本町</v>
      </c>
      <c r="C286" s="1371" t="str">
        <f>③物件概要!B235</f>
        <v>Rs-T-114</v>
      </c>
      <c r="D286" s="1232"/>
      <c r="E286" s="1231"/>
    </row>
    <row r="287" spans="1:5">
      <c r="A287" s="1224"/>
      <c r="B287" s="1371" t="str">
        <f>③物件概要!B236&amp;③物件概要!C236</f>
        <v>Rs-T-115プライムアーバン目黒三田</v>
      </c>
      <c r="C287" s="1371" t="str">
        <f>③物件概要!B236</f>
        <v>Rs-T-115</v>
      </c>
      <c r="D287" s="1232"/>
      <c r="E287" s="1231"/>
    </row>
    <row r="288" spans="1:5">
      <c r="A288" s="1224"/>
      <c r="B288" s="1371" t="str">
        <f>③物件概要!B237&amp;③物件概要!C237</f>
        <v>Rs-T-116深沢ハウスHI棟</v>
      </c>
      <c r="C288" s="1371" t="str">
        <f>③物件概要!B237</f>
        <v>Rs-T-116</v>
      </c>
      <c r="D288" s="1232"/>
      <c r="E288" s="1231"/>
    </row>
    <row r="289" spans="1:5">
      <c r="A289" s="1224"/>
      <c r="B289" s="1371" t="str">
        <f>③物件概要!B238&amp;③物件概要!C238</f>
        <v>Rs-T-117プライムアーバン豊洲</v>
      </c>
      <c r="C289" s="1371" t="str">
        <f>③物件概要!B238</f>
        <v>Rs-T-117</v>
      </c>
      <c r="D289" s="1232"/>
      <c r="E289" s="1231"/>
    </row>
    <row r="290" spans="1:5">
      <c r="A290" s="1224"/>
      <c r="B290" s="1371" t="str">
        <f>③物件概要!B239&amp;③物件概要!C239</f>
        <v>Rs-T-118プライムアーバン日本橋茅場町</v>
      </c>
      <c r="C290" s="1371" t="str">
        <f>③物件概要!B239</f>
        <v>Rs-T-118</v>
      </c>
      <c r="D290" s="1232"/>
      <c r="E290" s="1231"/>
    </row>
    <row r="291" spans="1:5">
      <c r="A291" s="1224"/>
      <c r="B291" s="1371" t="str">
        <f>③物件概要!B240&amp;③物件概要!C240</f>
        <v>Rs-T-119プライムアーバン用賀Ⅱ</v>
      </c>
      <c r="C291" s="1371" t="str">
        <f>③物件概要!B240</f>
        <v>Rs-T-119</v>
      </c>
      <c r="D291" s="1232"/>
      <c r="E291" s="1231"/>
    </row>
    <row r="292" spans="1:5">
      <c r="A292" s="1224"/>
      <c r="B292" s="1371" t="str">
        <f>③物件概要!B241&amp;③物件概要!C241</f>
        <v>Rs-T-120プライムアーバン武蔵小金井Ⅱ</v>
      </c>
      <c r="C292" s="1371" t="str">
        <f>③物件概要!B241</f>
        <v>Rs-T-120</v>
      </c>
      <c r="D292" s="1232"/>
      <c r="E292" s="1231"/>
    </row>
    <row r="293" spans="1:5">
      <c r="A293" s="1224"/>
      <c r="B293" s="1371" t="str">
        <f>③物件概要!B242&amp;③物件概要!C242</f>
        <v>Rs-T-121プライムアーバン学芸大学パークフロント</v>
      </c>
      <c r="C293" s="1371" t="str">
        <f>③物件概要!B242</f>
        <v>Rs-T-121</v>
      </c>
      <c r="D293" s="1232"/>
      <c r="E293" s="1231"/>
    </row>
    <row r="294" spans="1:5">
      <c r="A294" s="1224"/>
      <c r="B294" s="1371" t="str">
        <f>③物件概要!B243&amp;③物件概要!C243</f>
        <v>Rs-T-122プラウドフラット大森Ⅲ</v>
      </c>
      <c r="C294" s="1371" t="str">
        <f>③物件概要!B243</f>
        <v>Rs-T-122</v>
      </c>
      <c r="D294" s="1232"/>
      <c r="E294" s="1231"/>
    </row>
    <row r="295" spans="1:5">
      <c r="A295" s="1224"/>
      <c r="B295" s="1371" t="str">
        <f>③物件概要!B244&amp;③物件概要!C244</f>
        <v>Rs-T-123プラウドフラット錦糸町</v>
      </c>
      <c r="C295" s="1371" t="str">
        <f>③物件概要!B244</f>
        <v>Rs-T-123</v>
      </c>
      <c r="D295" s="1232"/>
      <c r="E295" s="1231"/>
    </row>
    <row r="296" spans="1:5">
      <c r="A296" s="1224"/>
      <c r="B296" s="1371" t="str">
        <f>③物件概要!B245&amp;③物件概要!C245</f>
        <v>Rs-T-124プラウドフラット三軒茶屋Ⅱ</v>
      </c>
      <c r="C296" s="1371" t="str">
        <f>③物件概要!B245</f>
        <v>Rs-T-124</v>
      </c>
      <c r="D296" s="1232"/>
      <c r="E296" s="1231"/>
    </row>
    <row r="297" spans="1:5">
      <c r="A297" s="1224"/>
      <c r="B297" s="1371" t="str">
        <f>③物件概要!B246&amp;③物件概要!C246</f>
        <v>Rs-T-125プラウドフラット外神田</v>
      </c>
      <c r="C297" s="1371" t="str">
        <f>③物件概要!B246</f>
        <v>Rs-T-125</v>
      </c>
      <c r="D297" s="1232"/>
      <c r="E297" s="1231"/>
    </row>
    <row r="298" spans="1:5">
      <c r="A298" s="1224"/>
      <c r="B298" s="1371" t="str">
        <f>③物件概要!B247&amp;③物件概要!C247</f>
        <v>Rs-T-126プラウドフラット登戸</v>
      </c>
      <c r="C298" s="1371" t="str">
        <f>③物件概要!B247</f>
        <v>Rs-T-126</v>
      </c>
      <c r="D298" s="1232"/>
      <c r="E298" s="1231"/>
    </row>
    <row r="299" spans="1:5">
      <c r="A299" s="1224"/>
      <c r="B299" s="1371" t="str">
        <f>③物件概要!B248&amp;③物件概要!C248</f>
        <v>Rs-T-127プラウドフラット代々木八幡</v>
      </c>
      <c r="C299" s="1371" t="str">
        <f>③物件概要!B248</f>
        <v>Rs-T-127</v>
      </c>
      <c r="D299" s="1232"/>
      <c r="E299" s="1231"/>
    </row>
    <row r="300" spans="1:5">
      <c r="A300" s="1224"/>
      <c r="B300" s="1371" t="str">
        <f>③物件概要!B249&amp;③物件概要!C249</f>
        <v>Rs-T-128プラウドフラット中落合</v>
      </c>
      <c r="C300" s="1371" t="str">
        <f>③物件概要!B249</f>
        <v>Rs-T-128</v>
      </c>
      <c r="D300" s="1232"/>
      <c r="E300" s="1231"/>
    </row>
    <row r="301" spans="1:5">
      <c r="A301" s="1224"/>
      <c r="B301" s="1371" t="str">
        <f>③物件概要!B250&amp;③物件概要!C250</f>
        <v>Rs-S-001プラウドフラット五橋</v>
      </c>
      <c r="C301" s="1371" t="str">
        <f>③物件概要!B250</f>
        <v>Rs-S-001</v>
      </c>
      <c r="D301" s="1232"/>
      <c r="E301" s="1231"/>
    </row>
    <row r="302" spans="1:5">
      <c r="A302" s="1224"/>
      <c r="B302" s="1371" t="str">
        <f>③物件概要!B251&amp;③物件概要!C251</f>
        <v>Rs-S-002プラウドフラット河原町</v>
      </c>
      <c r="C302" s="1371" t="str">
        <f>③物件概要!B251</f>
        <v>Rs-S-002</v>
      </c>
      <c r="D302" s="1232"/>
      <c r="E302" s="1231"/>
    </row>
    <row r="303" spans="1:5">
      <c r="A303" s="1224"/>
      <c r="B303" s="1371" t="str">
        <f>③物件概要!B252&amp;③物件概要!C252</f>
        <v>Rs-S-003プラウドフラット新大阪</v>
      </c>
      <c r="C303" s="1371" t="str">
        <f>③物件概要!B252</f>
        <v>Rs-S-003</v>
      </c>
      <c r="D303" s="1232"/>
      <c r="E303" s="1231"/>
    </row>
    <row r="304" spans="1:5">
      <c r="A304" s="1224"/>
      <c r="B304" s="1371" t="str">
        <f>③物件概要!B253&amp;③物件概要!C253</f>
        <v>Rs-S-005プライムアーバン北14条</v>
      </c>
      <c r="C304" s="1371" t="str">
        <f>③物件概要!B253</f>
        <v>Rs-S-005</v>
      </c>
      <c r="D304" s="1232"/>
      <c r="E304" s="1231"/>
    </row>
    <row r="305" spans="1:5">
      <c r="A305" s="1224"/>
      <c r="B305" s="1371" t="str">
        <f>③物件概要!B254&amp;③物件概要!C254</f>
        <v>Rs-S-006プライムアーバン大通公園Ⅰ</v>
      </c>
      <c r="C305" s="1371" t="str">
        <f>③物件概要!B254</f>
        <v>Rs-S-006</v>
      </c>
      <c r="D305" s="1232"/>
      <c r="E305" s="1231"/>
    </row>
    <row r="306" spans="1:5">
      <c r="A306" s="1224"/>
      <c r="B306" s="1371" t="str">
        <f>③物件概要!B255&amp;③物件概要!C255</f>
        <v>Rs-S-007プライムアーバン大通公園Ⅱ</v>
      </c>
      <c r="C306" s="1371" t="str">
        <f>③物件概要!B255</f>
        <v>Rs-S-007</v>
      </c>
      <c r="D306" s="1232"/>
      <c r="E306" s="1231"/>
    </row>
    <row r="307" spans="1:5">
      <c r="A307" s="1224"/>
      <c r="B307" s="1371" t="str">
        <f>③物件概要!B256&amp;③物件概要!C256</f>
        <v>Rs-S-008プライムアーバン北11条</v>
      </c>
      <c r="C307" s="1371" t="str">
        <f>③物件概要!B256</f>
        <v>Rs-S-008</v>
      </c>
      <c r="D307" s="1232"/>
      <c r="E307" s="1231"/>
    </row>
    <row r="308" spans="1:5">
      <c r="A308" s="1224"/>
      <c r="B308" s="1371" t="str">
        <f>③物件概要!B257&amp;③物件概要!C257</f>
        <v>Rs-S-009プライムアーバン宮の沢</v>
      </c>
      <c r="C308" s="1371" t="str">
        <f>③物件概要!B257</f>
        <v>Rs-S-009</v>
      </c>
      <c r="D308" s="1232"/>
      <c r="E308" s="1231"/>
    </row>
    <row r="309" spans="1:5">
      <c r="A309" s="1224"/>
      <c r="B309" s="1371" t="str">
        <f>③物件概要!B258&amp;③物件概要!C258</f>
        <v>Rs-S-010プライムアーバン大通東</v>
      </c>
      <c r="C309" s="1371" t="str">
        <f>③物件概要!B258</f>
        <v>Rs-S-010</v>
      </c>
      <c r="D309" s="1232"/>
      <c r="E309" s="1231"/>
    </row>
    <row r="310" spans="1:5">
      <c r="A310" s="1224"/>
      <c r="B310" s="1371" t="str">
        <f>③物件概要!B259&amp;③物件概要!C259</f>
        <v>Rs-S-011プライムアーバン知事公館</v>
      </c>
      <c r="C310" s="1371" t="str">
        <f>③物件概要!B259</f>
        <v>Rs-S-011</v>
      </c>
      <c r="D310" s="1232"/>
      <c r="E310" s="1231"/>
    </row>
    <row r="311" spans="1:5">
      <c r="A311" s="1224"/>
      <c r="B311" s="1371" t="str">
        <f>③物件概要!B260&amp;③物件概要!C260</f>
        <v>Rs-S-012プライムアーバン円山</v>
      </c>
      <c r="C311" s="1371" t="str">
        <f>③物件概要!B260</f>
        <v>Rs-S-012</v>
      </c>
      <c r="D311" s="1232"/>
      <c r="E311" s="1231"/>
    </row>
    <row r="312" spans="1:5">
      <c r="A312" s="1224"/>
      <c r="B312" s="1371" t="str">
        <f>③物件概要!B261&amp;③物件概要!C261</f>
        <v>Rs-S-013プライムアーバン北24条</v>
      </c>
      <c r="C312" s="1371" t="str">
        <f>③物件概要!B261</f>
        <v>Rs-S-013</v>
      </c>
      <c r="D312" s="1232"/>
      <c r="E312" s="1231"/>
    </row>
    <row r="313" spans="1:5">
      <c r="A313" s="1224"/>
      <c r="B313" s="1371" t="str">
        <f>③物件概要!B262&amp;③物件概要!C262</f>
        <v>Rs-S-014プライムアーバン札幌医大前</v>
      </c>
      <c r="C313" s="1371" t="str">
        <f>③物件概要!B262</f>
        <v>Rs-S-014</v>
      </c>
      <c r="D313" s="1232"/>
      <c r="E313" s="1231"/>
    </row>
    <row r="314" spans="1:5">
      <c r="A314" s="1224"/>
      <c r="B314" s="1371" t="str">
        <f>③物件概要!B263&amp;③物件概要!C263</f>
        <v>Rs-S-015プライムアーバン札幌リバーフロント</v>
      </c>
      <c r="C314" s="1371" t="str">
        <f>③物件概要!B263</f>
        <v>Rs-S-015</v>
      </c>
      <c r="D314" s="1232"/>
      <c r="E314" s="1231"/>
    </row>
    <row r="315" spans="1:5">
      <c r="A315" s="1224"/>
      <c r="B315" s="1371" t="str">
        <f>③物件概要!B264&amp;③物件概要!C264</f>
        <v>Rs-S-016プライムアーバン北3条通</v>
      </c>
      <c r="C315" s="1371" t="str">
        <f>③物件概要!B264</f>
        <v>Rs-S-016</v>
      </c>
      <c r="D315" s="1232"/>
      <c r="E315" s="1231"/>
    </row>
    <row r="316" spans="1:5">
      <c r="A316" s="1224"/>
      <c r="B316" s="1371" t="str">
        <f>③物件概要!B265&amp;③物件概要!C265</f>
        <v>Rs-S-017プライムアーバン長町一丁目</v>
      </c>
      <c r="C316" s="1371" t="str">
        <f>③物件概要!B265</f>
        <v>Rs-S-017</v>
      </c>
      <c r="D316" s="1232"/>
      <c r="E316" s="1231"/>
    </row>
    <row r="317" spans="1:5">
      <c r="A317" s="1224"/>
      <c r="B317" s="1371" t="str">
        <f>③物件概要!B266&amp;③物件概要!C266</f>
        <v>Rs-S-018プライムアーバン八乙女中央</v>
      </c>
      <c r="C317" s="1371" t="str">
        <f>③物件概要!B266</f>
        <v>Rs-S-018</v>
      </c>
      <c r="D317" s="1232"/>
      <c r="E317" s="1231"/>
    </row>
    <row r="318" spans="1:5">
      <c r="A318" s="1224"/>
      <c r="B318" s="1371" t="str">
        <f>③物件概要!B267&amp;③物件概要!C267</f>
        <v>Rs-S-019プライムアーバン堤通雨宮</v>
      </c>
      <c r="C318" s="1371" t="str">
        <f>③物件概要!B267</f>
        <v>Rs-S-019</v>
      </c>
      <c r="D318" s="1232"/>
      <c r="E318" s="1231"/>
    </row>
    <row r="319" spans="1:5">
      <c r="A319" s="1224"/>
      <c r="B319" s="1371" t="str">
        <f>③物件概要!B268&amp;③物件概要!C268</f>
        <v>Rs-S-020プライムアーバン葵</v>
      </c>
      <c r="C319" s="1371" t="str">
        <f>③物件概要!B268</f>
        <v>Rs-S-020</v>
      </c>
      <c r="D319" s="1232"/>
      <c r="E319" s="1231"/>
    </row>
    <row r="320" spans="1:5">
      <c r="A320" s="1224"/>
      <c r="B320" s="1371" t="str">
        <f>③物件概要!B269&amp;③物件概要!C269</f>
        <v>Rs-S-021プライムアーバン金山</v>
      </c>
      <c r="C320" s="1371" t="str">
        <f>③物件概要!B269</f>
        <v>Rs-S-021</v>
      </c>
      <c r="D320" s="1232"/>
      <c r="E320" s="1231"/>
    </row>
    <row r="321" spans="1:12">
      <c r="A321" s="1224"/>
      <c r="B321" s="1371" t="str">
        <f>③物件概要!B270&amp;③物件概要!C270</f>
        <v>Rs-S-022プライムアーバン鶴舞</v>
      </c>
      <c r="C321" s="1371" t="str">
        <f>③物件概要!B270</f>
        <v>Rs-S-022</v>
      </c>
      <c r="D321" s="1232"/>
      <c r="E321" s="1231"/>
    </row>
    <row r="322" spans="1:12">
      <c r="A322" s="1224"/>
      <c r="B322" s="1371" t="str">
        <f>③物件概要!B271&amp;③物件概要!C271</f>
        <v>Rs-S-023プライムアーバン上前津</v>
      </c>
      <c r="C322" s="1371" t="str">
        <f>③物件概要!B271</f>
        <v>Rs-S-023</v>
      </c>
      <c r="D322" s="1232"/>
      <c r="E322" s="1231"/>
    </row>
    <row r="323" spans="1:12">
      <c r="A323" s="1224"/>
      <c r="B323" s="1371" t="str">
        <f>③物件概要!B272&amp;③物件概要!C272</f>
        <v>Rs-S-024プライムアーバン泉</v>
      </c>
      <c r="C323" s="1371" t="str">
        <f>③物件概要!B272</f>
        <v>Rs-S-024</v>
      </c>
      <c r="D323" s="1232"/>
      <c r="E323" s="1231"/>
    </row>
    <row r="324" spans="1:12" s="1372" customFormat="1">
      <c r="A324" s="1376"/>
      <c r="B324" s="1371" t="str">
        <f>③物件概要!B295&amp;③物件概要!C295</f>
        <v>Rs-S-025プライムアーバン江坂Ⅰ</v>
      </c>
      <c r="C324" s="1371" t="str">
        <f>③物件概要!B295</f>
        <v>Rs-S-025</v>
      </c>
      <c r="D324" s="1232"/>
      <c r="E324" s="1377"/>
      <c r="G324" s="1373"/>
      <c r="H324" s="1374"/>
      <c r="I324" s="1374"/>
      <c r="J324" s="1375"/>
      <c r="K324" s="1375"/>
      <c r="L324" s="1375"/>
    </row>
    <row r="325" spans="1:12" s="1372" customFormat="1">
      <c r="A325" s="1376"/>
      <c r="B325" s="1371" t="str">
        <f>③物件概要!B296&amp;③物件概要!C296</f>
        <v>Rs-S-026プライムアーバン江坂Ⅱ</v>
      </c>
      <c r="C325" s="1371" t="str">
        <f>③物件概要!B296</f>
        <v>Rs-S-026</v>
      </c>
      <c r="D325" s="1232"/>
      <c r="E325" s="1377"/>
      <c r="G325" s="1373"/>
      <c r="H325" s="1374"/>
      <c r="I325" s="1374"/>
      <c r="J325" s="1375"/>
      <c r="K325" s="1375"/>
      <c r="L325" s="1375"/>
    </row>
    <row r="326" spans="1:12" s="1372" customFormat="1">
      <c r="A326" s="1376"/>
      <c r="B326" s="1371" t="str">
        <f>③物件概要!B297&amp;③物件概要!C297</f>
        <v>Rs-S-027プライムアーバン江坂Ⅲ</v>
      </c>
      <c r="C326" s="1371" t="str">
        <f>③物件概要!B297</f>
        <v>Rs-S-027</v>
      </c>
      <c r="D326" s="1232"/>
      <c r="E326" s="1377"/>
      <c r="G326" s="1373"/>
      <c r="H326" s="1374"/>
      <c r="I326" s="1374"/>
      <c r="J326" s="1375"/>
      <c r="K326" s="1375"/>
      <c r="L326" s="1375"/>
    </row>
    <row r="327" spans="1:12" s="1372" customFormat="1">
      <c r="A327" s="1376"/>
      <c r="B327" s="1371" t="str">
        <f>③物件概要!B298&amp;③物件概要!C298</f>
        <v>Rs-S-028プライムアーバン玉造</v>
      </c>
      <c r="C327" s="1371" t="str">
        <f>③物件概要!B298</f>
        <v>Rs-S-028</v>
      </c>
      <c r="D327" s="1232"/>
      <c r="E327" s="1377"/>
      <c r="G327" s="1373"/>
      <c r="H327" s="1374"/>
      <c r="I327" s="1374"/>
      <c r="J327" s="1375"/>
      <c r="K327" s="1375"/>
      <c r="L327" s="1375"/>
    </row>
    <row r="328" spans="1:12">
      <c r="A328" s="1224"/>
      <c r="B328" s="1371" t="str">
        <f>③物件概要!B273&amp;③物件概要!C273</f>
        <v>Rs-S-029プライムアーバン堺筋本町</v>
      </c>
      <c r="C328" s="1371" t="str">
        <f>③物件概要!B273</f>
        <v>Rs-S-029</v>
      </c>
      <c r="D328" s="1232"/>
      <c r="E328" s="1231"/>
    </row>
    <row r="329" spans="1:12">
      <c r="A329" s="1224"/>
      <c r="B329" s="1371" t="str">
        <f>③物件概要!B274&amp;③物件概要!C274</f>
        <v>Rs-S-030プライムアーバン博多</v>
      </c>
      <c r="C329" s="1371" t="str">
        <f>③物件概要!B274</f>
        <v>Rs-S-030</v>
      </c>
      <c r="D329" s="1232"/>
      <c r="E329" s="1231"/>
    </row>
    <row r="330" spans="1:12">
      <c r="A330" s="1224"/>
      <c r="B330" s="1371" t="str">
        <f>③物件概要!B275&amp;③物件概要!C275</f>
        <v>Rs-S-031プライムアーバン薬院南</v>
      </c>
      <c r="C330" s="1371" t="str">
        <f>③物件概要!B275</f>
        <v>Rs-S-031</v>
      </c>
      <c r="D330" s="1232"/>
      <c r="E330" s="1231"/>
    </row>
    <row r="331" spans="1:12">
      <c r="A331" s="1224"/>
      <c r="B331" s="1371" t="str">
        <f>③物件概要!B276&amp;③物件概要!C276</f>
        <v>Rs-S-032プライムアーバン香椎</v>
      </c>
      <c r="C331" s="1371" t="str">
        <f>③物件概要!B276</f>
        <v>Rs-S-032</v>
      </c>
      <c r="D331" s="1232"/>
      <c r="E331" s="1231"/>
    </row>
    <row r="332" spans="1:12">
      <c r="A332" s="1224"/>
      <c r="B332" s="1371" t="str">
        <f>③物件概要!B277&amp;③物件概要!C277</f>
        <v>Rs-S-033プライムアーバン博多東</v>
      </c>
      <c r="C332" s="1371" t="str">
        <f>③物件概要!B277</f>
        <v>Rs-S-033</v>
      </c>
      <c r="D332" s="1232"/>
      <c r="E332" s="1231"/>
    </row>
    <row r="333" spans="1:12">
      <c r="A333" s="1224"/>
      <c r="B333" s="1371" t="str">
        <f>③物件概要!B278&amp;③物件概要!C278</f>
        <v>Rs-S-034プライムアーバン千早</v>
      </c>
      <c r="C333" s="1371" t="str">
        <f>③物件概要!B278</f>
        <v>Rs-S-034</v>
      </c>
      <c r="D333" s="1232"/>
      <c r="E333" s="1231"/>
    </row>
    <row r="334" spans="1:12" s="1372" customFormat="1">
      <c r="A334" s="1376"/>
      <c r="B334" s="1371" t="str">
        <f>③物件概要!B299&amp;③物件概要!C299</f>
        <v>Rs-S-035プライムアーバン千種</v>
      </c>
      <c r="C334" s="1371" t="str">
        <f>③物件概要!B299</f>
        <v>Rs-S-035</v>
      </c>
      <c r="D334" s="1232"/>
      <c r="E334" s="1377"/>
      <c r="G334" s="1373"/>
      <c r="H334" s="1374"/>
      <c r="I334" s="1374"/>
      <c r="J334" s="1375"/>
      <c r="K334" s="1375"/>
      <c r="L334" s="1375"/>
    </row>
    <row r="335" spans="1:12">
      <c r="A335" s="1233"/>
      <c r="B335" s="1371" t="str">
        <f>③物件概要!B279&amp;③物件概要!C279</f>
        <v>Rs-S-036セレニテ心斎橋グランデ</v>
      </c>
      <c r="C335" s="1371" t="str">
        <f>③物件概要!B279</f>
        <v>Rs-S-036</v>
      </c>
      <c r="D335" s="1234"/>
    </row>
    <row r="336" spans="1:12">
      <c r="A336" s="1233"/>
      <c r="B336" s="1371" t="str">
        <f>③物件概要!B280&amp;③物件概要!C280</f>
        <v>Ht-S-001ホテルビスタ札幌大通</v>
      </c>
      <c r="C336" s="1371" t="str">
        <f>③物件概要!B280</f>
        <v>Ht-S-001</v>
      </c>
      <c r="D336" s="1233"/>
    </row>
    <row r="337" spans="1:4">
      <c r="A337" s="1233"/>
      <c r="B337" s="1371" t="str">
        <f>③物件概要!B281&amp;③物件概要!C281</f>
        <v>Ot-T-001了德寺大学新浦安キャンパス（底地）</v>
      </c>
      <c r="C337" s="1371" t="str">
        <f>③物件概要!B281</f>
        <v>Ot-T-001</v>
      </c>
      <c r="D337" s="1233"/>
    </row>
    <row r="338" spans="1:4">
      <c r="A338" s="1233"/>
      <c r="B338" s="1233"/>
      <c r="C338" s="1233"/>
      <c r="D338" s="1235"/>
    </row>
    <row r="339" spans="1:4">
      <c r="A339" s="1233"/>
      <c r="B339" s="1233"/>
      <c r="C339" s="1233"/>
      <c r="D339" s="1235"/>
    </row>
    <row r="340" spans="1:4">
      <c r="A340" s="1233"/>
      <c r="B340" s="1233"/>
      <c r="C340" s="1233"/>
      <c r="D340" s="1235"/>
    </row>
    <row r="341" spans="1:4">
      <c r="A341" s="1233"/>
      <c r="B341" s="1233"/>
      <c r="C341" s="1233"/>
      <c r="D341" s="1235"/>
    </row>
    <row r="342" spans="1:4">
      <c r="A342" s="1233"/>
      <c r="B342" s="1233"/>
      <c r="C342" s="1233"/>
      <c r="D342" s="1235"/>
    </row>
    <row r="343" spans="1:4">
      <c r="A343" s="1233"/>
      <c r="B343" s="1233"/>
      <c r="C343" s="1233"/>
      <c r="D343" s="1235"/>
    </row>
    <row r="344" spans="1:4">
      <c r="A344" s="1233"/>
      <c r="B344" s="1233"/>
      <c r="C344" s="1233"/>
      <c r="D344" s="1235"/>
    </row>
    <row r="345" spans="1:4">
      <c r="A345" s="1233"/>
      <c r="B345" s="1233"/>
      <c r="C345" s="1233"/>
      <c r="D345" s="1235"/>
    </row>
    <row r="346" spans="1:4">
      <c r="A346" s="1233"/>
      <c r="B346" s="1233"/>
      <c r="C346" s="1233"/>
      <c r="D346" s="1235"/>
    </row>
    <row r="347" spans="1:4">
      <c r="A347" s="1233"/>
      <c r="B347" s="1233"/>
      <c r="C347" s="1233"/>
      <c r="D347" s="1235"/>
    </row>
    <row r="348" spans="1:4">
      <c r="A348" s="1233"/>
      <c r="B348" s="1233"/>
      <c r="C348" s="1233"/>
      <c r="D348" s="1235"/>
    </row>
    <row r="349" spans="1:4">
      <c r="A349" s="1233"/>
      <c r="B349" s="1233"/>
      <c r="C349" s="1233"/>
      <c r="D349" s="1235"/>
    </row>
    <row r="350" spans="1:4">
      <c r="A350" s="1233"/>
      <c r="B350" s="1233"/>
      <c r="C350" s="1233"/>
      <c r="D350" s="1235"/>
    </row>
    <row r="351" spans="1:4">
      <c r="A351" s="1233"/>
      <c r="B351" s="1233"/>
      <c r="C351" s="1233"/>
      <c r="D351" s="1235"/>
    </row>
    <row r="352" spans="1:4">
      <c r="A352" s="1233"/>
      <c r="B352" s="1233"/>
      <c r="C352" s="1233"/>
      <c r="D352" s="1235"/>
    </row>
    <row r="353" spans="1:4">
      <c r="A353" s="1233"/>
      <c r="B353" s="1233"/>
      <c r="C353" s="1233"/>
      <c r="D353" s="1235"/>
    </row>
    <row r="354" spans="1:4">
      <c r="A354" s="1233"/>
      <c r="B354" s="1233"/>
      <c r="C354" s="1233"/>
      <c r="D354" s="1235"/>
    </row>
    <row r="355" spans="1:4">
      <c r="A355" s="1233"/>
      <c r="B355" s="1233"/>
      <c r="C355" s="1233"/>
      <c r="D355" s="1235"/>
    </row>
    <row r="356" spans="1:4">
      <c r="A356" s="1233"/>
      <c r="B356" s="1233"/>
      <c r="C356" s="1233"/>
      <c r="D356" s="1235"/>
    </row>
    <row r="357" spans="1:4">
      <c r="A357" s="1233"/>
      <c r="B357" s="1233"/>
      <c r="C357" s="1233"/>
      <c r="D357" s="1235"/>
    </row>
    <row r="358" spans="1:4">
      <c r="A358" s="1233"/>
      <c r="B358" s="1233"/>
      <c r="C358" s="1233"/>
      <c r="D358" s="1235"/>
    </row>
    <row r="359" spans="1:4">
      <c r="A359" s="1233"/>
      <c r="B359" s="1233"/>
      <c r="C359" s="1233"/>
      <c r="D359" s="1235"/>
    </row>
    <row r="360" spans="1:4">
      <c r="A360" s="1233"/>
      <c r="B360" s="1233"/>
      <c r="C360" s="1233"/>
      <c r="D360" s="1235"/>
    </row>
    <row r="361" spans="1:4">
      <c r="A361" s="1233"/>
      <c r="B361" s="1233"/>
      <c r="C361" s="1233"/>
      <c r="D361" s="1235"/>
    </row>
    <row r="362" spans="1:4">
      <c r="A362" s="1233"/>
      <c r="B362" s="1233"/>
      <c r="C362" s="1233"/>
      <c r="D362" s="1235"/>
    </row>
    <row r="363" spans="1:4">
      <c r="A363" s="1233"/>
      <c r="B363" s="1233"/>
      <c r="C363" s="1233"/>
      <c r="D363" s="1235"/>
    </row>
    <row r="364" spans="1:4">
      <c r="A364" s="1233"/>
      <c r="B364" s="1233"/>
      <c r="C364" s="1233"/>
      <c r="D364" s="1235"/>
    </row>
    <row r="365" spans="1:4">
      <c r="A365" s="1233"/>
      <c r="B365" s="1233"/>
      <c r="C365" s="1233"/>
      <c r="D365" s="1235"/>
    </row>
    <row r="366" spans="1:4">
      <c r="A366" s="1233"/>
      <c r="B366" s="1233"/>
      <c r="C366" s="1233"/>
      <c r="D366" s="1235"/>
    </row>
    <row r="367" spans="1:4">
      <c r="A367" s="1233"/>
      <c r="B367" s="1233"/>
      <c r="C367" s="1233"/>
      <c r="D367" s="1235"/>
    </row>
    <row r="368" spans="1:4">
      <c r="A368" s="1233"/>
      <c r="B368" s="1233"/>
      <c r="C368" s="1233"/>
      <c r="D368" s="1235"/>
    </row>
    <row r="369" spans="1:4">
      <c r="A369" s="1233"/>
      <c r="B369" s="1233"/>
      <c r="C369" s="1233"/>
      <c r="D369" s="1235"/>
    </row>
    <row r="370" spans="1:4">
      <c r="A370" s="1233"/>
      <c r="B370" s="1233"/>
      <c r="C370" s="1233"/>
      <c r="D370" s="1235"/>
    </row>
    <row r="371" spans="1:4">
      <c r="A371" s="1233"/>
      <c r="B371" s="1233"/>
      <c r="C371" s="1233"/>
      <c r="D371" s="1235"/>
    </row>
    <row r="372" spans="1:4">
      <c r="A372" s="1233"/>
      <c r="B372" s="1236"/>
      <c r="C372" s="1236"/>
      <c r="D372" s="1235"/>
    </row>
    <row r="373" spans="1:4">
      <c r="A373" s="1233"/>
      <c r="B373" s="1236"/>
      <c r="C373" s="1236"/>
      <c r="D373" s="1235"/>
    </row>
    <row r="374" spans="1:4">
      <c r="A374" s="1233"/>
      <c r="B374" s="1236"/>
      <c r="C374" s="1236"/>
      <c r="D374" s="1235"/>
    </row>
    <row r="375" spans="1:4">
      <c r="A375" s="1233"/>
      <c r="B375" s="1236"/>
      <c r="C375" s="1236"/>
      <c r="D375" s="1235"/>
    </row>
    <row r="376" spans="1:4">
      <c r="A376" s="1233"/>
      <c r="B376" s="1236"/>
      <c r="C376" s="1236"/>
      <c r="D376" s="1235"/>
    </row>
    <row r="377" spans="1:4">
      <c r="A377" s="1233"/>
      <c r="B377" s="1236"/>
      <c r="C377" s="1236"/>
      <c r="D377" s="1235"/>
    </row>
    <row r="378" spans="1:4">
      <c r="A378" s="1233"/>
      <c r="B378" s="1236"/>
      <c r="C378" s="1236"/>
      <c r="D378" s="1235"/>
    </row>
    <row r="379" spans="1:4">
      <c r="A379" s="1233"/>
      <c r="B379" s="1236"/>
      <c r="C379" s="1236"/>
      <c r="D379" s="1235"/>
    </row>
    <row r="380" spans="1:4">
      <c r="A380" s="1233"/>
      <c r="B380" s="1236"/>
      <c r="C380" s="1236"/>
      <c r="D380" s="1235"/>
    </row>
    <row r="381" spans="1:4">
      <c r="A381" s="1233"/>
      <c r="B381" s="1236"/>
      <c r="C381" s="1236"/>
      <c r="D381" s="1235"/>
    </row>
    <row r="382" spans="1:4">
      <c r="A382" s="1233"/>
      <c r="B382" s="1236"/>
      <c r="C382" s="1236"/>
      <c r="D382" s="1235"/>
    </row>
    <row r="383" spans="1:4">
      <c r="A383" s="1233"/>
      <c r="B383" s="1236"/>
      <c r="C383" s="1236"/>
      <c r="D383" s="1235"/>
    </row>
    <row r="384" spans="1:4">
      <c r="A384" s="1233"/>
      <c r="B384" s="1236"/>
      <c r="C384" s="1236"/>
      <c r="D384" s="1235"/>
    </row>
    <row r="385" spans="1:4">
      <c r="A385" s="1233"/>
      <c r="B385" s="1236"/>
      <c r="C385" s="1236"/>
      <c r="D385" s="1235"/>
    </row>
    <row r="386" spans="1:4">
      <c r="A386" s="1233"/>
      <c r="B386" s="1236"/>
      <c r="C386" s="1236"/>
      <c r="D386" s="1235"/>
    </row>
    <row r="387" spans="1:4">
      <c r="A387" s="1233"/>
      <c r="B387" s="1236"/>
      <c r="C387" s="1236"/>
      <c r="D387" s="1235"/>
    </row>
    <row r="388" spans="1:4">
      <c r="A388" s="1233"/>
      <c r="B388" s="1236"/>
      <c r="C388" s="1236"/>
      <c r="D388" s="1235"/>
    </row>
    <row r="389" spans="1:4">
      <c r="A389" s="1233"/>
      <c r="B389" s="1236"/>
      <c r="C389" s="1236"/>
      <c r="D389" s="1235"/>
    </row>
    <row r="390" spans="1:4">
      <c r="A390" s="1233"/>
      <c r="B390" s="1236"/>
      <c r="C390" s="1236"/>
      <c r="D390" s="1235"/>
    </row>
    <row r="391" spans="1:4">
      <c r="A391" s="1233"/>
      <c r="B391" s="1236"/>
      <c r="C391" s="1236"/>
      <c r="D391" s="1235"/>
    </row>
    <row r="392" spans="1:4">
      <c r="A392" s="1233"/>
      <c r="B392" s="1236"/>
      <c r="C392" s="1236"/>
      <c r="D392" s="1235"/>
    </row>
    <row r="393" spans="1:4">
      <c r="A393" s="1233"/>
      <c r="B393" s="1236"/>
      <c r="C393" s="1236"/>
      <c r="D393" s="1235"/>
    </row>
    <row r="394" spans="1:4">
      <c r="A394" s="1233"/>
      <c r="B394" s="1236"/>
      <c r="C394" s="1236"/>
      <c r="D394" s="1235"/>
    </row>
    <row r="395" spans="1:4">
      <c r="A395" s="1233"/>
      <c r="B395" s="1236"/>
      <c r="C395" s="1236"/>
      <c r="D395" s="1235"/>
    </row>
    <row r="396" spans="1:4">
      <c r="A396" s="1233"/>
      <c r="B396" s="1236"/>
      <c r="C396" s="1236"/>
      <c r="D396" s="1235"/>
    </row>
    <row r="397" spans="1:4">
      <c r="A397" s="1233"/>
      <c r="B397" s="1236"/>
      <c r="C397" s="1236"/>
      <c r="D397" s="1235"/>
    </row>
    <row r="398" spans="1:4">
      <c r="A398" s="1233"/>
      <c r="B398" s="1236"/>
      <c r="C398" s="1236"/>
      <c r="D398" s="1235"/>
    </row>
    <row r="399" spans="1:4">
      <c r="A399" s="1233"/>
      <c r="B399" s="1236"/>
      <c r="C399" s="1236"/>
      <c r="D399" s="1235"/>
    </row>
    <row r="400" spans="1:4">
      <c r="A400" s="1233"/>
      <c r="B400" s="1236"/>
      <c r="C400" s="1236"/>
      <c r="D400" s="1235"/>
    </row>
    <row r="401" spans="1:4">
      <c r="A401" s="1233"/>
      <c r="B401" s="1236"/>
      <c r="C401" s="1236"/>
      <c r="D401" s="1235"/>
    </row>
    <row r="402" spans="1:4">
      <c r="A402" s="1233"/>
      <c r="B402" s="1236"/>
      <c r="C402" s="1236"/>
      <c r="D402" s="1235"/>
    </row>
    <row r="403" spans="1:4">
      <c r="A403" s="1233"/>
      <c r="B403" s="1236"/>
      <c r="C403" s="1236"/>
      <c r="D403" s="1235"/>
    </row>
    <row r="404" spans="1:4">
      <c r="A404" s="1233"/>
      <c r="B404" s="1236"/>
      <c r="C404" s="1236"/>
      <c r="D404" s="1235"/>
    </row>
    <row r="405" spans="1:4">
      <c r="A405" s="1233"/>
      <c r="B405" s="1236"/>
      <c r="C405" s="1236"/>
      <c r="D405" s="1235"/>
    </row>
    <row r="406" spans="1:4">
      <c r="A406" s="1233"/>
      <c r="B406" s="1236"/>
      <c r="C406" s="1236"/>
      <c r="D406" s="1235"/>
    </row>
    <row r="407" spans="1:4">
      <c r="A407" s="1233"/>
      <c r="B407" s="1236"/>
      <c r="C407" s="1236"/>
      <c r="D407" s="1235"/>
    </row>
    <row r="408" spans="1:4">
      <c r="A408" s="1233"/>
      <c r="B408" s="1236"/>
      <c r="C408" s="1236"/>
      <c r="D408" s="1235"/>
    </row>
    <row r="409" spans="1:4">
      <c r="A409" s="1233"/>
      <c r="B409" s="1236"/>
      <c r="C409" s="1236"/>
      <c r="D409" s="1235"/>
    </row>
    <row r="410" spans="1:4">
      <c r="A410" s="1233"/>
      <c r="B410" s="1236"/>
      <c r="C410" s="1236"/>
      <c r="D410" s="1235"/>
    </row>
    <row r="411" spans="1:4">
      <c r="A411" s="1233"/>
      <c r="B411" s="1236"/>
      <c r="C411" s="1236"/>
      <c r="D411" s="1235"/>
    </row>
    <row r="412" spans="1:4">
      <c r="A412" s="1233"/>
      <c r="B412" s="1236"/>
      <c r="C412" s="1236"/>
      <c r="D412" s="1235"/>
    </row>
    <row r="413" spans="1:4">
      <c r="A413" s="1233"/>
      <c r="B413" s="1236"/>
      <c r="C413" s="1236"/>
      <c r="D413" s="1235"/>
    </row>
    <row r="414" spans="1:4">
      <c r="A414" s="1233"/>
      <c r="B414" s="1236"/>
      <c r="C414" s="1236"/>
      <c r="D414" s="1235"/>
    </row>
    <row r="415" spans="1:4">
      <c r="A415" s="1233"/>
      <c r="B415" s="1236"/>
      <c r="C415" s="1236"/>
      <c r="D415" s="1235"/>
    </row>
    <row r="416" spans="1:4">
      <c r="A416" s="1233"/>
      <c r="B416" s="1236"/>
      <c r="C416" s="1236"/>
      <c r="D416" s="1235"/>
    </row>
    <row r="417" spans="1:4">
      <c r="A417" s="1233"/>
      <c r="B417" s="1236"/>
      <c r="C417" s="1236"/>
      <c r="D417" s="1235"/>
    </row>
    <row r="418" spans="1:4">
      <c r="A418" s="1233"/>
      <c r="B418" s="1236"/>
      <c r="C418" s="1236"/>
      <c r="D418" s="1235"/>
    </row>
    <row r="419" spans="1:4">
      <c r="A419" s="1233"/>
      <c r="B419" s="1236"/>
      <c r="C419" s="1236"/>
      <c r="D419" s="1235"/>
    </row>
    <row r="420" spans="1:4">
      <c r="A420" s="1233"/>
      <c r="B420" s="1236"/>
      <c r="C420" s="1236"/>
      <c r="D420" s="1235"/>
    </row>
    <row r="421" spans="1:4">
      <c r="A421" s="1233"/>
      <c r="B421" s="1236"/>
      <c r="C421" s="1236"/>
      <c r="D421" s="1235"/>
    </row>
    <row r="422" spans="1:4">
      <c r="A422" s="1233"/>
      <c r="B422" s="1236"/>
      <c r="C422" s="1236"/>
      <c r="D422" s="1235"/>
    </row>
    <row r="423" spans="1:4">
      <c r="A423" s="1233"/>
      <c r="B423" s="1236"/>
      <c r="C423" s="1236"/>
      <c r="D423" s="1235"/>
    </row>
    <row r="424" spans="1:4">
      <c r="A424" s="1233"/>
      <c r="B424" s="1236"/>
      <c r="C424" s="1236"/>
      <c r="D424" s="1235"/>
    </row>
    <row r="425" spans="1:4">
      <c r="A425" s="1233"/>
      <c r="B425" s="1236"/>
      <c r="C425" s="1236"/>
      <c r="D425" s="1235"/>
    </row>
    <row r="426" spans="1:4">
      <c r="A426" s="1233"/>
      <c r="B426" s="1236"/>
      <c r="C426" s="1236"/>
      <c r="D426" s="1235"/>
    </row>
    <row r="427" spans="1:4">
      <c r="A427" s="1233"/>
      <c r="B427" s="1236"/>
      <c r="C427" s="1236"/>
      <c r="D427" s="1235"/>
    </row>
    <row r="428" spans="1:4">
      <c r="A428" s="1233"/>
      <c r="B428" s="1236"/>
      <c r="C428" s="1236"/>
      <c r="D428" s="1235"/>
    </row>
    <row r="429" spans="1:4">
      <c r="A429" s="1233"/>
      <c r="B429" s="1236"/>
      <c r="C429" s="1236"/>
      <c r="D429" s="1235"/>
    </row>
    <row r="430" spans="1:4">
      <c r="A430" s="1233"/>
      <c r="B430" s="1236"/>
      <c r="C430" s="1236"/>
      <c r="D430" s="1235"/>
    </row>
    <row r="431" spans="1:4">
      <c r="A431" s="1233"/>
      <c r="B431" s="1236"/>
      <c r="C431" s="1236"/>
      <c r="D431" s="1235"/>
    </row>
    <row r="432" spans="1:4">
      <c r="A432" s="1233"/>
      <c r="B432" s="1236"/>
      <c r="C432" s="1236"/>
      <c r="D432" s="1235"/>
    </row>
    <row r="433" spans="1:4">
      <c r="A433" s="1233"/>
      <c r="B433" s="1236"/>
      <c r="C433" s="1236"/>
      <c r="D433" s="1235"/>
    </row>
    <row r="434" spans="1:4">
      <c r="A434" s="1233"/>
      <c r="B434" s="1236"/>
      <c r="C434" s="1236"/>
      <c r="D434" s="1235"/>
    </row>
    <row r="435" spans="1:4">
      <c r="A435" s="1233"/>
      <c r="B435" s="1236"/>
      <c r="C435" s="1236"/>
      <c r="D435" s="1235"/>
    </row>
    <row r="436" spans="1:4">
      <c r="A436" s="1233"/>
      <c r="B436" s="1236"/>
      <c r="C436" s="1236"/>
      <c r="D436" s="1235"/>
    </row>
    <row r="437" spans="1:4">
      <c r="A437" s="1233"/>
      <c r="B437" s="1236"/>
      <c r="C437" s="1236"/>
      <c r="D437" s="1235"/>
    </row>
    <row r="438" spans="1:4">
      <c r="A438" s="1233"/>
      <c r="B438" s="1236"/>
      <c r="C438" s="1236"/>
      <c r="D438" s="1235"/>
    </row>
    <row r="439" spans="1:4">
      <c r="A439" s="1233"/>
      <c r="B439" s="1236"/>
      <c r="C439" s="1236"/>
      <c r="D439" s="1235"/>
    </row>
    <row r="440" spans="1:4">
      <c r="B440" s="1176"/>
      <c r="C440" s="1176"/>
      <c r="D440" s="1237"/>
    </row>
    <row r="441" spans="1:4">
      <c r="B441" s="1176"/>
      <c r="C441" s="1176"/>
      <c r="D441" s="1237"/>
    </row>
    <row r="442" spans="1:4">
      <c r="B442" s="1176"/>
      <c r="C442" s="1176"/>
      <c r="D442" s="1237"/>
    </row>
    <row r="443" spans="1:4">
      <c r="B443" s="1176"/>
      <c r="C443" s="1176"/>
      <c r="D443" s="1237"/>
    </row>
    <row r="444" spans="1:4">
      <c r="B444" s="1176"/>
      <c r="C444" s="1176"/>
      <c r="D444" s="1237"/>
    </row>
    <row r="445" spans="1:4">
      <c r="B445" s="1176"/>
      <c r="C445" s="1176"/>
      <c r="D445" s="1237"/>
    </row>
    <row r="446" spans="1:4">
      <c r="B446" s="1237"/>
      <c r="C446" s="1237"/>
      <c r="D446" s="1237"/>
    </row>
    <row r="447" spans="1:4">
      <c r="B447" s="1237"/>
      <c r="C447" s="1237"/>
      <c r="D447" s="1237"/>
    </row>
    <row r="448" spans="1:4">
      <c r="B448" s="1237"/>
      <c r="C448" s="1237"/>
      <c r="D448" s="1237"/>
    </row>
    <row r="449" spans="2:4">
      <c r="B449" s="1237"/>
      <c r="C449" s="1237"/>
      <c r="D449" s="1237"/>
    </row>
  </sheetData>
  <sheetProtection password="DD24" sheet="1" autoFilter="0" pivotTables="0"/>
  <mergeCells count="11">
    <mergeCell ref="C10:D10"/>
    <mergeCell ref="C11:D11"/>
    <mergeCell ref="C12:D12"/>
    <mergeCell ref="C13:D13"/>
    <mergeCell ref="C14:D14"/>
    <mergeCell ref="C9:D9"/>
    <mergeCell ref="C2:D2"/>
    <mergeCell ref="C5:D5"/>
    <mergeCell ref="C6:D6"/>
    <mergeCell ref="C7:D7"/>
    <mergeCell ref="C8:D8"/>
  </mergeCells>
  <phoneticPr fontId="2"/>
  <conditionalFormatting sqref="B19:I19 B23:I23 B25:I25 B27:I27 B29:I29 B31:I31 B33:I33">
    <cfRule type="expression" dxfId="47" priority="9">
      <formula>FIND("Rs",$C$2)</formula>
    </cfRule>
    <cfRule type="expression" dxfId="46" priority="10">
      <formula>FIND("Lg",$C$2)</formula>
    </cfRule>
    <cfRule type="expression" dxfId="45" priority="11">
      <formula>FIND("Rt",$C$2)</formula>
    </cfRule>
    <cfRule type="expression" dxfId="44" priority="12">
      <formula>FIND("Of",$C$2)</formula>
    </cfRule>
  </conditionalFormatting>
  <conditionalFormatting sqref="B21:I21">
    <cfRule type="expression" dxfId="43" priority="15">
      <formula>FIND("Rt",$C$2)</formula>
    </cfRule>
    <cfRule type="expression" dxfId="42" priority="13">
      <formula>FIND("Rs",$C$2)</formula>
    </cfRule>
    <cfRule type="expression" dxfId="41" priority="14">
      <formula>FIND("Lg",$C$2)</formula>
    </cfRule>
    <cfRule type="expression" dxfId="40" priority="16">
      <formula>FIND("Of",$C$2)</formula>
    </cfRule>
  </conditionalFormatting>
  <conditionalFormatting sqref="B39:I39 B41:I41 B43:I43 B45:I45">
    <cfRule type="expression" dxfId="39" priority="5">
      <formula>FIND("Rs",$C$2)</formula>
    </cfRule>
    <cfRule type="expression" dxfId="38" priority="6">
      <formula>FIND("Lg",$C$2)</formula>
    </cfRule>
    <cfRule type="expression" dxfId="37" priority="7">
      <formula>FIND("Rt",$C$2)</formula>
    </cfRule>
    <cfRule type="expression" dxfId="36" priority="8">
      <formula>FIND("Of",$C$2)</formula>
    </cfRule>
  </conditionalFormatting>
  <conditionalFormatting sqref="B50:I50 B52:I52">
    <cfRule type="expression" dxfId="35" priority="2">
      <formula>FIND("Lg",$C$2)</formula>
    </cfRule>
    <cfRule type="expression" dxfId="34" priority="3">
      <formula>FIND("Rt",$C$2)</formula>
    </cfRule>
    <cfRule type="expression" dxfId="33" priority="4">
      <formula>FIND("Of",$C$2)</formula>
    </cfRule>
    <cfRule type="expression" dxfId="32" priority="1">
      <formula>FIND("Rs",$C$2)</formula>
    </cfRule>
  </conditionalFormatting>
  <conditionalFormatting sqref="C2 B5:D5 B7:D7 B9:D9 B11:D11 B13:D13">
    <cfRule type="expression" dxfId="31" priority="64">
      <formula>FIND("Of",$C$2)</formula>
    </cfRule>
    <cfRule type="expression" dxfId="30" priority="61">
      <formula>FIND("Rs",$C$2)</formula>
    </cfRule>
    <cfRule type="expression" dxfId="29" priority="62">
      <formula>FIND("Lg",$C$2)</formula>
    </cfRule>
    <cfRule type="expression" dxfId="28" priority="63">
      <formula>FIND("Rt",$C$2)</formula>
    </cfRule>
  </conditionalFormatting>
  <dataValidations count="1">
    <dataValidation type="list" allowBlank="1" showInputMessage="1" showErrorMessage="1" sqref="C2:D2" xr:uid="{00000000-0002-0000-0400-000000000000}">
      <formula1>$B$55:$B$337</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01"/>
  <sheetViews>
    <sheetView showGridLines="0" view="pageBreakPreview" zoomScaleNormal="55" zoomScaleSheetLayoutView="100" workbookViewId="0">
      <pane xSplit="3" ySplit="3" topLeftCell="D4" activePane="bottomRight" state="frozen"/>
      <selection activeCell="D23" sqref="D23"/>
      <selection pane="topRight" activeCell="D23" sqref="D23"/>
      <selection pane="bottomLeft" activeCell="D23" sqref="D23"/>
      <selection pane="bottomRight"/>
    </sheetView>
  </sheetViews>
  <sheetFormatPr defaultColWidth="9" defaultRowHeight="15.75"/>
  <cols>
    <col min="1" max="1" width="3.5" style="1104" customWidth="1"/>
    <col min="2" max="2" width="14.375" style="1104" customWidth="1"/>
    <col min="3" max="3" width="33.5" style="1128" customWidth="1"/>
    <col min="4" max="4" width="44" style="1104" customWidth="1"/>
    <col min="5" max="5" width="30.625" style="1104" customWidth="1"/>
    <col min="6" max="6" width="20" style="1104" hidden="1" customWidth="1"/>
    <col min="7" max="9" width="17.125" style="1105" customWidth="1"/>
    <col min="10" max="11" width="24" style="1106" customWidth="1"/>
    <col min="12" max="12" width="21.625" style="1107" customWidth="1"/>
    <col min="13" max="13" width="20" style="1107" customWidth="1"/>
    <col min="14" max="14" width="20.5" style="1107" customWidth="1"/>
    <col min="15" max="15" width="15" style="1104" customWidth="1"/>
    <col min="16" max="16" width="10.375" style="1104" customWidth="1"/>
    <col min="17" max="16384" width="9" style="1104"/>
  </cols>
  <sheetData>
    <row r="1" spans="1:16">
      <c r="A1" s="1"/>
      <c r="B1" s="1"/>
      <c r="C1" s="748"/>
      <c r="D1" s="1"/>
      <c r="E1" s="1"/>
      <c r="F1" s="542"/>
      <c r="G1" s="2"/>
      <c r="H1" s="2"/>
      <c r="I1" s="2"/>
      <c r="J1" s="2"/>
      <c r="K1" s="2"/>
      <c r="L1" s="2"/>
      <c r="M1" s="2"/>
      <c r="N1" s="2"/>
      <c r="O1" s="2"/>
    </row>
    <row r="2" spans="1:16" s="1116" customFormat="1" ht="32.25" customHeight="1">
      <c r="A2" s="151"/>
      <c r="B2" s="1108" t="s">
        <v>67</v>
      </c>
      <c r="C2" s="1109" t="s">
        <v>0</v>
      </c>
      <c r="D2" s="1110" t="s">
        <v>1</v>
      </c>
      <c r="E2" s="1110" t="s">
        <v>798</v>
      </c>
      <c r="F2" s="1111" t="s">
        <v>822</v>
      </c>
      <c r="G2" s="1111" t="s">
        <v>822</v>
      </c>
      <c r="H2" s="1111" t="s">
        <v>818</v>
      </c>
      <c r="I2" s="1112" t="s">
        <v>1424</v>
      </c>
      <c r="J2" s="1113" t="s">
        <v>814</v>
      </c>
      <c r="K2" s="1113" t="s">
        <v>815</v>
      </c>
      <c r="L2" s="1114" t="s">
        <v>3</v>
      </c>
      <c r="M2" s="1114" t="s">
        <v>820</v>
      </c>
      <c r="N2" s="1115" t="s">
        <v>821</v>
      </c>
      <c r="O2" s="1115" t="s">
        <v>880</v>
      </c>
      <c r="P2" s="1115" t="s">
        <v>1942</v>
      </c>
    </row>
    <row r="3" spans="1:16" s="1116" customFormat="1" ht="16.350000000000001" customHeight="1">
      <c r="A3" s="151"/>
      <c r="B3" s="986"/>
      <c r="C3" s="987"/>
      <c r="D3" s="988"/>
      <c r="E3" s="988"/>
      <c r="F3" s="989" t="s">
        <v>610</v>
      </c>
      <c r="G3" s="989" t="s">
        <v>610</v>
      </c>
      <c r="H3" s="989" t="s">
        <v>610</v>
      </c>
      <c r="I3" s="989" t="s">
        <v>610</v>
      </c>
      <c r="J3" s="990" t="s">
        <v>17</v>
      </c>
      <c r="K3" s="990" t="s">
        <v>17</v>
      </c>
      <c r="L3" s="991"/>
      <c r="M3" s="991"/>
      <c r="N3" s="992"/>
      <c r="O3" s="992" t="s">
        <v>881</v>
      </c>
      <c r="P3" s="992" t="s">
        <v>794</v>
      </c>
    </row>
    <row r="4" spans="1:16" s="1116" customFormat="1" ht="14.25">
      <c r="A4" s="151"/>
      <c r="B4" s="769" t="s">
        <v>74</v>
      </c>
      <c r="C4" s="1117" t="s">
        <v>126</v>
      </c>
      <c r="D4" s="1118" t="s">
        <v>847</v>
      </c>
      <c r="E4" s="1119" t="s">
        <v>801</v>
      </c>
      <c r="F4" s="1120">
        <v>43900</v>
      </c>
      <c r="G4" s="1121">
        <f>ROUNDDOWN(F4,0)</f>
        <v>43900</v>
      </c>
      <c r="H4" s="1121">
        <v>43900</v>
      </c>
      <c r="I4" s="1121" t="s">
        <v>262</v>
      </c>
      <c r="J4" s="1122">
        <v>9298.2099999999991</v>
      </c>
      <c r="K4" s="423">
        <v>117258.88</v>
      </c>
      <c r="L4" s="424">
        <v>28641</v>
      </c>
      <c r="M4" s="424">
        <v>37963</v>
      </c>
      <c r="N4" s="424" t="s">
        <v>599</v>
      </c>
      <c r="O4" s="425">
        <v>3250</v>
      </c>
      <c r="P4" s="426">
        <v>0.74</v>
      </c>
    </row>
    <row r="5" spans="1:16" s="1116" customFormat="1" ht="14.25">
      <c r="A5" s="151"/>
      <c r="B5" s="769" t="s">
        <v>68</v>
      </c>
      <c r="C5" s="911" t="s">
        <v>938</v>
      </c>
      <c r="D5" s="244" t="s">
        <v>848</v>
      </c>
      <c r="E5" s="245" t="s">
        <v>3211</v>
      </c>
      <c r="F5" s="545">
        <v>20500</v>
      </c>
      <c r="G5" s="246">
        <f t="shared" ref="G5:G71" si="0">ROUNDDOWN(F5,0)</f>
        <v>20500</v>
      </c>
      <c r="H5" s="246">
        <v>20500</v>
      </c>
      <c r="I5" s="246" t="s">
        <v>1951</v>
      </c>
      <c r="J5" s="247">
        <v>11670.4</v>
      </c>
      <c r="K5" s="247">
        <v>25083.93</v>
      </c>
      <c r="L5" s="248">
        <v>35246</v>
      </c>
      <c r="M5" s="248">
        <v>38429</v>
      </c>
      <c r="N5" s="248" t="s">
        <v>1951</v>
      </c>
      <c r="O5" s="427">
        <v>1836</v>
      </c>
      <c r="P5" s="428">
        <v>2.64</v>
      </c>
    </row>
    <row r="6" spans="1:16" s="1116" customFormat="1" ht="14.25">
      <c r="A6" s="151"/>
      <c r="B6" s="769" t="s">
        <v>75</v>
      </c>
      <c r="C6" s="317" t="s">
        <v>128</v>
      </c>
      <c r="D6" s="244" t="s">
        <v>1945</v>
      </c>
      <c r="E6" s="245" t="s">
        <v>802</v>
      </c>
      <c r="F6" s="545">
        <v>26700</v>
      </c>
      <c r="G6" s="246">
        <f t="shared" si="0"/>
        <v>26700</v>
      </c>
      <c r="H6" s="246">
        <v>26700</v>
      </c>
      <c r="I6" s="246" t="s">
        <v>262</v>
      </c>
      <c r="J6" s="429">
        <v>6365.8</v>
      </c>
      <c r="K6" s="430">
        <v>16050.53</v>
      </c>
      <c r="L6" s="424">
        <v>36675</v>
      </c>
      <c r="M6" s="424">
        <v>41726</v>
      </c>
      <c r="N6" s="424" t="s">
        <v>262</v>
      </c>
      <c r="O6" s="425">
        <v>1150</v>
      </c>
      <c r="P6" s="426">
        <v>0.83</v>
      </c>
    </row>
    <row r="7" spans="1:16" s="1116" customFormat="1" ht="14.25">
      <c r="A7" s="151"/>
      <c r="B7" s="769" t="s">
        <v>70</v>
      </c>
      <c r="C7" s="911" t="s">
        <v>1426</v>
      </c>
      <c r="D7" s="244" t="s">
        <v>851</v>
      </c>
      <c r="E7" s="245" t="s">
        <v>3212</v>
      </c>
      <c r="F7" s="545">
        <v>10000</v>
      </c>
      <c r="G7" s="246">
        <f t="shared" si="0"/>
        <v>10000</v>
      </c>
      <c r="H7" s="246">
        <v>10000</v>
      </c>
      <c r="I7" s="246" t="s">
        <v>1951</v>
      </c>
      <c r="J7" s="247">
        <v>1353.6199999999899</v>
      </c>
      <c r="K7" s="247">
        <v>9044.0400000000009</v>
      </c>
      <c r="L7" s="248">
        <v>27135</v>
      </c>
      <c r="M7" s="248">
        <v>39624</v>
      </c>
      <c r="N7" s="248" t="s">
        <v>1951</v>
      </c>
      <c r="O7" s="427">
        <v>212</v>
      </c>
      <c r="P7" s="428">
        <v>6.88</v>
      </c>
    </row>
    <row r="8" spans="1:16" s="1116" customFormat="1" ht="14.25">
      <c r="A8" s="151"/>
      <c r="B8" s="769" t="s">
        <v>77</v>
      </c>
      <c r="C8" s="317" t="s">
        <v>1427</v>
      </c>
      <c r="D8" s="244" t="s">
        <v>1947</v>
      </c>
      <c r="E8" s="245" t="s">
        <v>801</v>
      </c>
      <c r="F8" s="545">
        <v>10400</v>
      </c>
      <c r="G8" s="246">
        <f t="shared" si="0"/>
        <v>10400</v>
      </c>
      <c r="H8" s="246">
        <v>10400</v>
      </c>
      <c r="I8" s="246" t="s">
        <v>262</v>
      </c>
      <c r="J8" s="429">
        <v>637.08000000000004</v>
      </c>
      <c r="K8" s="430">
        <v>5358.55</v>
      </c>
      <c r="L8" s="424">
        <v>32049</v>
      </c>
      <c r="M8" s="424">
        <v>38258</v>
      </c>
      <c r="N8" s="424" t="s">
        <v>262</v>
      </c>
      <c r="O8" s="425" t="s">
        <v>3113</v>
      </c>
      <c r="P8" s="426">
        <v>6.37</v>
      </c>
    </row>
    <row r="9" spans="1:16" s="1116" customFormat="1" ht="14.25">
      <c r="A9" s="151"/>
      <c r="B9" s="769" t="s">
        <v>78</v>
      </c>
      <c r="C9" s="911" t="s">
        <v>1948</v>
      </c>
      <c r="D9" s="244" t="s">
        <v>1949</v>
      </c>
      <c r="E9" s="245" t="s">
        <v>1944</v>
      </c>
      <c r="F9" s="545">
        <v>11100</v>
      </c>
      <c r="G9" s="246">
        <f t="shared" si="0"/>
        <v>11100</v>
      </c>
      <c r="H9" s="246">
        <v>11100</v>
      </c>
      <c r="I9" s="246" t="s">
        <v>262</v>
      </c>
      <c r="J9" s="247">
        <v>1844.44</v>
      </c>
      <c r="K9" s="247">
        <v>8683.73</v>
      </c>
      <c r="L9" s="248">
        <v>38391</v>
      </c>
      <c r="M9" s="248">
        <v>38961</v>
      </c>
      <c r="N9" s="248" t="s">
        <v>3213</v>
      </c>
      <c r="O9" s="427" t="s">
        <v>3114</v>
      </c>
      <c r="P9" s="428">
        <v>1.29</v>
      </c>
    </row>
    <row r="10" spans="1:16" s="1116" customFormat="1" ht="14.25">
      <c r="A10" s="151"/>
      <c r="B10" s="769" t="s">
        <v>79</v>
      </c>
      <c r="C10" s="317" t="s">
        <v>1428</v>
      </c>
      <c r="D10" s="244" t="s">
        <v>852</v>
      </c>
      <c r="E10" s="245" t="s">
        <v>3214</v>
      </c>
      <c r="F10" s="545">
        <v>7040</v>
      </c>
      <c r="G10" s="246">
        <f t="shared" si="0"/>
        <v>7040</v>
      </c>
      <c r="H10" s="246">
        <v>7040</v>
      </c>
      <c r="I10" s="246" t="s">
        <v>1951</v>
      </c>
      <c r="J10" s="247">
        <v>2074.6520743649899</v>
      </c>
      <c r="K10" s="431">
        <v>11425.2</v>
      </c>
      <c r="L10" s="424">
        <v>33305</v>
      </c>
      <c r="M10" s="424">
        <v>38132</v>
      </c>
      <c r="N10" s="424" t="s">
        <v>3215</v>
      </c>
      <c r="O10" s="425" t="s">
        <v>3115</v>
      </c>
      <c r="P10" s="426">
        <v>2.99</v>
      </c>
    </row>
    <row r="11" spans="1:16" s="1116" customFormat="1" ht="14.25">
      <c r="A11" s="151"/>
      <c r="B11" s="769" t="s">
        <v>80</v>
      </c>
      <c r="C11" s="911" t="s">
        <v>940</v>
      </c>
      <c r="D11" s="244" t="s">
        <v>3216</v>
      </c>
      <c r="E11" s="245" t="s">
        <v>3217</v>
      </c>
      <c r="F11" s="545">
        <v>8140</v>
      </c>
      <c r="G11" s="246">
        <f t="shared" si="0"/>
        <v>8140</v>
      </c>
      <c r="H11" s="246">
        <v>8140</v>
      </c>
      <c r="I11" s="246" t="s">
        <v>1951</v>
      </c>
      <c r="J11" s="247">
        <v>1101.49</v>
      </c>
      <c r="K11" s="247">
        <v>5858.26</v>
      </c>
      <c r="L11" s="248">
        <v>30064</v>
      </c>
      <c r="M11" s="248">
        <v>38686</v>
      </c>
      <c r="N11" s="248" t="s">
        <v>1951</v>
      </c>
      <c r="O11" s="427">
        <v>417</v>
      </c>
      <c r="P11" s="428">
        <v>11.6</v>
      </c>
    </row>
    <row r="12" spans="1:16" s="1116" customFormat="1" ht="14.25">
      <c r="A12" s="151"/>
      <c r="B12" s="769" t="s">
        <v>81</v>
      </c>
      <c r="C12" s="317" t="s">
        <v>136</v>
      </c>
      <c r="D12" s="244" t="s">
        <v>1952</v>
      </c>
      <c r="E12" s="245" t="s">
        <v>1944</v>
      </c>
      <c r="F12" s="545">
        <v>5310</v>
      </c>
      <c r="G12" s="246">
        <f t="shared" si="0"/>
        <v>5310</v>
      </c>
      <c r="H12" s="246">
        <v>5310</v>
      </c>
      <c r="I12" s="246" t="s">
        <v>262</v>
      </c>
      <c r="J12" s="429">
        <v>566.22</v>
      </c>
      <c r="K12" s="430">
        <v>4463.8599999999997</v>
      </c>
      <c r="L12" s="424">
        <v>36231</v>
      </c>
      <c r="M12" s="424">
        <v>39717</v>
      </c>
      <c r="N12" s="424" t="s">
        <v>3218</v>
      </c>
      <c r="O12" s="425" t="s">
        <v>3116</v>
      </c>
      <c r="P12" s="426">
        <v>5.48</v>
      </c>
    </row>
    <row r="13" spans="1:16" s="1116" customFormat="1" ht="14.25">
      <c r="A13" s="151"/>
      <c r="B13" s="769" t="s">
        <v>83</v>
      </c>
      <c r="C13" s="911" t="s">
        <v>941</v>
      </c>
      <c r="D13" s="244" t="s">
        <v>2163</v>
      </c>
      <c r="E13" s="245" t="s">
        <v>1953</v>
      </c>
      <c r="F13" s="545">
        <v>4050</v>
      </c>
      <c r="G13" s="246">
        <f t="shared" si="0"/>
        <v>4050</v>
      </c>
      <c r="H13" s="246">
        <v>4050</v>
      </c>
      <c r="I13" s="246" t="s">
        <v>262</v>
      </c>
      <c r="J13" s="247">
        <v>693.14999999999895</v>
      </c>
      <c r="K13" s="247">
        <v>5367.28</v>
      </c>
      <c r="L13" s="248">
        <v>34150</v>
      </c>
      <c r="M13" s="248">
        <v>39624</v>
      </c>
      <c r="N13" s="248" t="s">
        <v>1951</v>
      </c>
      <c r="O13" s="427">
        <v>265</v>
      </c>
      <c r="P13" s="428">
        <v>4.33</v>
      </c>
    </row>
    <row r="14" spans="1:16" s="1116" customFormat="1" ht="14.25">
      <c r="A14" s="151"/>
      <c r="B14" s="769" t="s">
        <v>85</v>
      </c>
      <c r="C14" s="317" t="s">
        <v>1429</v>
      </c>
      <c r="D14" s="244" t="s">
        <v>853</v>
      </c>
      <c r="E14" s="245" t="s">
        <v>1944</v>
      </c>
      <c r="F14" s="545">
        <v>4690</v>
      </c>
      <c r="G14" s="246">
        <f t="shared" si="0"/>
        <v>4690</v>
      </c>
      <c r="H14" s="246">
        <v>4690</v>
      </c>
      <c r="I14" s="246" t="s">
        <v>1951</v>
      </c>
      <c r="J14" s="247">
        <v>1056.92</v>
      </c>
      <c r="K14" s="431">
        <v>5782.27</v>
      </c>
      <c r="L14" s="424">
        <v>35550</v>
      </c>
      <c r="M14" s="424">
        <v>38044</v>
      </c>
      <c r="N14" s="424" t="s">
        <v>3218</v>
      </c>
      <c r="O14" s="425" t="s">
        <v>3117</v>
      </c>
      <c r="P14" s="426">
        <v>0.78</v>
      </c>
    </row>
    <row r="15" spans="1:16" s="1116" customFormat="1" ht="14.25">
      <c r="A15" s="151"/>
      <c r="B15" s="769" t="s">
        <v>86</v>
      </c>
      <c r="C15" s="911" t="s">
        <v>2164</v>
      </c>
      <c r="D15" s="244" t="s">
        <v>3219</v>
      </c>
      <c r="E15" s="245" t="s">
        <v>1944</v>
      </c>
      <c r="F15" s="545">
        <v>4320</v>
      </c>
      <c r="G15" s="246">
        <f t="shared" si="0"/>
        <v>4320</v>
      </c>
      <c r="H15" s="246">
        <v>4320</v>
      </c>
      <c r="I15" s="246" t="s">
        <v>262</v>
      </c>
      <c r="J15" s="247">
        <v>506.16</v>
      </c>
      <c r="K15" s="247">
        <v>3507.37</v>
      </c>
      <c r="L15" s="248">
        <v>39616</v>
      </c>
      <c r="M15" s="248">
        <v>39757</v>
      </c>
      <c r="N15" s="248" t="s">
        <v>3218</v>
      </c>
      <c r="O15" s="427" t="s">
        <v>3118</v>
      </c>
      <c r="P15" s="428">
        <v>4</v>
      </c>
    </row>
    <row r="16" spans="1:16" s="1116" customFormat="1" ht="14.25">
      <c r="A16" s="151"/>
      <c r="B16" s="769" t="s">
        <v>87</v>
      </c>
      <c r="C16" s="317" t="s">
        <v>142</v>
      </c>
      <c r="D16" s="244" t="s">
        <v>2166</v>
      </c>
      <c r="E16" s="245" t="s">
        <v>801</v>
      </c>
      <c r="F16" s="545">
        <v>5010</v>
      </c>
      <c r="G16" s="246">
        <f t="shared" si="0"/>
        <v>5010</v>
      </c>
      <c r="H16" s="246">
        <v>5010</v>
      </c>
      <c r="I16" s="246" t="s">
        <v>262</v>
      </c>
      <c r="J16" s="247">
        <v>629.86</v>
      </c>
      <c r="K16" s="431">
        <v>4607.34</v>
      </c>
      <c r="L16" s="424">
        <v>41880</v>
      </c>
      <c r="M16" s="424">
        <v>42066</v>
      </c>
      <c r="N16" s="424" t="s">
        <v>3220</v>
      </c>
      <c r="O16" s="425" t="s">
        <v>3119</v>
      </c>
      <c r="P16" s="426">
        <v>4.54</v>
      </c>
    </row>
    <row r="17" spans="1:16" s="1116" customFormat="1" ht="14.25">
      <c r="A17" s="151"/>
      <c r="B17" s="769" t="s">
        <v>88</v>
      </c>
      <c r="C17" s="911" t="s">
        <v>1430</v>
      </c>
      <c r="D17" s="244" t="s">
        <v>854</v>
      </c>
      <c r="E17" s="245" t="s">
        <v>1954</v>
      </c>
      <c r="F17" s="545">
        <v>4430</v>
      </c>
      <c r="G17" s="246">
        <f t="shared" si="0"/>
        <v>4430</v>
      </c>
      <c r="H17" s="246">
        <v>4430</v>
      </c>
      <c r="I17" s="246" t="s">
        <v>3215</v>
      </c>
      <c r="J17" s="247">
        <v>1047.79</v>
      </c>
      <c r="K17" s="247">
        <v>8510.2099999999991</v>
      </c>
      <c r="L17" s="248">
        <v>31763</v>
      </c>
      <c r="M17" s="248">
        <v>41460</v>
      </c>
      <c r="N17" s="248" t="s">
        <v>3218</v>
      </c>
      <c r="O17" s="427">
        <v>261</v>
      </c>
      <c r="P17" s="428">
        <v>6.44</v>
      </c>
    </row>
    <row r="18" spans="1:16" s="1116" customFormat="1" ht="14.25">
      <c r="A18" s="151"/>
      <c r="B18" s="769" t="s">
        <v>89</v>
      </c>
      <c r="C18" s="317" t="s">
        <v>3221</v>
      </c>
      <c r="D18" s="244" t="s">
        <v>2167</v>
      </c>
      <c r="E18" s="245" t="s">
        <v>801</v>
      </c>
      <c r="F18" s="545">
        <v>3570</v>
      </c>
      <c r="G18" s="246">
        <f t="shared" si="0"/>
        <v>3570</v>
      </c>
      <c r="H18" s="246">
        <v>3570</v>
      </c>
      <c r="I18" s="246" t="s">
        <v>262</v>
      </c>
      <c r="J18" s="429">
        <v>918.55999999999904</v>
      </c>
      <c r="K18" s="430">
        <v>6704.53</v>
      </c>
      <c r="L18" s="424">
        <v>33144</v>
      </c>
      <c r="M18" s="424">
        <v>39827</v>
      </c>
      <c r="N18" s="424" t="s">
        <v>599</v>
      </c>
      <c r="O18" s="425" t="s">
        <v>3120</v>
      </c>
      <c r="P18" s="426">
        <v>4.95</v>
      </c>
    </row>
    <row r="19" spans="1:16" s="1116" customFormat="1" ht="14.25">
      <c r="A19" s="151"/>
      <c r="B19" s="769" t="s">
        <v>90</v>
      </c>
      <c r="C19" s="911" t="s">
        <v>943</v>
      </c>
      <c r="D19" s="244" t="s">
        <v>1955</v>
      </c>
      <c r="E19" s="245" t="s">
        <v>1944</v>
      </c>
      <c r="F19" s="545">
        <v>4240</v>
      </c>
      <c r="G19" s="246">
        <f t="shared" si="0"/>
        <v>4240</v>
      </c>
      <c r="H19" s="246">
        <v>4240</v>
      </c>
      <c r="I19" s="246" t="s">
        <v>3222</v>
      </c>
      <c r="J19" s="247">
        <v>730.46</v>
      </c>
      <c r="K19" s="247">
        <v>3896.26</v>
      </c>
      <c r="L19" s="248">
        <v>40207</v>
      </c>
      <c r="M19" s="248">
        <v>40921</v>
      </c>
      <c r="N19" s="248" t="s">
        <v>1951</v>
      </c>
      <c r="O19" s="427" t="s">
        <v>3121</v>
      </c>
      <c r="P19" s="428">
        <v>4.62</v>
      </c>
    </row>
    <row r="20" spans="1:16" s="1116" customFormat="1" ht="14.25">
      <c r="A20" s="151"/>
      <c r="B20" s="769" t="s">
        <v>91</v>
      </c>
      <c r="C20" s="317" t="s">
        <v>944</v>
      </c>
      <c r="D20" s="244" t="s">
        <v>1957</v>
      </c>
      <c r="E20" s="245" t="s">
        <v>3217</v>
      </c>
      <c r="F20" s="545">
        <v>2480</v>
      </c>
      <c r="G20" s="246">
        <f t="shared" si="0"/>
        <v>2480</v>
      </c>
      <c r="H20" s="246">
        <v>2480</v>
      </c>
      <c r="I20" s="246" t="s">
        <v>3223</v>
      </c>
      <c r="J20" s="247">
        <v>505.34999999999991</v>
      </c>
      <c r="K20" s="431">
        <v>3036.14</v>
      </c>
      <c r="L20" s="424">
        <v>33162</v>
      </c>
      <c r="M20" s="424">
        <v>39304</v>
      </c>
      <c r="N20" s="424" t="s">
        <v>1951</v>
      </c>
      <c r="O20" s="425">
        <v>302</v>
      </c>
      <c r="P20" s="426">
        <v>7.03</v>
      </c>
    </row>
    <row r="21" spans="1:16" s="1116" customFormat="1" ht="14.25">
      <c r="A21" s="151"/>
      <c r="B21" s="769" t="s">
        <v>92</v>
      </c>
      <c r="C21" s="911" t="s">
        <v>1431</v>
      </c>
      <c r="D21" s="244" t="s">
        <v>2168</v>
      </c>
      <c r="E21" s="245" t="s">
        <v>3224</v>
      </c>
      <c r="F21" s="545">
        <v>4160</v>
      </c>
      <c r="G21" s="246">
        <f t="shared" si="0"/>
        <v>4160</v>
      </c>
      <c r="H21" s="246">
        <v>4160</v>
      </c>
      <c r="I21" s="246" t="s">
        <v>3218</v>
      </c>
      <c r="J21" s="247">
        <v>773.32</v>
      </c>
      <c r="K21" s="247">
        <v>4698.97</v>
      </c>
      <c r="L21" s="248">
        <v>32339</v>
      </c>
      <c r="M21" s="248">
        <v>38043</v>
      </c>
      <c r="N21" s="248" t="s">
        <v>1951</v>
      </c>
      <c r="O21" s="427" t="s">
        <v>3122</v>
      </c>
      <c r="P21" s="428">
        <v>5.45</v>
      </c>
    </row>
    <row r="22" spans="1:16" s="1116" customFormat="1" ht="14.25">
      <c r="A22" s="151"/>
      <c r="B22" s="769" t="s">
        <v>93</v>
      </c>
      <c r="C22" s="317" t="s">
        <v>1432</v>
      </c>
      <c r="D22" s="244" t="s">
        <v>3225</v>
      </c>
      <c r="E22" s="245" t="s">
        <v>3226</v>
      </c>
      <c r="F22" s="545">
        <v>2830</v>
      </c>
      <c r="G22" s="246">
        <f t="shared" si="0"/>
        <v>2830</v>
      </c>
      <c r="H22" s="246">
        <v>2830</v>
      </c>
      <c r="I22" s="246" t="s">
        <v>262</v>
      </c>
      <c r="J22" s="429">
        <v>1083.0599999999899</v>
      </c>
      <c r="K22" s="430">
        <v>4764</v>
      </c>
      <c r="L22" s="424">
        <v>34089</v>
      </c>
      <c r="M22" s="424">
        <v>39871</v>
      </c>
      <c r="N22" s="424" t="s">
        <v>1951</v>
      </c>
      <c r="O22" s="425" t="s">
        <v>3123</v>
      </c>
      <c r="P22" s="426">
        <v>5.15</v>
      </c>
    </row>
    <row r="23" spans="1:16" s="1116" customFormat="1" ht="14.25">
      <c r="A23" s="151"/>
      <c r="B23" s="769" t="s">
        <v>94</v>
      </c>
      <c r="C23" s="911" t="s">
        <v>945</v>
      </c>
      <c r="D23" s="244" t="s">
        <v>2169</v>
      </c>
      <c r="E23" s="245" t="s">
        <v>1944</v>
      </c>
      <c r="F23" s="545">
        <v>2880</v>
      </c>
      <c r="G23" s="246">
        <f t="shared" si="0"/>
        <v>2880</v>
      </c>
      <c r="H23" s="246">
        <v>2880</v>
      </c>
      <c r="I23" s="246" t="s">
        <v>1956</v>
      </c>
      <c r="J23" s="247">
        <v>386.69999999999902</v>
      </c>
      <c r="K23" s="247">
        <v>2930.15</v>
      </c>
      <c r="L23" s="248">
        <v>39955</v>
      </c>
      <c r="M23" s="248">
        <v>40848</v>
      </c>
      <c r="N23" s="248" t="s">
        <v>1951</v>
      </c>
      <c r="O23" s="427" t="s">
        <v>3124</v>
      </c>
      <c r="P23" s="428">
        <v>3.82</v>
      </c>
    </row>
    <row r="24" spans="1:16" s="1116" customFormat="1" ht="14.25">
      <c r="A24" s="151"/>
      <c r="B24" s="769" t="s">
        <v>96</v>
      </c>
      <c r="C24" s="317" t="s">
        <v>151</v>
      </c>
      <c r="D24" s="244" t="s">
        <v>3227</v>
      </c>
      <c r="E24" s="245" t="s">
        <v>801</v>
      </c>
      <c r="F24" s="545">
        <v>2210</v>
      </c>
      <c r="G24" s="246">
        <f t="shared" si="0"/>
        <v>2210</v>
      </c>
      <c r="H24" s="246">
        <v>2210</v>
      </c>
      <c r="I24" s="246" t="s">
        <v>262</v>
      </c>
      <c r="J24" s="247">
        <v>367.18</v>
      </c>
      <c r="K24" s="431">
        <v>2628.43</v>
      </c>
      <c r="L24" s="424">
        <v>40268</v>
      </c>
      <c r="M24" s="424">
        <v>41460</v>
      </c>
      <c r="N24" s="424" t="s">
        <v>262</v>
      </c>
      <c r="O24" s="425">
        <v>43</v>
      </c>
      <c r="P24" s="426">
        <v>6.03</v>
      </c>
    </row>
    <row r="25" spans="1:16" s="1116" customFormat="1" ht="14.25">
      <c r="A25" s="151"/>
      <c r="B25" s="769" t="s">
        <v>98</v>
      </c>
      <c r="C25" s="911" t="s">
        <v>946</v>
      </c>
      <c r="D25" s="244" t="s">
        <v>3228</v>
      </c>
      <c r="E25" s="245" t="s">
        <v>1944</v>
      </c>
      <c r="F25" s="545">
        <v>1690</v>
      </c>
      <c r="G25" s="246">
        <f t="shared" si="0"/>
        <v>1690</v>
      </c>
      <c r="H25" s="246">
        <v>1690</v>
      </c>
      <c r="I25" s="246" t="s">
        <v>1956</v>
      </c>
      <c r="J25" s="247">
        <v>343.16</v>
      </c>
      <c r="K25" s="247">
        <v>2376.4</v>
      </c>
      <c r="L25" s="248">
        <v>40100</v>
      </c>
      <c r="M25" s="248">
        <v>40848</v>
      </c>
      <c r="N25" s="248" t="s">
        <v>1951</v>
      </c>
      <c r="O25" s="427" t="s">
        <v>3125</v>
      </c>
      <c r="P25" s="428">
        <v>3.37</v>
      </c>
    </row>
    <row r="26" spans="1:16" s="1116" customFormat="1" ht="14.25">
      <c r="A26" s="151"/>
      <c r="B26" s="769" t="s">
        <v>99</v>
      </c>
      <c r="C26" s="317" t="s">
        <v>947</v>
      </c>
      <c r="D26" s="244" t="s">
        <v>1959</v>
      </c>
      <c r="E26" s="245" t="s">
        <v>801</v>
      </c>
      <c r="F26" s="545">
        <v>6470</v>
      </c>
      <c r="G26" s="246">
        <f t="shared" si="0"/>
        <v>6470</v>
      </c>
      <c r="H26" s="246">
        <v>6470</v>
      </c>
      <c r="I26" s="246" t="s">
        <v>262</v>
      </c>
      <c r="J26" s="247">
        <v>891.01999999999896</v>
      </c>
      <c r="K26" s="431">
        <v>7117.78</v>
      </c>
      <c r="L26" s="424">
        <v>32962</v>
      </c>
      <c r="M26" s="424">
        <v>39827</v>
      </c>
      <c r="N26" s="424" t="s">
        <v>599</v>
      </c>
      <c r="O26" s="425" t="s">
        <v>3126</v>
      </c>
      <c r="P26" s="426">
        <v>4.3099999999999996</v>
      </c>
    </row>
    <row r="27" spans="1:16" s="1116" customFormat="1" ht="14.25">
      <c r="A27" s="151"/>
      <c r="B27" s="769" t="s">
        <v>101</v>
      </c>
      <c r="C27" s="317" t="s">
        <v>156</v>
      </c>
      <c r="D27" s="244" t="s">
        <v>2172</v>
      </c>
      <c r="E27" s="245" t="s">
        <v>803</v>
      </c>
      <c r="F27" s="545">
        <v>4890</v>
      </c>
      <c r="G27" s="246">
        <f t="shared" si="0"/>
        <v>4890</v>
      </c>
      <c r="H27" s="246">
        <v>4890</v>
      </c>
      <c r="I27" s="246" t="s">
        <v>262</v>
      </c>
      <c r="J27" s="429">
        <v>941.17999999999904</v>
      </c>
      <c r="K27" s="430">
        <v>6123.96</v>
      </c>
      <c r="L27" s="424">
        <v>32724</v>
      </c>
      <c r="M27" s="424">
        <v>41460</v>
      </c>
      <c r="N27" s="424" t="s">
        <v>3229</v>
      </c>
      <c r="O27" s="425">
        <v>398</v>
      </c>
      <c r="P27" s="426">
        <v>4.33</v>
      </c>
    </row>
    <row r="28" spans="1:16" s="1116" customFormat="1" ht="14.25">
      <c r="A28" s="151"/>
      <c r="B28" s="769" t="s">
        <v>104</v>
      </c>
      <c r="C28" s="911" t="s">
        <v>1960</v>
      </c>
      <c r="D28" s="244" t="s">
        <v>2173</v>
      </c>
      <c r="E28" s="245" t="s">
        <v>1961</v>
      </c>
      <c r="F28" s="545">
        <v>3390</v>
      </c>
      <c r="G28" s="246">
        <f t="shared" si="0"/>
        <v>3390</v>
      </c>
      <c r="H28" s="246">
        <v>3390</v>
      </c>
      <c r="I28" s="246" t="s">
        <v>1956</v>
      </c>
      <c r="J28" s="247">
        <v>1057.1400000000001</v>
      </c>
      <c r="K28" s="247">
        <v>3868.36</v>
      </c>
      <c r="L28" s="248">
        <v>33534</v>
      </c>
      <c r="M28" s="248">
        <v>38776</v>
      </c>
      <c r="N28" s="248" t="s">
        <v>1951</v>
      </c>
      <c r="O28" s="427">
        <v>291</v>
      </c>
      <c r="P28" s="428">
        <v>3.69</v>
      </c>
    </row>
    <row r="29" spans="1:16" s="1116" customFormat="1" ht="14.25">
      <c r="A29" s="151"/>
      <c r="B29" s="769" t="s">
        <v>105</v>
      </c>
      <c r="C29" s="317" t="s">
        <v>1433</v>
      </c>
      <c r="D29" s="244" t="s">
        <v>2174</v>
      </c>
      <c r="E29" s="245" t="s">
        <v>1944</v>
      </c>
      <c r="F29" s="545">
        <v>1780</v>
      </c>
      <c r="G29" s="246">
        <f t="shared" si="0"/>
        <v>1780</v>
      </c>
      <c r="H29" s="246">
        <v>1780</v>
      </c>
      <c r="I29" s="246" t="s">
        <v>1951</v>
      </c>
      <c r="J29" s="247">
        <v>457.26999999999902</v>
      </c>
      <c r="K29" s="431">
        <v>2664.83</v>
      </c>
      <c r="L29" s="424">
        <v>32079</v>
      </c>
      <c r="M29" s="424">
        <v>39827</v>
      </c>
      <c r="N29" s="424" t="s">
        <v>3218</v>
      </c>
      <c r="O29" s="425" t="s">
        <v>3127</v>
      </c>
      <c r="P29" s="426">
        <v>6.76</v>
      </c>
    </row>
    <row r="30" spans="1:16" s="1116" customFormat="1" ht="14.25">
      <c r="A30" s="151"/>
      <c r="B30" s="769" t="s">
        <v>106</v>
      </c>
      <c r="C30" s="911" t="s">
        <v>948</v>
      </c>
      <c r="D30" s="244" t="s">
        <v>3230</v>
      </c>
      <c r="E30" s="245" t="s">
        <v>1944</v>
      </c>
      <c r="F30" s="545">
        <v>3850</v>
      </c>
      <c r="G30" s="246">
        <f t="shared" si="0"/>
        <v>3850</v>
      </c>
      <c r="H30" s="246">
        <v>3850</v>
      </c>
      <c r="I30" s="246" t="s">
        <v>1951</v>
      </c>
      <c r="J30" s="247">
        <v>4454.59</v>
      </c>
      <c r="K30" s="247">
        <v>6865.8</v>
      </c>
      <c r="L30" s="248">
        <v>34683</v>
      </c>
      <c r="M30" s="248">
        <v>37960</v>
      </c>
      <c r="N30" s="248" t="s">
        <v>1951</v>
      </c>
      <c r="O30" s="427">
        <v>437</v>
      </c>
      <c r="P30" s="428">
        <v>1.17</v>
      </c>
    </row>
    <row r="31" spans="1:16" s="1116" customFormat="1" ht="14.25">
      <c r="A31" s="151"/>
      <c r="B31" s="769" t="s">
        <v>107</v>
      </c>
      <c r="C31" s="317" t="s">
        <v>1434</v>
      </c>
      <c r="D31" s="244" t="s">
        <v>2175</v>
      </c>
      <c r="E31" s="245" t="s">
        <v>1946</v>
      </c>
      <c r="F31" s="545">
        <v>7830</v>
      </c>
      <c r="G31" s="246">
        <f t="shared" si="0"/>
        <v>7830</v>
      </c>
      <c r="H31" s="246">
        <v>7830</v>
      </c>
      <c r="I31" s="246" t="s">
        <v>262</v>
      </c>
      <c r="J31" s="429">
        <v>1275.7</v>
      </c>
      <c r="K31" s="430">
        <v>10932.69</v>
      </c>
      <c r="L31" s="424">
        <v>32233</v>
      </c>
      <c r="M31" s="424">
        <v>38533</v>
      </c>
      <c r="N31" s="424" t="s">
        <v>3218</v>
      </c>
      <c r="O31" s="425" t="s">
        <v>3128</v>
      </c>
      <c r="P31" s="426">
        <v>6.93</v>
      </c>
    </row>
    <row r="32" spans="1:16" s="1116" customFormat="1" ht="14.25">
      <c r="A32" s="151"/>
      <c r="B32" s="769" t="s">
        <v>108</v>
      </c>
      <c r="C32" s="911" t="s">
        <v>1435</v>
      </c>
      <c r="D32" s="244" t="s">
        <v>3231</v>
      </c>
      <c r="E32" s="245" t="s">
        <v>1944</v>
      </c>
      <c r="F32" s="545">
        <v>5460</v>
      </c>
      <c r="G32" s="246">
        <f t="shared" si="0"/>
        <v>5460</v>
      </c>
      <c r="H32" s="246">
        <v>5460</v>
      </c>
      <c r="I32" s="246" t="s">
        <v>1956</v>
      </c>
      <c r="J32" s="247">
        <v>1502.94</v>
      </c>
      <c r="K32" s="247">
        <v>10055.129999999999</v>
      </c>
      <c r="L32" s="248">
        <v>31351</v>
      </c>
      <c r="M32" s="248">
        <v>38484</v>
      </c>
      <c r="N32" s="248" t="s">
        <v>3232</v>
      </c>
      <c r="O32" s="427" t="s">
        <v>3129</v>
      </c>
      <c r="P32" s="428">
        <v>6</v>
      </c>
    </row>
    <row r="33" spans="1:16" s="1116" customFormat="1" ht="14.25">
      <c r="A33" s="151"/>
      <c r="B33" s="769" t="s">
        <v>109</v>
      </c>
      <c r="C33" s="317" t="s">
        <v>3233</v>
      </c>
      <c r="D33" s="244" t="s">
        <v>2176</v>
      </c>
      <c r="E33" s="245" t="s">
        <v>801</v>
      </c>
      <c r="F33" s="545">
        <v>2620</v>
      </c>
      <c r="G33" s="246">
        <f t="shared" si="0"/>
        <v>2620</v>
      </c>
      <c r="H33" s="246">
        <v>2620</v>
      </c>
      <c r="I33" s="246" t="s">
        <v>262</v>
      </c>
      <c r="J33" s="247">
        <v>1320</v>
      </c>
      <c r="K33" s="431">
        <v>11149.99</v>
      </c>
      <c r="L33" s="424">
        <v>33168</v>
      </c>
      <c r="M33" s="424">
        <v>37960</v>
      </c>
      <c r="N33" s="424" t="s">
        <v>599</v>
      </c>
      <c r="O33" s="425" t="s">
        <v>3130</v>
      </c>
      <c r="P33" s="426">
        <v>9.64</v>
      </c>
    </row>
    <row r="34" spans="1:16" s="1116" customFormat="1" ht="14.25">
      <c r="A34" s="151"/>
      <c r="B34" s="769" t="s">
        <v>890</v>
      </c>
      <c r="C34" s="911" t="s">
        <v>950</v>
      </c>
      <c r="D34" s="244" t="s">
        <v>951</v>
      </c>
      <c r="E34" s="245" t="s">
        <v>952</v>
      </c>
      <c r="F34" s="545">
        <v>6210</v>
      </c>
      <c r="G34" s="246">
        <f t="shared" si="0"/>
        <v>6210</v>
      </c>
      <c r="H34" s="246">
        <v>6210</v>
      </c>
      <c r="I34" s="246" t="s">
        <v>3234</v>
      </c>
      <c r="J34" s="247">
        <v>709.5</v>
      </c>
      <c r="K34" s="247">
        <v>5171.17</v>
      </c>
      <c r="L34" s="248">
        <v>41677</v>
      </c>
      <c r="M34" s="248">
        <v>42430</v>
      </c>
      <c r="N34" s="248" t="s">
        <v>1951</v>
      </c>
      <c r="O34" s="427" t="s">
        <v>3125</v>
      </c>
      <c r="P34" s="428">
        <v>3.82</v>
      </c>
    </row>
    <row r="35" spans="1:16" s="1116" customFormat="1" ht="14.25">
      <c r="A35" s="151"/>
      <c r="B35" s="769" t="s">
        <v>893</v>
      </c>
      <c r="C35" s="317" t="s">
        <v>894</v>
      </c>
      <c r="D35" s="244" t="s">
        <v>953</v>
      </c>
      <c r="E35" s="245" t="s">
        <v>892</v>
      </c>
      <c r="F35" s="545">
        <v>3970</v>
      </c>
      <c r="G35" s="246">
        <f t="shared" si="0"/>
        <v>3970</v>
      </c>
      <c r="H35" s="246">
        <v>3970</v>
      </c>
      <c r="I35" s="246" t="s">
        <v>3235</v>
      </c>
      <c r="J35" s="247">
        <v>321.39</v>
      </c>
      <c r="K35" s="431">
        <v>2487.63</v>
      </c>
      <c r="L35" s="424">
        <v>41754</v>
      </c>
      <c r="M35" s="424">
        <v>42430</v>
      </c>
      <c r="N35" s="424" t="s">
        <v>599</v>
      </c>
      <c r="O35" s="425" t="s">
        <v>3131</v>
      </c>
      <c r="P35" s="426">
        <v>3.79</v>
      </c>
    </row>
    <row r="36" spans="1:16" s="1116" customFormat="1" ht="14.25">
      <c r="A36" s="151"/>
      <c r="B36" s="769" t="s">
        <v>895</v>
      </c>
      <c r="C36" s="911" t="s">
        <v>954</v>
      </c>
      <c r="D36" s="244" t="s">
        <v>955</v>
      </c>
      <c r="E36" s="245" t="s">
        <v>952</v>
      </c>
      <c r="F36" s="545">
        <v>3900</v>
      </c>
      <c r="G36" s="246">
        <f t="shared" si="0"/>
        <v>3900</v>
      </c>
      <c r="H36" s="246">
        <v>3900</v>
      </c>
      <c r="I36" s="246" t="s">
        <v>3232</v>
      </c>
      <c r="J36" s="247">
        <v>547.04999999999995</v>
      </c>
      <c r="K36" s="247">
        <v>3362.95</v>
      </c>
      <c r="L36" s="248">
        <v>41851</v>
      </c>
      <c r="M36" s="248">
        <v>42430</v>
      </c>
      <c r="N36" s="248" t="s">
        <v>1951</v>
      </c>
      <c r="O36" s="427" t="s">
        <v>3132</v>
      </c>
      <c r="P36" s="428">
        <v>5.26</v>
      </c>
    </row>
    <row r="37" spans="1:16" s="1116" customFormat="1" ht="14.25">
      <c r="A37" s="151"/>
      <c r="B37" s="769" t="s">
        <v>1369</v>
      </c>
      <c r="C37" s="911" t="s">
        <v>1379</v>
      </c>
      <c r="D37" s="244" t="s">
        <v>1437</v>
      </c>
      <c r="E37" s="245" t="s">
        <v>952</v>
      </c>
      <c r="F37" s="545">
        <v>44100</v>
      </c>
      <c r="G37" s="246">
        <f t="shared" si="0"/>
        <v>44100</v>
      </c>
      <c r="H37" s="246">
        <v>44100</v>
      </c>
      <c r="I37" s="246" t="s">
        <v>262</v>
      </c>
      <c r="J37" s="247">
        <v>21190.14</v>
      </c>
      <c r="K37" s="431">
        <v>144476.04999999999</v>
      </c>
      <c r="L37" s="424">
        <v>32890</v>
      </c>
      <c r="M37" s="424">
        <v>38779</v>
      </c>
      <c r="N37" s="424" t="s">
        <v>599</v>
      </c>
      <c r="O37" s="425">
        <v>4871</v>
      </c>
      <c r="P37" s="426">
        <v>1.78</v>
      </c>
    </row>
    <row r="38" spans="1:16" s="1116" customFormat="1" ht="14.25">
      <c r="A38" s="151"/>
      <c r="B38" s="769" t="s">
        <v>1370</v>
      </c>
      <c r="C38" s="911" t="s">
        <v>1380</v>
      </c>
      <c r="D38" s="244" t="s">
        <v>1438</v>
      </c>
      <c r="E38" s="245" t="s">
        <v>952</v>
      </c>
      <c r="F38" s="545">
        <v>18200</v>
      </c>
      <c r="G38" s="246">
        <f t="shared" si="0"/>
        <v>18200</v>
      </c>
      <c r="H38" s="246">
        <v>18200</v>
      </c>
      <c r="I38" s="246" t="s">
        <v>1951</v>
      </c>
      <c r="J38" s="247">
        <v>39569.53</v>
      </c>
      <c r="K38" s="431">
        <v>24000.76</v>
      </c>
      <c r="L38" s="424">
        <v>37165</v>
      </c>
      <c r="M38" s="424">
        <v>38777</v>
      </c>
      <c r="N38" s="248" t="s">
        <v>1951</v>
      </c>
      <c r="O38" s="425">
        <v>918</v>
      </c>
      <c r="P38" s="426">
        <v>2.4300000000000002</v>
      </c>
    </row>
    <row r="39" spans="1:16" s="1116" customFormat="1" ht="14.25">
      <c r="A39" s="151"/>
      <c r="B39" s="769" t="s">
        <v>1371</v>
      </c>
      <c r="C39" s="911" t="s">
        <v>1831</v>
      </c>
      <c r="D39" s="244" t="s">
        <v>1439</v>
      </c>
      <c r="E39" s="245" t="s">
        <v>1440</v>
      </c>
      <c r="F39" s="545">
        <v>10400</v>
      </c>
      <c r="G39" s="246">
        <f t="shared" si="0"/>
        <v>10400</v>
      </c>
      <c r="H39" s="246">
        <v>10400</v>
      </c>
      <c r="I39" s="246" t="s">
        <v>262</v>
      </c>
      <c r="J39" s="247">
        <v>2023.72</v>
      </c>
      <c r="K39" s="431">
        <v>10063.049999999999</v>
      </c>
      <c r="L39" s="424">
        <v>32628</v>
      </c>
      <c r="M39" s="424">
        <v>38777</v>
      </c>
      <c r="N39" s="424" t="s">
        <v>599</v>
      </c>
      <c r="O39" s="425" t="s">
        <v>3133</v>
      </c>
      <c r="P39" s="426">
        <v>4.76</v>
      </c>
    </row>
    <row r="40" spans="1:16" s="1116" customFormat="1" ht="14.25">
      <c r="A40" s="151"/>
      <c r="B40" s="769" t="s">
        <v>1372</v>
      </c>
      <c r="C40" s="911" t="s">
        <v>1964</v>
      </c>
      <c r="D40" s="244" t="s">
        <v>2177</v>
      </c>
      <c r="E40" s="245" t="s">
        <v>952</v>
      </c>
      <c r="F40" s="545">
        <v>8330</v>
      </c>
      <c r="G40" s="246">
        <f t="shared" si="0"/>
        <v>8330</v>
      </c>
      <c r="H40" s="246">
        <v>8330</v>
      </c>
      <c r="I40" s="246" t="s">
        <v>3235</v>
      </c>
      <c r="J40" s="247">
        <v>2105.12</v>
      </c>
      <c r="K40" s="431">
        <v>12169.78</v>
      </c>
      <c r="L40" s="424">
        <v>26753</v>
      </c>
      <c r="M40" s="424">
        <v>40191</v>
      </c>
      <c r="N40" s="248" t="s">
        <v>1951</v>
      </c>
      <c r="O40" s="425" t="s">
        <v>3134</v>
      </c>
      <c r="P40" s="426">
        <v>4.1500000000000004</v>
      </c>
    </row>
    <row r="41" spans="1:16" s="1116" customFormat="1" ht="14.25">
      <c r="A41" s="151"/>
      <c r="B41" s="769" t="s">
        <v>1373</v>
      </c>
      <c r="C41" s="911" t="s">
        <v>1383</v>
      </c>
      <c r="D41" s="244" t="s">
        <v>1441</v>
      </c>
      <c r="E41" s="245" t="s">
        <v>952</v>
      </c>
      <c r="F41" s="545">
        <v>8180</v>
      </c>
      <c r="G41" s="246">
        <f t="shared" si="0"/>
        <v>8180</v>
      </c>
      <c r="H41" s="246">
        <v>8180</v>
      </c>
      <c r="I41" s="246" t="s">
        <v>1951</v>
      </c>
      <c r="J41" s="247">
        <v>39569.53</v>
      </c>
      <c r="K41" s="431">
        <v>10759.81</v>
      </c>
      <c r="L41" s="424">
        <v>37165</v>
      </c>
      <c r="M41" s="424">
        <v>39534</v>
      </c>
      <c r="N41" s="424" t="s">
        <v>1951</v>
      </c>
      <c r="O41" s="425">
        <v>412</v>
      </c>
      <c r="P41" s="426">
        <v>2.6</v>
      </c>
    </row>
    <row r="42" spans="1:16" s="1116" customFormat="1" ht="14.25">
      <c r="A42" s="151"/>
      <c r="B42" s="769" t="s">
        <v>1374</v>
      </c>
      <c r="C42" s="911" t="s">
        <v>1965</v>
      </c>
      <c r="D42" s="244" t="s">
        <v>1442</v>
      </c>
      <c r="E42" s="245" t="s">
        <v>1954</v>
      </c>
      <c r="F42" s="545">
        <v>6070</v>
      </c>
      <c r="G42" s="246">
        <f t="shared" si="0"/>
        <v>6070</v>
      </c>
      <c r="H42" s="246">
        <v>6070</v>
      </c>
      <c r="I42" s="246" t="s">
        <v>3215</v>
      </c>
      <c r="J42" s="247">
        <v>1117.6099999999999</v>
      </c>
      <c r="K42" s="431">
        <v>7981.27</v>
      </c>
      <c r="L42" s="424">
        <v>31989</v>
      </c>
      <c r="M42" s="424">
        <v>40998</v>
      </c>
      <c r="N42" s="248" t="s">
        <v>3218</v>
      </c>
      <c r="O42" s="425" t="s">
        <v>3135</v>
      </c>
      <c r="P42" s="426">
        <v>4.49</v>
      </c>
    </row>
    <row r="43" spans="1:16" s="1116" customFormat="1" ht="14.25">
      <c r="A43" s="151"/>
      <c r="B43" s="769" t="s">
        <v>1375</v>
      </c>
      <c r="C43" s="911" t="s">
        <v>1966</v>
      </c>
      <c r="D43" s="244" t="s">
        <v>1443</v>
      </c>
      <c r="E43" s="245" t="s">
        <v>1444</v>
      </c>
      <c r="F43" s="545">
        <v>5710</v>
      </c>
      <c r="G43" s="246">
        <f t="shared" si="0"/>
        <v>5710</v>
      </c>
      <c r="H43" s="246">
        <v>5710</v>
      </c>
      <c r="I43" s="246" t="s">
        <v>262</v>
      </c>
      <c r="J43" s="247">
        <v>3208.2</v>
      </c>
      <c r="K43" s="431">
        <v>10704.44</v>
      </c>
      <c r="L43" s="424">
        <v>37553</v>
      </c>
      <c r="M43" s="424">
        <v>41606</v>
      </c>
      <c r="N43" s="424" t="s">
        <v>1951</v>
      </c>
      <c r="O43" s="425" t="s">
        <v>3136</v>
      </c>
      <c r="P43" s="426">
        <v>7.45</v>
      </c>
    </row>
    <row r="44" spans="1:16" s="1116" customFormat="1" ht="14.25">
      <c r="A44" s="151"/>
      <c r="B44" s="769" t="s">
        <v>1376</v>
      </c>
      <c r="C44" s="911" t="s">
        <v>1967</v>
      </c>
      <c r="D44" s="244" t="s">
        <v>2178</v>
      </c>
      <c r="E44" s="245" t="s">
        <v>952</v>
      </c>
      <c r="F44" s="545">
        <v>3620</v>
      </c>
      <c r="G44" s="246">
        <f t="shared" si="0"/>
        <v>3620</v>
      </c>
      <c r="H44" s="246">
        <v>3620</v>
      </c>
      <c r="I44" s="246" t="s">
        <v>3235</v>
      </c>
      <c r="J44" s="247">
        <v>940.92</v>
      </c>
      <c r="K44" s="431">
        <v>4954.74</v>
      </c>
      <c r="L44" s="433">
        <v>33375</v>
      </c>
      <c r="M44" s="433">
        <v>39525</v>
      </c>
      <c r="N44" s="248" t="s">
        <v>1951</v>
      </c>
      <c r="O44" s="425" t="s">
        <v>3137</v>
      </c>
      <c r="P44" s="426">
        <v>5.55</v>
      </c>
    </row>
    <row r="45" spans="1:16" s="1116" customFormat="1" ht="14.25">
      <c r="A45" s="151"/>
      <c r="B45" s="769" t="s">
        <v>1377</v>
      </c>
      <c r="C45" s="911" t="s">
        <v>1968</v>
      </c>
      <c r="D45" s="244" t="s">
        <v>1445</v>
      </c>
      <c r="E45" s="245" t="s">
        <v>1440</v>
      </c>
      <c r="F45" s="545">
        <v>1850</v>
      </c>
      <c r="G45" s="246">
        <f t="shared" si="0"/>
        <v>1850</v>
      </c>
      <c r="H45" s="246">
        <v>1850</v>
      </c>
      <c r="I45" s="246" t="s">
        <v>262</v>
      </c>
      <c r="J45" s="247">
        <v>421.37</v>
      </c>
      <c r="K45" s="431">
        <v>3251.03</v>
      </c>
      <c r="L45" s="424">
        <v>33259</v>
      </c>
      <c r="M45" s="424">
        <v>41606</v>
      </c>
      <c r="N45" s="424" t="s">
        <v>599</v>
      </c>
      <c r="O45" s="425" t="s">
        <v>3138</v>
      </c>
      <c r="P45" s="426">
        <v>4.25</v>
      </c>
    </row>
    <row r="46" spans="1:16" s="1116" customFormat="1" ht="14.25">
      <c r="A46" s="151"/>
      <c r="B46" s="769" t="s">
        <v>1378</v>
      </c>
      <c r="C46" s="911" t="s">
        <v>1388</v>
      </c>
      <c r="D46" s="244" t="s">
        <v>2179</v>
      </c>
      <c r="E46" s="245" t="s">
        <v>1446</v>
      </c>
      <c r="F46" s="545">
        <v>1850</v>
      </c>
      <c r="G46" s="246">
        <f>ROUNDDOWN(F46,0)</f>
        <v>1850</v>
      </c>
      <c r="H46" s="246">
        <v>1850</v>
      </c>
      <c r="I46" s="246" t="s">
        <v>3236</v>
      </c>
      <c r="J46" s="247">
        <v>2350.84</v>
      </c>
      <c r="K46" s="431">
        <v>5848.73</v>
      </c>
      <c r="L46" s="424">
        <v>34683</v>
      </c>
      <c r="M46" s="424">
        <v>38777</v>
      </c>
      <c r="N46" s="248" t="s">
        <v>1951</v>
      </c>
      <c r="O46" s="425">
        <v>696</v>
      </c>
      <c r="P46" s="426">
        <v>1.93</v>
      </c>
    </row>
    <row r="47" spans="1:16" s="1116" customFormat="1" ht="14.25">
      <c r="A47" s="151"/>
      <c r="B47" s="769" t="s">
        <v>2440</v>
      </c>
      <c r="C47" s="911" t="s">
        <v>2441</v>
      </c>
      <c r="D47" s="244" t="s">
        <v>3237</v>
      </c>
      <c r="E47" s="245" t="s">
        <v>952</v>
      </c>
      <c r="F47" s="545">
        <v>4440</v>
      </c>
      <c r="G47" s="246">
        <f>ROUNDDOWN(F47,0)</f>
        <v>4440</v>
      </c>
      <c r="H47" s="246">
        <v>4440</v>
      </c>
      <c r="I47" s="246" t="s">
        <v>3238</v>
      </c>
      <c r="J47" s="247">
        <v>552.11</v>
      </c>
      <c r="K47" s="431">
        <v>3721.63</v>
      </c>
      <c r="L47" s="424">
        <v>42704</v>
      </c>
      <c r="M47" s="424">
        <v>43007</v>
      </c>
      <c r="N47" s="424" t="s">
        <v>262</v>
      </c>
      <c r="O47" s="425" t="s">
        <v>3139</v>
      </c>
      <c r="P47" s="426">
        <v>5.53</v>
      </c>
    </row>
    <row r="48" spans="1:16" s="1116" customFormat="1" ht="14.25">
      <c r="A48" s="151"/>
      <c r="B48" s="769" t="s">
        <v>2444</v>
      </c>
      <c r="C48" s="911" t="s">
        <v>2445</v>
      </c>
      <c r="D48" s="244" t="s">
        <v>2446</v>
      </c>
      <c r="E48" s="245" t="s">
        <v>952</v>
      </c>
      <c r="F48" s="545">
        <v>3410</v>
      </c>
      <c r="G48" s="246">
        <f>ROUNDDOWN(F48,0)</f>
        <v>3410</v>
      </c>
      <c r="H48" s="246">
        <v>3410</v>
      </c>
      <c r="I48" s="246" t="s">
        <v>3239</v>
      </c>
      <c r="J48" s="247">
        <v>307.79000000000002</v>
      </c>
      <c r="K48" s="431">
        <v>2402.91</v>
      </c>
      <c r="L48" s="424">
        <v>42398</v>
      </c>
      <c r="M48" s="424">
        <v>43007</v>
      </c>
      <c r="N48" s="424" t="s">
        <v>262</v>
      </c>
      <c r="O48" s="425" t="s">
        <v>3140</v>
      </c>
      <c r="P48" s="426">
        <v>3.87</v>
      </c>
    </row>
    <row r="49" spans="1:16" s="1116" customFormat="1" ht="14.25">
      <c r="A49" s="151"/>
      <c r="B49" s="769" t="s">
        <v>3240</v>
      </c>
      <c r="C49" s="911" t="s">
        <v>3141</v>
      </c>
      <c r="D49" s="244" t="s">
        <v>3142</v>
      </c>
      <c r="E49" s="245" t="s">
        <v>952</v>
      </c>
      <c r="F49" s="545">
        <v>4310</v>
      </c>
      <c r="G49" s="246">
        <f t="shared" ref="G49:G50" si="1">ROUNDDOWN(F49,0)</f>
        <v>4310</v>
      </c>
      <c r="H49" s="246">
        <v>4310</v>
      </c>
      <c r="I49" s="246" t="s">
        <v>813</v>
      </c>
      <c r="J49" s="247">
        <v>437</v>
      </c>
      <c r="K49" s="431">
        <v>2968.75</v>
      </c>
      <c r="L49" s="424">
        <v>42521</v>
      </c>
      <c r="M49" s="424">
        <v>43192</v>
      </c>
      <c r="N49" s="424" t="s">
        <v>3239</v>
      </c>
      <c r="O49" s="425">
        <v>26</v>
      </c>
      <c r="P49" s="426">
        <v>3.67</v>
      </c>
    </row>
    <row r="50" spans="1:16" s="1116" customFormat="1" ht="14.25">
      <c r="A50" s="151"/>
      <c r="B50" s="769" t="s">
        <v>3143</v>
      </c>
      <c r="C50" s="911" t="s">
        <v>3144</v>
      </c>
      <c r="D50" s="244" t="s">
        <v>3241</v>
      </c>
      <c r="E50" s="245" t="s">
        <v>952</v>
      </c>
      <c r="F50" s="545">
        <v>2130</v>
      </c>
      <c r="G50" s="246">
        <f t="shared" si="1"/>
        <v>2130</v>
      </c>
      <c r="H50" s="246">
        <v>2130</v>
      </c>
      <c r="I50" s="246" t="s">
        <v>3242</v>
      </c>
      <c r="J50" s="247">
        <v>289.58999999999997</v>
      </c>
      <c r="K50" s="431">
        <v>1755.21</v>
      </c>
      <c r="L50" s="424">
        <v>41906</v>
      </c>
      <c r="M50" s="424">
        <v>43192</v>
      </c>
      <c r="N50" s="424" t="s">
        <v>813</v>
      </c>
      <c r="O50" s="425">
        <v>30</v>
      </c>
      <c r="P50" s="426">
        <v>5.87</v>
      </c>
    </row>
    <row r="51" spans="1:16" s="1116" customFormat="1" ht="14.25">
      <c r="A51" s="151"/>
      <c r="B51" s="769" t="s">
        <v>111</v>
      </c>
      <c r="C51" s="317" t="s">
        <v>166</v>
      </c>
      <c r="D51" s="244" t="s">
        <v>3243</v>
      </c>
      <c r="E51" s="245" t="s">
        <v>804</v>
      </c>
      <c r="F51" s="545">
        <v>6250</v>
      </c>
      <c r="G51" s="246">
        <f t="shared" si="0"/>
        <v>6250</v>
      </c>
      <c r="H51" s="246">
        <v>6250</v>
      </c>
      <c r="I51" s="246" t="s">
        <v>262</v>
      </c>
      <c r="J51" s="429">
        <v>2363.79</v>
      </c>
      <c r="K51" s="430">
        <v>18842.5099999999</v>
      </c>
      <c r="L51" s="424">
        <v>29815</v>
      </c>
      <c r="M51" s="424">
        <v>38869</v>
      </c>
      <c r="N51" s="424" t="s">
        <v>599</v>
      </c>
      <c r="O51" s="425" t="s">
        <v>3145</v>
      </c>
      <c r="P51" s="426">
        <v>0.18</v>
      </c>
    </row>
    <row r="52" spans="1:16" s="1116" customFormat="1" ht="14.25">
      <c r="A52" s="151"/>
      <c r="B52" s="769" t="s">
        <v>112</v>
      </c>
      <c r="C52" s="911" t="s">
        <v>2181</v>
      </c>
      <c r="D52" s="244" t="s">
        <v>3244</v>
      </c>
      <c r="E52" s="245" t="s">
        <v>3211</v>
      </c>
      <c r="F52" s="545">
        <v>4140</v>
      </c>
      <c r="G52" s="246">
        <f t="shared" si="0"/>
        <v>4140</v>
      </c>
      <c r="H52" s="246">
        <v>4140</v>
      </c>
      <c r="I52" s="246" t="s">
        <v>1956</v>
      </c>
      <c r="J52" s="247">
        <v>1275.68</v>
      </c>
      <c r="K52" s="247">
        <v>9603.81</v>
      </c>
      <c r="L52" s="248">
        <v>39640</v>
      </c>
      <c r="M52" s="248">
        <v>39757</v>
      </c>
      <c r="N52" s="248" t="s">
        <v>1951</v>
      </c>
      <c r="O52" s="427" t="s">
        <v>3146</v>
      </c>
      <c r="P52" s="428">
        <v>0.04</v>
      </c>
    </row>
    <row r="53" spans="1:16" s="1116" customFormat="1" ht="14.25">
      <c r="A53" s="151"/>
      <c r="B53" s="769" t="s">
        <v>114</v>
      </c>
      <c r="C53" s="317" t="s">
        <v>1447</v>
      </c>
      <c r="D53" s="244" t="s">
        <v>1970</v>
      </c>
      <c r="E53" s="245" t="s">
        <v>1961</v>
      </c>
      <c r="F53" s="545">
        <v>2030</v>
      </c>
      <c r="G53" s="246">
        <f t="shared" si="0"/>
        <v>2030</v>
      </c>
      <c r="H53" s="246">
        <v>2030</v>
      </c>
      <c r="I53" s="246" t="s">
        <v>3232</v>
      </c>
      <c r="J53" s="247">
        <v>2318.17</v>
      </c>
      <c r="K53" s="431">
        <v>12977.45</v>
      </c>
      <c r="L53" s="424">
        <v>25021</v>
      </c>
      <c r="M53" s="424">
        <v>38686</v>
      </c>
      <c r="N53" s="424" t="s">
        <v>1951</v>
      </c>
      <c r="O53" s="425" t="s">
        <v>3147</v>
      </c>
      <c r="P53" s="426">
        <v>4.3899999999999997</v>
      </c>
    </row>
    <row r="54" spans="1:16" s="1116" customFormat="1" ht="14.25">
      <c r="A54" s="151"/>
      <c r="B54" s="769" t="s">
        <v>115</v>
      </c>
      <c r="C54" s="911" t="s">
        <v>2457</v>
      </c>
      <c r="D54" s="244" t="s">
        <v>3245</v>
      </c>
      <c r="E54" s="245" t="s">
        <v>1946</v>
      </c>
      <c r="F54" s="545">
        <v>2320</v>
      </c>
      <c r="G54" s="246">
        <f t="shared" si="0"/>
        <v>2320</v>
      </c>
      <c r="H54" s="246">
        <v>2320</v>
      </c>
      <c r="I54" s="246" t="s">
        <v>1951</v>
      </c>
      <c r="J54" s="247">
        <v>1563.14</v>
      </c>
      <c r="K54" s="247">
        <v>10479.629999999999</v>
      </c>
      <c r="L54" s="248">
        <v>36501</v>
      </c>
      <c r="M54" s="248">
        <v>37960</v>
      </c>
      <c r="N54" s="248" t="s">
        <v>1951</v>
      </c>
      <c r="O54" s="427" t="s">
        <v>3148</v>
      </c>
      <c r="P54" s="428">
        <v>2.67</v>
      </c>
    </row>
    <row r="55" spans="1:16" s="1116" customFormat="1" ht="14.25">
      <c r="A55" s="151"/>
      <c r="B55" s="769" t="s">
        <v>116</v>
      </c>
      <c r="C55" s="317" t="s">
        <v>1448</v>
      </c>
      <c r="D55" s="244" t="s">
        <v>2183</v>
      </c>
      <c r="E55" s="245" t="s">
        <v>2162</v>
      </c>
      <c r="F55" s="545">
        <v>2240</v>
      </c>
      <c r="G55" s="246">
        <f t="shared" si="0"/>
        <v>2240</v>
      </c>
      <c r="H55" s="246">
        <v>2240</v>
      </c>
      <c r="I55" s="246" t="s">
        <v>262</v>
      </c>
      <c r="J55" s="429">
        <v>580.58000000000004</v>
      </c>
      <c r="K55" s="430">
        <v>4954.83</v>
      </c>
      <c r="L55" s="424">
        <v>40050</v>
      </c>
      <c r="M55" s="424">
        <v>40172</v>
      </c>
      <c r="N55" s="424" t="s">
        <v>1951</v>
      </c>
      <c r="O55" s="425" t="s">
        <v>3149</v>
      </c>
      <c r="P55" s="426">
        <v>8.34</v>
      </c>
    </row>
    <row r="56" spans="1:16" s="1116" customFormat="1" ht="14.25">
      <c r="A56" s="151"/>
      <c r="B56" s="769" t="s">
        <v>117</v>
      </c>
      <c r="C56" s="911" t="s">
        <v>1449</v>
      </c>
      <c r="D56" s="244" t="s">
        <v>1971</v>
      </c>
      <c r="E56" s="245" t="s">
        <v>1946</v>
      </c>
      <c r="F56" s="545">
        <v>2280</v>
      </c>
      <c r="G56" s="246">
        <f t="shared" si="0"/>
        <v>2280</v>
      </c>
      <c r="H56" s="246">
        <v>2280</v>
      </c>
      <c r="I56" s="246" t="s">
        <v>1956</v>
      </c>
      <c r="J56" s="247">
        <v>934.2</v>
      </c>
      <c r="K56" s="247">
        <v>7363.25</v>
      </c>
      <c r="L56" s="248">
        <v>33315</v>
      </c>
      <c r="M56" s="248">
        <v>38624</v>
      </c>
      <c r="N56" s="248" t="s">
        <v>1951</v>
      </c>
      <c r="O56" s="427" t="s">
        <v>3150</v>
      </c>
      <c r="P56" s="428">
        <v>7.99</v>
      </c>
    </row>
    <row r="57" spans="1:16" s="1116" customFormat="1" ht="14.25">
      <c r="A57" s="151"/>
      <c r="B57" s="769" t="s">
        <v>118</v>
      </c>
      <c r="C57" s="317" t="s">
        <v>173</v>
      </c>
      <c r="D57" s="244" t="s">
        <v>2184</v>
      </c>
      <c r="E57" s="245" t="s">
        <v>801</v>
      </c>
      <c r="F57" s="545">
        <v>18300</v>
      </c>
      <c r="G57" s="246">
        <f t="shared" si="0"/>
        <v>18300</v>
      </c>
      <c r="H57" s="246">
        <v>18300</v>
      </c>
      <c r="I57" s="246" t="s">
        <v>262</v>
      </c>
      <c r="J57" s="247">
        <v>4763.1400000000003</v>
      </c>
      <c r="K57" s="431">
        <v>34616.839999999997</v>
      </c>
      <c r="L57" s="424">
        <v>36738</v>
      </c>
      <c r="M57" s="424">
        <v>39161</v>
      </c>
      <c r="N57" s="424" t="s">
        <v>599</v>
      </c>
      <c r="O57" s="425">
        <v>1504</v>
      </c>
      <c r="P57" s="426">
        <v>2.2200000000000002</v>
      </c>
    </row>
    <row r="58" spans="1:16" s="1116" customFormat="1" ht="14.25">
      <c r="A58" s="151"/>
      <c r="B58" s="769" t="s">
        <v>119</v>
      </c>
      <c r="C58" s="911" t="s">
        <v>957</v>
      </c>
      <c r="D58" s="244" t="s">
        <v>3246</v>
      </c>
      <c r="E58" s="245" t="s">
        <v>2186</v>
      </c>
      <c r="F58" s="545">
        <v>12100</v>
      </c>
      <c r="G58" s="246">
        <f t="shared" si="0"/>
        <v>12100</v>
      </c>
      <c r="H58" s="246">
        <v>12100</v>
      </c>
      <c r="I58" s="246" t="s">
        <v>1951</v>
      </c>
      <c r="J58" s="247">
        <v>4864</v>
      </c>
      <c r="K58" s="247">
        <v>38252.92</v>
      </c>
      <c r="L58" s="248">
        <v>34541</v>
      </c>
      <c r="M58" s="248">
        <v>39563</v>
      </c>
      <c r="N58" s="248" t="s">
        <v>1951</v>
      </c>
      <c r="O58" s="427" t="s">
        <v>3151</v>
      </c>
      <c r="P58" s="428">
        <v>2.94</v>
      </c>
    </row>
    <row r="59" spans="1:16" s="1116" customFormat="1" ht="14.25">
      <c r="A59" s="151"/>
      <c r="B59" s="769" t="s">
        <v>120</v>
      </c>
      <c r="C59" s="317" t="s">
        <v>175</v>
      </c>
      <c r="D59" s="244" t="s">
        <v>3247</v>
      </c>
      <c r="E59" s="245" t="s">
        <v>2188</v>
      </c>
      <c r="F59" s="545">
        <v>6100</v>
      </c>
      <c r="G59" s="246">
        <f t="shared" si="0"/>
        <v>6100</v>
      </c>
      <c r="H59" s="246">
        <v>6100</v>
      </c>
      <c r="I59" s="246" t="s">
        <v>1956</v>
      </c>
      <c r="J59" s="429">
        <v>3136.5599999999899</v>
      </c>
      <c r="K59" s="430">
        <v>23522.82</v>
      </c>
      <c r="L59" s="424">
        <v>30663</v>
      </c>
      <c r="M59" s="424">
        <v>37960</v>
      </c>
      <c r="N59" s="424" t="s">
        <v>3248</v>
      </c>
      <c r="O59" s="425" t="s">
        <v>3152</v>
      </c>
      <c r="P59" s="426">
        <v>9.15</v>
      </c>
    </row>
    <row r="60" spans="1:16" s="1116" customFormat="1" ht="14.25">
      <c r="A60" s="151"/>
      <c r="B60" s="769" t="s">
        <v>121</v>
      </c>
      <c r="C60" s="911" t="s">
        <v>958</v>
      </c>
      <c r="D60" s="244" t="s">
        <v>1972</v>
      </c>
      <c r="E60" s="245" t="s">
        <v>1944</v>
      </c>
      <c r="F60" s="545">
        <v>3450</v>
      </c>
      <c r="G60" s="246">
        <f t="shared" si="0"/>
        <v>3450</v>
      </c>
      <c r="H60" s="246">
        <v>3450</v>
      </c>
      <c r="I60" s="246" t="s">
        <v>3235</v>
      </c>
      <c r="J60" s="247">
        <v>818.39</v>
      </c>
      <c r="K60" s="247">
        <v>8036.71</v>
      </c>
      <c r="L60" s="248">
        <v>34148</v>
      </c>
      <c r="M60" s="248">
        <v>39717</v>
      </c>
      <c r="N60" s="248" t="s">
        <v>1951</v>
      </c>
      <c r="O60" s="427" t="s">
        <v>3153</v>
      </c>
      <c r="P60" s="428">
        <v>8.5500000000000007</v>
      </c>
    </row>
    <row r="61" spans="1:16" s="1116" customFormat="1" ht="14.25">
      <c r="A61" s="151"/>
      <c r="B61" s="769" t="s">
        <v>122</v>
      </c>
      <c r="C61" s="317" t="s">
        <v>959</v>
      </c>
      <c r="D61" s="244" t="s">
        <v>3249</v>
      </c>
      <c r="E61" s="245" t="s">
        <v>3250</v>
      </c>
      <c r="F61" s="545">
        <v>4000</v>
      </c>
      <c r="G61" s="246">
        <f t="shared" si="0"/>
        <v>4000</v>
      </c>
      <c r="H61" s="246">
        <v>4000</v>
      </c>
      <c r="I61" s="246" t="s">
        <v>1951</v>
      </c>
      <c r="J61" s="247">
        <v>1865.3399999999899</v>
      </c>
      <c r="K61" s="431">
        <v>16845.87</v>
      </c>
      <c r="L61" s="424">
        <v>33557</v>
      </c>
      <c r="M61" s="424">
        <v>37960</v>
      </c>
      <c r="N61" s="424" t="s">
        <v>1951</v>
      </c>
      <c r="O61" s="425" t="s">
        <v>3154</v>
      </c>
      <c r="P61" s="426">
        <v>1.63</v>
      </c>
    </row>
    <row r="62" spans="1:16" s="1116" customFormat="1" ht="14.25">
      <c r="A62" s="151"/>
      <c r="B62" s="769" t="s">
        <v>123</v>
      </c>
      <c r="C62" s="911" t="s">
        <v>960</v>
      </c>
      <c r="D62" s="244" t="s">
        <v>1973</v>
      </c>
      <c r="E62" s="245" t="s">
        <v>3251</v>
      </c>
      <c r="F62" s="545">
        <v>2280</v>
      </c>
      <c r="G62" s="246">
        <f t="shared" si="0"/>
        <v>2280</v>
      </c>
      <c r="H62" s="246">
        <v>2280</v>
      </c>
      <c r="I62" s="246" t="s">
        <v>3252</v>
      </c>
      <c r="J62" s="247">
        <v>1319.15</v>
      </c>
      <c r="K62" s="247">
        <v>11950.37</v>
      </c>
      <c r="L62" s="248">
        <v>27972</v>
      </c>
      <c r="M62" s="248">
        <v>37960</v>
      </c>
      <c r="N62" s="248" t="s">
        <v>1951</v>
      </c>
      <c r="O62" s="427" t="s">
        <v>3155</v>
      </c>
      <c r="P62" s="428">
        <v>4.24</v>
      </c>
    </row>
    <row r="63" spans="1:16" s="1116" customFormat="1" ht="14.25">
      <c r="A63" s="151"/>
      <c r="B63" s="769" t="s">
        <v>124</v>
      </c>
      <c r="C63" s="317" t="s">
        <v>1450</v>
      </c>
      <c r="D63" s="244" t="s">
        <v>2190</v>
      </c>
      <c r="E63" s="245" t="s">
        <v>3253</v>
      </c>
      <c r="F63" s="545">
        <v>4210</v>
      </c>
      <c r="G63" s="246">
        <f t="shared" si="0"/>
        <v>4210</v>
      </c>
      <c r="H63" s="246">
        <v>4210</v>
      </c>
      <c r="I63" s="246" t="s">
        <v>3222</v>
      </c>
      <c r="J63" s="429">
        <v>1440.6099999999899</v>
      </c>
      <c r="K63" s="430">
        <v>10961.34</v>
      </c>
      <c r="L63" s="424">
        <v>30512</v>
      </c>
      <c r="M63" s="424">
        <v>39626</v>
      </c>
      <c r="N63" s="424" t="s">
        <v>1951</v>
      </c>
      <c r="O63" s="425" t="s">
        <v>3156</v>
      </c>
      <c r="P63" s="426">
        <v>0.9</v>
      </c>
    </row>
    <row r="64" spans="1:16" s="1116" customFormat="1" ht="15" thickBot="1">
      <c r="A64" s="151"/>
      <c r="B64" s="778" t="s">
        <v>125</v>
      </c>
      <c r="C64" s="993" t="s">
        <v>1975</v>
      </c>
      <c r="D64" s="994" t="s">
        <v>3254</v>
      </c>
      <c r="E64" s="995" t="s">
        <v>3253</v>
      </c>
      <c r="F64" s="996">
        <v>2230</v>
      </c>
      <c r="G64" s="997">
        <f t="shared" si="0"/>
        <v>2230</v>
      </c>
      <c r="H64" s="997">
        <v>2230</v>
      </c>
      <c r="I64" s="997" t="s">
        <v>3222</v>
      </c>
      <c r="J64" s="998">
        <v>745.32</v>
      </c>
      <c r="K64" s="998">
        <v>4603.6099999999997</v>
      </c>
      <c r="L64" s="999">
        <v>39496</v>
      </c>
      <c r="M64" s="999">
        <v>39899</v>
      </c>
      <c r="N64" s="999" t="s">
        <v>3215</v>
      </c>
      <c r="O64" s="738">
        <v>192</v>
      </c>
      <c r="P64" s="432">
        <v>1.57</v>
      </c>
    </row>
    <row r="65" spans="1:16" s="1116" customFormat="1" ht="15" thickTop="1">
      <c r="A65" s="151"/>
      <c r="B65" s="779" t="s">
        <v>185</v>
      </c>
      <c r="C65" s="760" t="s">
        <v>2194</v>
      </c>
      <c r="D65" s="546" t="s">
        <v>3255</v>
      </c>
      <c r="E65" s="547" t="s">
        <v>3251</v>
      </c>
      <c r="F65" s="548">
        <v>13640</v>
      </c>
      <c r="G65" s="319">
        <f t="shared" si="0"/>
        <v>13640</v>
      </c>
      <c r="H65" s="319">
        <v>13640</v>
      </c>
      <c r="I65" s="319" t="s">
        <v>1951</v>
      </c>
      <c r="J65" s="455">
        <v>9613.68</v>
      </c>
      <c r="K65" s="455">
        <v>40030.080000000002</v>
      </c>
      <c r="L65" s="1000">
        <v>35627</v>
      </c>
      <c r="M65" s="456">
        <v>41439</v>
      </c>
      <c r="N65" s="456" t="s">
        <v>1951</v>
      </c>
      <c r="O65" s="427">
        <v>1345</v>
      </c>
      <c r="P65" s="428">
        <v>6.89</v>
      </c>
    </row>
    <row r="66" spans="1:16" s="1116" customFormat="1" ht="14.25">
      <c r="A66" s="151"/>
      <c r="B66" s="779" t="s">
        <v>186</v>
      </c>
      <c r="C66" s="81" t="s">
        <v>3256</v>
      </c>
      <c r="D66" s="450" t="s">
        <v>855</v>
      </c>
      <c r="E66" s="79" t="s">
        <v>805</v>
      </c>
      <c r="F66" s="567">
        <v>10407</v>
      </c>
      <c r="G66" s="94">
        <f t="shared" si="0"/>
        <v>10407</v>
      </c>
      <c r="H66" s="94">
        <v>10407</v>
      </c>
      <c r="I66" s="94" t="s">
        <v>262</v>
      </c>
      <c r="J66" s="165">
        <v>1716.03</v>
      </c>
      <c r="K66" s="165">
        <v>8552.5300000000007</v>
      </c>
      <c r="L66" s="1001">
        <v>40751</v>
      </c>
      <c r="M66" s="451">
        <v>41621</v>
      </c>
      <c r="N66" s="451" t="s">
        <v>262</v>
      </c>
      <c r="O66" s="425">
        <v>29</v>
      </c>
      <c r="P66" s="426">
        <v>4.38</v>
      </c>
    </row>
    <row r="67" spans="1:16" s="1116" customFormat="1" ht="14.25">
      <c r="A67" s="151"/>
      <c r="B67" s="779" t="s">
        <v>187</v>
      </c>
      <c r="C67" s="760" t="s">
        <v>3257</v>
      </c>
      <c r="D67" s="546" t="s">
        <v>3258</v>
      </c>
      <c r="E67" s="547" t="s">
        <v>1946</v>
      </c>
      <c r="F67" s="548">
        <v>6080</v>
      </c>
      <c r="G67" s="319">
        <f t="shared" si="0"/>
        <v>6080</v>
      </c>
      <c r="H67" s="319">
        <v>4000</v>
      </c>
      <c r="I67" s="319">
        <v>2080</v>
      </c>
      <c r="J67" s="455">
        <v>2082.9099999999899</v>
      </c>
      <c r="K67" s="455">
        <v>18727.37</v>
      </c>
      <c r="L67" s="1000">
        <v>29439</v>
      </c>
      <c r="M67" s="456">
        <v>41439</v>
      </c>
      <c r="N67" s="456">
        <v>41992</v>
      </c>
      <c r="O67" s="427">
        <v>586</v>
      </c>
      <c r="P67" s="428">
        <v>7.39</v>
      </c>
    </row>
    <row r="68" spans="1:16" s="1116" customFormat="1" ht="14.25">
      <c r="A68" s="151"/>
      <c r="B68" s="779" t="s">
        <v>188</v>
      </c>
      <c r="C68" s="81" t="s">
        <v>227</v>
      </c>
      <c r="D68" s="450" t="s">
        <v>856</v>
      </c>
      <c r="E68" s="79" t="s">
        <v>803</v>
      </c>
      <c r="F68" s="567">
        <v>4260</v>
      </c>
      <c r="G68" s="94">
        <f t="shared" si="0"/>
        <v>4260</v>
      </c>
      <c r="H68" s="94">
        <v>4260</v>
      </c>
      <c r="I68" s="94" t="s">
        <v>262</v>
      </c>
      <c r="J68" s="165">
        <v>568.98</v>
      </c>
      <c r="K68" s="165">
        <v>5221.88</v>
      </c>
      <c r="L68" s="1001">
        <v>32212</v>
      </c>
      <c r="M68" s="451">
        <v>41439</v>
      </c>
      <c r="N68" s="451" t="s">
        <v>262</v>
      </c>
      <c r="O68" s="425">
        <v>240</v>
      </c>
      <c r="P68" s="426">
        <v>5.81</v>
      </c>
    </row>
    <row r="69" spans="1:16" s="1116" customFormat="1" ht="14.25">
      <c r="A69" s="151"/>
      <c r="B69" s="779" t="s">
        <v>189</v>
      </c>
      <c r="C69" s="760" t="s">
        <v>3259</v>
      </c>
      <c r="D69" s="546" t="s">
        <v>2198</v>
      </c>
      <c r="E69" s="547" t="s">
        <v>3260</v>
      </c>
      <c r="F69" s="548">
        <v>3990</v>
      </c>
      <c r="G69" s="319">
        <f t="shared" si="0"/>
        <v>3990</v>
      </c>
      <c r="H69" s="319">
        <v>3990</v>
      </c>
      <c r="I69" s="319" t="s">
        <v>1951</v>
      </c>
      <c r="J69" s="455">
        <v>428.97</v>
      </c>
      <c r="K69" s="455">
        <v>3476.36</v>
      </c>
      <c r="L69" s="1000">
        <v>26938</v>
      </c>
      <c r="M69" s="456">
        <v>41439</v>
      </c>
      <c r="N69" s="456" t="s">
        <v>1951</v>
      </c>
      <c r="O69" s="427">
        <v>158</v>
      </c>
      <c r="P69" s="428">
        <v>8.36</v>
      </c>
    </row>
    <row r="70" spans="1:16" s="1116" customFormat="1" ht="14.25">
      <c r="A70" s="151"/>
      <c r="B70" s="779" t="s">
        <v>190</v>
      </c>
      <c r="C70" s="81" t="s">
        <v>3261</v>
      </c>
      <c r="D70" s="450" t="s">
        <v>857</v>
      </c>
      <c r="E70" s="79" t="s">
        <v>805</v>
      </c>
      <c r="F70" s="567">
        <v>3440</v>
      </c>
      <c r="G70" s="94">
        <f t="shared" si="0"/>
        <v>3440</v>
      </c>
      <c r="H70" s="94">
        <v>3440</v>
      </c>
      <c r="I70" s="94" t="s">
        <v>262</v>
      </c>
      <c r="J70" s="165">
        <v>1033.05</v>
      </c>
      <c r="K70" s="165">
        <v>4209.0600000000004</v>
      </c>
      <c r="L70" s="1001">
        <v>29837</v>
      </c>
      <c r="M70" s="451">
        <v>41439</v>
      </c>
      <c r="N70" s="451" t="s">
        <v>262</v>
      </c>
      <c r="O70" s="425">
        <v>187</v>
      </c>
      <c r="P70" s="426">
        <v>10.85</v>
      </c>
    </row>
    <row r="71" spans="1:16" s="1116" customFormat="1" ht="14.25">
      <c r="A71" s="151"/>
      <c r="B71" s="779" t="s">
        <v>191</v>
      </c>
      <c r="C71" s="760" t="s">
        <v>1979</v>
      </c>
      <c r="D71" s="546" t="s">
        <v>1980</v>
      </c>
      <c r="E71" s="547" t="s">
        <v>3251</v>
      </c>
      <c r="F71" s="548">
        <v>3080</v>
      </c>
      <c r="G71" s="319">
        <f t="shared" si="0"/>
        <v>3080</v>
      </c>
      <c r="H71" s="319">
        <v>3080</v>
      </c>
      <c r="I71" s="319" t="s">
        <v>262</v>
      </c>
      <c r="J71" s="455">
        <v>8053.38</v>
      </c>
      <c r="K71" s="455">
        <v>13521.89</v>
      </c>
      <c r="L71" s="1000">
        <v>39412</v>
      </c>
      <c r="M71" s="456">
        <v>41438</v>
      </c>
      <c r="N71" s="456" t="s">
        <v>262</v>
      </c>
      <c r="O71" s="427">
        <v>77</v>
      </c>
      <c r="P71" s="428">
        <v>3.9</v>
      </c>
    </row>
    <row r="72" spans="1:16">
      <c r="A72" s="1"/>
      <c r="B72" s="779" t="s">
        <v>192</v>
      </c>
      <c r="C72" s="81" t="s">
        <v>3262</v>
      </c>
      <c r="D72" s="450" t="s">
        <v>858</v>
      </c>
      <c r="E72" s="79" t="s">
        <v>802</v>
      </c>
      <c r="F72" s="567">
        <v>2730</v>
      </c>
      <c r="G72" s="94">
        <f t="shared" ref="G72:G140" si="2">ROUNDDOWN(F72,0)</f>
        <v>2730</v>
      </c>
      <c r="H72" s="94">
        <v>2730</v>
      </c>
      <c r="I72" s="94" t="s">
        <v>262</v>
      </c>
      <c r="J72" s="165">
        <v>3743.3899999999899</v>
      </c>
      <c r="K72" s="165">
        <v>12214.97</v>
      </c>
      <c r="L72" s="1001">
        <v>36565</v>
      </c>
      <c r="M72" s="451">
        <v>41438</v>
      </c>
      <c r="N72" s="451" t="s">
        <v>262</v>
      </c>
      <c r="O72" s="425">
        <v>204</v>
      </c>
      <c r="P72" s="426">
        <v>2.76</v>
      </c>
    </row>
    <row r="73" spans="1:16">
      <c r="A73" s="1"/>
      <c r="B73" s="779" t="s">
        <v>193</v>
      </c>
      <c r="C73" s="760" t="s">
        <v>1981</v>
      </c>
      <c r="D73" s="546" t="s">
        <v>3263</v>
      </c>
      <c r="E73" s="547" t="s">
        <v>1946</v>
      </c>
      <c r="F73" s="548">
        <v>2600</v>
      </c>
      <c r="G73" s="319">
        <f t="shared" si="2"/>
        <v>2600</v>
      </c>
      <c r="H73" s="319">
        <v>2600</v>
      </c>
      <c r="I73" s="319" t="s">
        <v>3252</v>
      </c>
      <c r="J73" s="455">
        <v>7342.43</v>
      </c>
      <c r="K73" s="455">
        <v>7292.16</v>
      </c>
      <c r="L73" s="1000">
        <v>39699</v>
      </c>
      <c r="M73" s="456">
        <v>41438</v>
      </c>
      <c r="N73" s="456" t="s">
        <v>3232</v>
      </c>
      <c r="O73" s="427">
        <v>43</v>
      </c>
      <c r="P73" s="428">
        <v>5.4</v>
      </c>
    </row>
    <row r="74" spans="1:16">
      <c r="A74" s="1"/>
      <c r="B74" s="779" t="s">
        <v>194</v>
      </c>
      <c r="C74" s="81" t="s">
        <v>3264</v>
      </c>
      <c r="D74" s="450" t="s">
        <v>859</v>
      </c>
      <c r="E74" s="79" t="s">
        <v>805</v>
      </c>
      <c r="F74" s="567">
        <v>2490</v>
      </c>
      <c r="G74" s="94">
        <f t="shared" si="2"/>
        <v>2490</v>
      </c>
      <c r="H74" s="94">
        <v>2490</v>
      </c>
      <c r="I74" s="94" t="s">
        <v>262</v>
      </c>
      <c r="J74" s="165">
        <v>323.64999999999901</v>
      </c>
      <c r="K74" s="165">
        <v>2000.7</v>
      </c>
      <c r="L74" s="1001">
        <v>41180</v>
      </c>
      <c r="M74" s="451">
        <v>41486</v>
      </c>
      <c r="N74" s="451" t="s">
        <v>262</v>
      </c>
      <c r="O74" s="425">
        <v>14</v>
      </c>
      <c r="P74" s="426">
        <v>4.18</v>
      </c>
    </row>
    <row r="75" spans="1:16">
      <c r="A75" s="1"/>
      <c r="B75" s="779" t="s">
        <v>195</v>
      </c>
      <c r="C75" s="760" t="s">
        <v>3265</v>
      </c>
      <c r="D75" s="546" t="s">
        <v>2200</v>
      </c>
      <c r="E75" s="547" t="s">
        <v>1946</v>
      </c>
      <c r="F75" s="548">
        <v>1700</v>
      </c>
      <c r="G75" s="319">
        <f t="shared" si="2"/>
        <v>1700</v>
      </c>
      <c r="H75" s="319">
        <v>1700</v>
      </c>
      <c r="I75" s="319" t="s">
        <v>262</v>
      </c>
      <c r="J75" s="455">
        <v>742.63</v>
      </c>
      <c r="K75" s="455">
        <v>2145.85</v>
      </c>
      <c r="L75" s="1000">
        <v>39763</v>
      </c>
      <c r="M75" s="456">
        <v>41439</v>
      </c>
      <c r="N75" s="456" t="s">
        <v>262</v>
      </c>
      <c r="O75" s="427">
        <v>91</v>
      </c>
      <c r="P75" s="428">
        <v>4.8899999999999997</v>
      </c>
    </row>
    <row r="76" spans="1:16">
      <c r="A76" s="1"/>
      <c r="B76" s="779" t="s">
        <v>196</v>
      </c>
      <c r="C76" s="81" t="s">
        <v>235</v>
      </c>
      <c r="D76" s="450" t="s">
        <v>860</v>
      </c>
      <c r="E76" s="79" t="s">
        <v>803</v>
      </c>
      <c r="F76" s="567">
        <v>1560</v>
      </c>
      <c r="G76" s="94">
        <f t="shared" si="2"/>
        <v>1560</v>
      </c>
      <c r="H76" s="94">
        <v>1560</v>
      </c>
      <c r="I76" s="94" t="s">
        <v>262</v>
      </c>
      <c r="J76" s="165">
        <v>846.77999999999895</v>
      </c>
      <c r="K76" s="165">
        <v>3320.15</v>
      </c>
      <c r="L76" s="1001">
        <v>30273</v>
      </c>
      <c r="M76" s="451">
        <v>41439</v>
      </c>
      <c r="N76" s="451" t="s">
        <v>262</v>
      </c>
      <c r="O76" s="425">
        <v>93</v>
      </c>
      <c r="P76" s="426">
        <v>9.33</v>
      </c>
    </row>
    <row r="77" spans="1:16">
      <c r="A77" s="1"/>
      <c r="B77" s="779" t="s">
        <v>197</v>
      </c>
      <c r="C77" s="760" t="s">
        <v>2201</v>
      </c>
      <c r="D77" s="546" t="s">
        <v>3266</v>
      </c>
      <c r="E77" s="547" t="s">
        <v>1946</v>
      </c>
      <c r="F77" s="548">
        <v>1000</v>
      </c>
      <c r="G77" s="319">
        <f t="shared" si="2"/>
        <v>1000</v>
      </c>
      <c r="H77" s="319">
        <v>1000</v>
      </c>
      <c r="I77" s="319" t="s">
        <v>1951</v>
      </c>
      <c r="J77" s="455">
        <v>3398.57</v>
      </c>
      <c r="K77" s="455">
        <v>6217.85</v>
      </c>
      <c r="L77" s="1000">
        <v>37395</v>
      </c>
      <c r="M77" s="456">
        <v>41438</v>
      </c>
      <c r="N77" s="456" t="s">
        <v>1951</v>
      </c>
      <c r="O77" s="427">
        <v>65</v>
      </c>
      <c r="P77" s="428">
        <v>9.06</v>
      </c>
    </row>
    <row r="78" spans="1:16">
      <c r="A78" s="1"/>
      <c r="B78" s="779" t="s">
        <v>198</v>
      </c>
      <c r="C78" s="81" t="s">
        <v>3267</v>
      </c>
      <c r="D78" s="450" t="s">
        <v>861</v>
      </c>
      <c r="E78" s="79" t="s">
        <v>802</v>
      </c>
      <c r="F78" s="567">
        <v>2740</v>
      </c>
      <c r="G78" s="94">
        <f t="shared" si="2"/>
        <v>2740</v>
      </c>
      <c r="H78" s="94">
        <v>2740</v>
      </c>
      <c r="I78" s="94" t="s">
        <v>262</v>
      </c>
      <c r="J78" s="165">
        <v>3381.19</v>
      </c>
      <c r="K78" s="165">
        <v>0</v>
      </c>
      <c r="L78" s="451" t="s">
        <v>262</v>
      </c>
      <c r="M78" s="451">
        <v>41438</v>
      </c>
      <c r="N78" s="451" t="s">
        <v>262</v>
      </c>
      <c r="O78" s="425" t="s">
        <v>1956</v>
      </c>
      <c r="P78" s="425" t="s">
        <v>262</v>
      </c>
    </row>
    <row r="79" spans="1:16">
      <c r="A79" s="1"/>
      <c r="B79" s="779" t="s">
        <v>199</v>
      </c>
      <c r="C79" s="760" t="s">
        <v>3088</v>
      </c>
      <c r="D79" s="546" t="s">
        <v>1451</v>
      </c>
      <c r="E79" s="547" t="s">
        <v>1946</v>
      </c>
      <c r="F79" s="548">
        <v>1760</v>
      </c>
      <c r="G79" s="319">
        <f t="shared" si="2"/>
        <v>1760</v>
      </c>
      <c r="H79" s="319">
        <v>1760</v>
      </c>
      <c r="I79" s="319" t="s">
        <v>262</v>
      </c>
      <c r="J79" s="455">
        <v>4183.63</v>
      </c>
      <c r="K79" s="455">
        <v>0</v>
      </c>
      <c r="L79" s="456" t="s">
        <v>262</v>
      </c>
      <c r="M79" s="456">
        <v>41438</v>
      </c>
      <c r="N79" s="456" t="s">
        <v>262</v>
      </c>
      <c r="O79" s="427" t="s">
        <v>3222</v>
      </c>
      <c r="P79" s="427" t="s">
        <v>262</v>
      </c>
    </row>
    <row r="80" spans="1:16">
      <c r="A80" s="1"/>
      <c r="B80" s="779" t="s">
        <v>201</v>
      </c>
      <c r="C80" s="760" t="s">
        <v>3269</v>
      </c>
      <c r="D80" s="546" t="s">
        <v>3270</v>
      </c>
      <c r="E80" s="547" t="s">
        <v>3271</v>
      </c>
      <c r="F80" s="548">
        <v>1240</v>
      </c>
      <c r="G80" s="319">
        <f t="shared" si="2"/>
        <v>1240</v>
      </c>
      <c r="H80" s="319">
        <v>1240</v>
      </c>
      <c r="I80" s="319" t="s">
        <v>262</v>
      </c>
      <c r="J80" s="455">
        <v>1725.6099999999899</v>
      </c>
      <c r="K80" s="455">
        <v>0</v>
      </c>
      <c r="L80" s="456" t="s">
        <v>262</v>
      </c>
      <c r="M80" s="456">
        <v>41438</v>
      </c>
      <c r="N80" s="456" t="s">
        <v>262</v>
      </c>
      <c r="O80" s="427" t="s">
        <v>1956</v>
      </c>
      <c r="P80" s="427" t="s">
        <v>262</v>
      </c>
    </row>
    <row r="81" spans="1:16">
      <c r="A81" s="1"/>
      <c r="B81" s="779" t="s">
        <v>202</v>
      </c>
      <c r="C81" s="81" t="s">
        <v>3272</v>
      </c>
      <c r="D81" s="450" t="s">
        <v>3273</v>
      </c>
      <c r="E81" s="79" t="s">
        <v>1946</v>
      </c>
      <c r="F81" s="567">
        <v>950</v>
      </c>
      <c r="G81" s="94">
        <f t="shared" si="2"/>
        <v>950</v>
      </c>
      <c r="H81" s="94">
        <v>950</v>
      </c>
      <c r="I81" s="94" t="s">
        <v>262</v>
      </c>
      <c r="J81" s="165">
        <v>3057.02</v>
      </c>
      <c r="K81" s="165">
        <v>0</v>
      </c>
      <c r="L81" s="451" t="s">
        <v>262</v>
      </c>
      <c r="M81" s="451">
        <v>41438</v>
      </c>
      <c r="N81" s="451" t="s">
        <v>262</v>
      </c>
      <c r="O81" s="425" t="s">
        <v>3222</v>
      </c>
      <c r="P81" s="425" t="s">
        <v>262</v>
      </c>
    </row>
    <row r="82" spans="1:16">
      <c r="A82" s="1"/>
      <c r="B82" s="779" t="s">
        <v>203</v>
      </c>
      <c r="C82" s="760" t="s">
        <v>3094</v>
      </c>
      <c r="D82" s="546" t="s">
        <v>2203</v>
      </c>
      <c r="E82" s="547" t="s">
        <v>1946</v>
      </c>
      <c r="F82" s="548">
        <v>850</v>
      </c>
      <c r="G82" s="319">
        <f t="shared" si="2"/>
        <v>850</v>
      </c>
      <c r="H82" s="319">
        <v>850</v>
      </c>
      <c r="I82" s="319" t="s">
        <v>3218</v>
      </c>
      <c r="J82" s="455">
        <v>1923.64</v>
      </c>
      <c r="K82" s="455">
        <v>0</v>
      </c>
      <c r="L82" s="456" t="s">
        <v>262</v>
      </c>
      <c r="M82" s="456">
        <v>41438</v>
      </c>
      <c r="N82" s="456" t="s">
        <v>1951</v>
      </c>
      <c r="O82" s="427" t="s">
        <v>1956</v>
      </c>
      <c r="P82" s="427" t="s">
        <v>262</v>
      </c>
    </row>
    <row r="83" spans="1:16">
      <c r="A83" s="1"/>
      <c r="B83" s="779" t="s">
        <v>204</v>
      </c>
      <c r="C83" s="81" t="s">
        <v>3274</v>
      </c>
      <c r="D83" s="450" t="s">
        <v>1988</v>
      </c>
      <c r="E83" s="79" t="s">
        <v>1946</v>
      </c>
      <c r="F83" s="567">
        <v>800</v>
      </c>
      <c r="G83" s="94">
        <f t="shared" si="2"/>
        <v>800</v>
      </c>
      <c r="H83" s="94">
        <v>800</v>
      </c>
      <c r="I83" s="94" t="s">
        <v>1951</v>
      </c>
      <c r="J83" s="165">
        <v>1930.05</v>
      </c>
      <c r="K83" s="165">
        <v>0</v>
      </c>
      <c r="L83" s="451" t="s">
        <v>262</v>
      </c>
      <c r="M83" s="451">
        <v>41438</v>
      </c>
      <c r="N83" s="451" t="s">
        <v>3252</v>
      </c>
      <c r="O83" s="425" t="s">
        <v>3222</v>
      </c>
      <c r="P83" s="425" t="s">
        <v>262</v>
      </c>
    </row>
    <row r="84" spans="1:16">
      <c r="A84" s="1"/>
      <c r="B84" s="779" t="s">
        <v>205</v>
      </c>
      <c r="C84" s="760" t="s">
        <v>3275</v>
      </c>
      <c r="D84" s="546" t="s">
        <v>3276</v>
      </c>
      <c r="E84" s="547" t="s">
        <v>3271</v>
      </c>
      <c r="F84" s="548">
        <v>800</v>
      </c>
      <c r="G84" s="319">
        <f t="shared" si="2"/>
        <v>800</v>
      </c>
      <c r="H84" s="319">
        <v>800</v>
      </c>
      <c r="I84" s="319" t="s">
        <v>262</v>
      </c>
      <c r="J84" s="455">
        <v>4105</v>
      </c>
      <c r="K84" s="455">
        <v>0</v>
      </c>
      <c r="L84" s="456" t="s">
        <v>262</v>
      </c>
      <c r="M84" s="456">
        <v>41438</v>
      </c>
      <c r="N84" s="456" t="s">
        <v>262</v>
      </c>
      <c r="O84" s="427" t="s">
        <v>3268</v>
      </c>
      <c r="P84" s="427" t="s">
        <v>262</v>
      </c>
    </row>
    <row r="85" spans="1:16">
      <c r="A85" s="1"/>
      <c r="B85" s="779" t="s">
        <v>206</v>
      </c>
      <c r="C85" s="81" t="s">
        <v>3277</v>
      </c>
      <c r="D85" s="450" t="s">
        <v>3278</v>
      </c>
      <c r="E85" s="79" t="s">
        <v>1946</v>
      </c>
      <c r="F85" s="567">
        <v>770</v>
      </c>
      <c r="G85" s="94">
        <f t="shared" si="2"/>
        <v>770</v>
      </c>
      <c r="H85" s="94">
        <v>770</v>
      </c>
      <c r="I85" s="94" t="s">
        <v>1951</v>
      </c>
      <c r="J85" s="165">
        <v>1305.78</v>
      </c>
      <c r="K85" s="165">
        <v>0</v>
      </c>
      <c r="L85" s="451" t="s">
        <v>262</v>
      </c>
      <c r="M85" s="451">
        <v>41438</v>
      </c>
      <c r="N85" s="451" t="s">
        <v>1951</v>
      </c>
      <c r="O85" s="425" t="s">
        <v>3222</v>
      </c>
      <c r="P85" s="425" t="s">
        <v>262</v>
      </c>
    </row>
    <row r="86" spans="1:16">
      <c r="A86" s="1"/>
      <c r="B86" s="779" t="s">
        <v>208</v>
      </c>
      <c r="C86" s="81" t="s">
        <v>3279</v>
      </c>
      <c r="D86" s="450" t="s">
        <v>3280</v>
      </c>
      <c r="E86" s="79" t="s">
        <v>3226</v>
      </c>
      <c r="F86" s="567">
        <v>600</v>
      </c>
      <c r="G86" s="94">
        <f t="shared" si="2"/>
        <v>600</v>
      </c>
      <c r="H86" s="94">
        <v>600</v>
      </c>
      <c r="I86" s="94" t="s">
        <v>262</v>
      </c>
      <c r="J86" s="165">
        <v>989.76999999999896</v>
      </c>
      <c r="K86" s="165">
        <v>0</v>
      </c>
      <c r="L86" s="451" t="s">
        <v>262</v>
      </c>
      <c r="M86" s="451">
        <v>41438</v>
      </c>
      <c r="N86" s="451" t="s">
        <v>262</v>
      </c>
      <c r="O86" s="425" t="s">
        <v>3222</v>
      </c>
      <c r="P86" s="425" t="s">
        <v>262</v>
      </c>
    </row>
    <row r="87" spans="1:16">
      <c r="A87" s="1"/>
      <c r="B87" s="779" t="s">
        <v>209</v>
      </c>
      <c r="C87" s="760" t="s">
        <v>3281</v>
      </c>
      <c r="D87" s="546" t="s">
        <v>1990</v>
      </c>
      <c r="E87" s="547" t="s">
        <v>3271</v>
      </c>
      <c r="F87" s="548">
        <v>450</v>
      </c>
      <c r="G87" s="319">
        <f t="shared" si="2"/>
        <v>450</v>
      </c>
      <c r="H87" s="319">
        <v>450</v>
      </c>
      <c r="I87" s="319" t="s">
        <v>3282</v>
      </c>
      <c r="J87" s="455">
        <v>2783.79</v>
      </c>
      <c r="K87" s="455">
        <v>0</v>
      </c>
      <c r="L87" s="456" t="s">
        <v>262</v>
      </c>
      <c r="M87" s="456">
        <v>41438</v>
      </c>
      <c r="N87" s="456" t="s">
        <v>1951</v>
      </c>
      <c r="O87" s="427" t="s">
        <v>3235</v>
      </c>
      <c r="P87" s="427" t="s">
        <v>262</v>
      </c>
    </row>
    <row r="88" spans="1:16">
      <c r="A88" s="1"/>
      <c r="B88" s="779" t="s">
        <v>210</v>
      </c>
      <c r="C88" s="81" t="s">
        <v>3283</v>
      </c>
      <c r="D88" s="450" t="s">
        <v>2210</v>
      </c>
      <c r="E88" s="79" t="s">
        <v>3271</v>
      </c>
      <c r="F88" s="567">
        <v>370</v>
      </c>
      <c r="G88" s="94">
        <f t="shared" si="2"/>
        <v>370</v>
      </c>
      <c r="H88" s="94">
        <v>370</v>
      </c>
      <c r="I88" s="94" t="s">
        <v>1951</v>
      </c>
      <c r="J88" s="165">
        <v>1646.97</v>
      </c>
      <c r="K88" s="165">
        <v>0</v>
      </c>
      <c r="L88" s="451" t="s">
        <v>262</v>
      </c>
      <c r="M88" s="451">
        <v>41438</v>
      </c>
      <c r="N88" s="451" t="s">
        <v>1951</v>
      </c>
      <c r="O88" s="425" t="s">
        <v>3236</v>
      </c>
      <c r="P88" s="425" t="s">
        <v>262</v>
      </c>
    </row>
    <row r="89" spans="1:16">
      <c r="A89" s="1"/>
      <c r="B89" s="779" t="s">
        <v>211</v>
      </c>
      <c r="C89" s="760" t="s">
        <v>3284</v>
      </c>
      <c r="D89" s="546" t="s">
        <v>3285</v>
      </c>
      <c r="E89" s="547" t="s">
        <v>3251</v>
      </c>
      <c r="F89" s="548">
        <v>350</v>
      </c>
      <c r="G89" s="319">
        <f t="shared" si="2"/>
        <v>350</v>
      </c>
      <c r="H89" s="319">
        <v>350</v>
      </c>
      <c r="I89" s="319" t="s">
        <v>262</v>
      </c>
      <c r="J89" s="455">
        <v>2462.4</v>
      </c>
      <c r="K89" s="455">
        <v>0</v>
      </c>
      <c r="L89" s="456" t="s">
        <v>262</v>
      </c>
      <c r="M89" s="456">
        <v>41438</v>
      </c>
      <c r="N89" s="456" t="s">
        <v>262</v>
      </c>
      <c r="O89" s="427" t="s">
        <v>3268</v>
      </c>
      <c r="P89" s="427" t="s">
        <v>262</v>
      </c>
    </row>
    <row r="90" spans="1:16">
      <c r="A90" s="1"/>
      <c r="B90" s="779" t="s">
        <v>212</v>
      </c>
      <c r="C90" s="81" t="s">
        <v>3286</v>
      </c>
      <c r="D90" s="450" t="s">
        <v>3287</v>
      </c>
      <c r="E90" s="79" t="s">
        <v>3251</v>
      </c>
      <c r="F90" s="567">
        <v>200</v>
      </c>
      <c r="G90" s="94">
        <f t="shared" si="2"/>
        <v>200</v>
      </c>
      <c r="H90" s="94">
        <v>200</v>
      </c>
      <c r="I90" s="94" t="s">
        <v>3282</v>
      </c>
      <c r="J90" s="165">
        <v>892.55999999999904</v>
      </c>
      <c r="K90" s="165">
        <v>0</v>
      </c>
      <c r="L90" s="451" t="s">
        <v>262</v>
      </c>
      <c r="M90" s="451">
        <v>41438</v>
      </c>
      <c r="N90" s="451" t="s">
        <v>1951</v>
      </c>
      <c r="O90" s="425" t="s">
        <v>1956</v>
      </c>
      <c r="P90" s="425" t="s">
        <v>262</v>
      </c>
    </row>
    <row r="91" spans="1:16">
      <c r="A91" s="1"/>
      <c r="B91" s="779" t="s">
        <v>213</v>
      </c>
      <c r="C91" s="760" t="s">
        <v>3288</v>
      </c>
      <c r="D91" s="546" t="s">
        <v>1991</v>
      </c>
      <c r="E91" s="547" t="s">
        <v>1946</v>
      </c>
      <c r="F91" s="548">
        <v>160</v>
      </c>
      <c r="G91" s="319">
        <f t="shared" si="2"/>
        <v>160</v>
      </c>
      <c r="H91" s="319">
        <v>160</v>
      </c>
      <c r="I91" s="319" t="s">
        <v>262</v>
      </c>
      <c r="J91" s="455">
        <v>1793</v>
      </c>
      <c r="K91" s="455">
        <v>0</v>
      </c>
      <c r="L91" s="456" t="s">
        <v>262</v>
      </c>
      <c r="M91" s="456">
        <v>41438</v>
      </c>
      <c r="N91" s="456" t="s">
        <v>262</v>
      </c>
      <c r="O91" s="427" t="s">
        <v>1956</v>
      </c>
      <c r="P91" s="427" t="s">
        <v>262</v>
      </c>
    </row>
    <row r="92" spans="1:16">
      <c r="A92" s="1"/>
      <c r="B92" s="779" t="s">
        <v>214</v>
      </c>
      <c r="C92" s="81" t="s">
        <v>3289</v>
      </c>
      <c r="D92" s="450" t="s">
        <v>2216</v>
      </c>
      <c r="E92" s="79" t="s">
        <v>2192</v>
      </c>
      <c r="F92" s="567">
        <f>H92+I92</f>
        <v>10410</v>
      </c>
      <c r="G92" s="94">
        <f t="shared" si="2"/>
        <v>10410</v>
      </c>
      <c r="H92" s="94">
        <v>5310</v>
      </c>
      <c r="I92" s="94">
        <v>5100</v>
      </c>
      <c r="J92" s="165">
        <v>923.72</v>
      </c>
      <c r="K92" s="165">
        <v>5550.35</v>
      </c>
      <c r="L92" s="451">
        <v>41830</v>
      </c>
      <c r="M92" s="451">
        <v>42307</v>
      </c>
      <c r="N92" s="451">
        <v>42825</v>
      </c>
      <c r="O92" s="425">
        <v>60</v>
      </c>
      <c r="P92" s="426">
        <v>3.06</v>
      </c>
    </row>
    <row r="93" spans="1:16">
      <c r="A93" s="1"/>
      <c r="B93" s="779" t="s">
        <v>215</v>
      </c>
      <c r="C93" s="760" t="s">
        <v>3290</v>
      </c>
      <c r="D93" s="546" t="s">
        <v>3291</v>
      </c>
      <c r="E93" s="547" t="s">
        <v>3292</v>
      </c>
      <c r="F93" s="548">
        <v>2080</v>
      </c>
      <c r="G93" s="319">
        <f t="shared" si="2"/>
        <v>2080</v>
      </c>
      <c r="H93" s="319">
        <v>2080</v>
      </c>
      <c r="I93" s="319" t="s">
        <v>3282</v>
      </c>
      <c r="J93" s="455">
        <v>236.59</v>
      </c>
      <c r="K93" s="455">
        <v>1477.1</v>
      </c>
      <c r="L93" s="456">
        <v>41943</v>
      </c>
      <c r="M93" s="456">
        <v>42307</v>
      </c>
      <c r="N93" s="456" t="s">
        <v>1951</v>
      </c>
      <c r="O93" s="427">
        <v>9</v>
      </c>
      <c r="P93" s="428">
        <v>2.61</v>
      </c>
    </row>
    <row r="94" spans="1:16">
      <c r="A94" s="1"/>
      <c r="B94" s="779" t="s">
        <v>1389</v>
      </c>
      <c r="C94" s="81" t="s">
        <v>1392</v>
      </c>
      <c r="D94" s="751" t="s">
        <v>3981</v>
      </c>
      <c r="E94" s="1002" t="s">
        <v>3293</v>
      </c>
      <c r="F94" s="567">
        <v>6840</v>
      </c>
      <c r="G94" s="1003">
        <f t="shared" si="2"/>
        <v>6840</v>
      </c>
      <c r="H94" s="1003">
        <v>6840</v>
      </c>
      <c r="I94" s="1003" t="s">
        <v>599</v>
      </c>
      <c r="J94" s="165">
        <v>30949.8</v>
      </c>
      <c r="K94" s="165">
        <v>56351.42</v>
      </c>
      <c r="L94" s="451">
        <v>34191</v>
      </c>
      <c r="M94" s="451" t="s">
        <v>2220</v>
      </c>
      <c r="N94" s="451" t="s">
        <v>3220</v>
      </c>
      <c r="O94" s="425">
        <v>1582</v>
      </c>
      <c r="P94" s="426">
        <v>12.91</v>
      </c>
    </row>
    <row r="95" spans="1:16" ht="28.5">
      <c r="A95" s="1"/>
      <c r="B95" s="779" t="s">
        <v>1390</v>
      </c>
      <c r="C95" s="81" t="s">
        <v>1393</v>
      </c>
      <c r="D95" s="751" t="s">
        <v>1993</v>
      </c>
      <c r="E95" s="1004" t="s">
        <v>1452</v>
      </c>
      <c r="F95" s="1005">
        <v>2720</v>
      </c>
      <c r="G95" s="1003">
        <f t="shared" si="2"/>
        <v>2720</v>
      </c>
      <c r="H95" s="1003">
        <v>2720</v>
      </c>
      <c r="I95" s="1003" t="s">
        <v>599</v>
      </c>
      <c r="J95" s="165">
        <v>8317.99</v>
      </c>
      <c r="K95" s="165">
        <v>28930.36</v>
      </c>
      <c r="L95" s="451">
        <v>38637</v>
      </c>
      <c r="M95" s="451">
        <v>39156</v>
      </c>
      <c r="N95" s="451" t="s">
        <v>3220</v>
      </c>
      <c r="O95" s="425">
        <v>270</v>
      </c>
      <c r="P95" s="426">
        <v>7.18</v>
      </c>
    </row>
    <row r="96" spans="1:16">
      <c r="A96" s="1"/>
      <c r="B96" s="779" t="s">
        <v>3294</v>
      </c>
      <c r="C96" s="81" t="s">
        <v>2222</v>
      </c>
      <c r="D96" s="751" t="s">
        <v>1994</v>
      </c>
      <c r="E96" s="1006" t="s">
        <v>2102</v>
      </c>
      <c r="F96" s="1005">
        <v>700</v>
      </c>
      <c r="G96" s="1003">
        <v>700</v>
      </c>
      <c r="H96" s="1003">
        <v>700</v>
      </c>
      <c r="I96" s="1003" t="s">
        <v>599</v>
      </c>
      <c r="J96" s="165">
        <v>1607.89</v>
      </c>
      <c r="K96" s="165" t="s">
        <v>599</v>
      </c>
      <c r="L96" s="451" t="s">
        <v>599</v>
      </c>
      <c r="M96" s="451">
        <v>42853</v>
      </c>
      <c r="N96" s="451" t="s">
        <v>2532</v>
      </c>
      <c r="O96" s="425" t="s">
        <v>3220</v>
      </c>
      <c r="P96" s="426" t="s">
        <v>262</v>
      </c>
    </row>
    <row r="97" spans="1:16">
      <c r="A97" s="1"/>
      <c r="B97" s="779" t="s">
        <v>2540</v>
      </c>
      <c r="C97" s="81" t="s">
        <v>2944</v>
      </c>
      <c r="D97" s="450" t="s">
        <v>3982</v>
      </c>
      <c r="E97" s="547" t="s">
        <v>3292</v>
      </c>
      <c r="F97" s="567">
        <v>2060</v>
      </c>
      <c r="G97" s="1003">
        <v>2060</v>
      </c>
      <c r="H97" s="94">
        <v>2060</v>
      </c>
      <c r="I97" s="94"/>
      <c r="J97" s="165">
        <v>241.43</v>
      </c>
      <c r="K97" s="165">
        <v>1387.89</v>
      </c>
      <c r="L97" s="451">
        <v>42415</v>
      </c>
      <c r="M97" s="451">
        <v>43007</v>
      </c>
      <c r="N97" s="451" t="s">
        <v>3248</v>
      </c>
      <c r="O97" s="425">
        <v>15</v>
      </c>
      <c r="P97" s="426">
        <v>6.44</v>
      </c>
    </row>
    <row r="98" spans="1:16">
      <c r="A98" s="1"/>
      <c r="B98" s="779" t="s">
        <v>2543</v>
      </c>
      <c r="C98" s="81" t="s">
        <v>2544</v>
      </c>
      <c r="D98" s="450" t="s">
        <v>2545</v>
      </c>
      <c r="E98" s="547" t="s">
        <v>2192</v>
      </c>
      <c r="F98" s="567">
        <v>1500</v>
      </c>
      <c r="G98" s="1003">
        <v>1500</v>
      </c>
      <c r="H98" s="94">
        <v>1500</v>
      </c>
      <c r="I98" s="94"/>
      <c r="J98" s="165">
        <v>198.73</v>
      </c>
      <c r="K98" s="165">
        <v>1177.49</v>
      </c>
      <c r="L98" s="451">
        <v>42536</v>
      </c>
      <c r="M98" s="451">
        <v>43007</v>
      </c>
      <c r="N98" s="451" t="s">
        <v>599</v>
      </c>
      <c r="O98" s="425">
        <v>8</v>
      </c>
      <c r="P98" s="426">
        <v>5.24</v>
      </c>
    </row>
    <row r="99" spans="1:16">
      <c r="A99" s="1"/>
      <c r="B99" s="779" t="s">
        <v>2546</v>
      </c>
      <c r="C99" s="81" t="s">
        <v>2547</v>
      </c>
      <c r="D99" s="450" t="s">
        <v>3295</v>
      </c>
      <c r="E99" s="547" t="s">
        <v>3296</v>
      </c>
      <c r="F99" s="567">
        <v>5100</v>
      </c>
      <c r="G99" s="1003">
        <v>5100</v>
      </c>
      <c r="H99" s="94">
        <v>5100</v>
      </c>
      <c r="I99" s="94"/>
      <c r="J99" s="165">
        <v>6166.41</v>
      </c>
      <c r="K99" s="165">
        <v>10659.55</v>
      </c>
      <c r="L99" s="451">
        <v>39891</v>
      </c>
      <c r="M99" s="451">
        <v>43069</v>
      </c>
      <c r="N99" s="451" t="s">
        <v>599</v>
      </c>
      <c r="O99" s="425">
        <v>44</v>
      </c>
      <c r="P99" s="426">
        <v>7.33</v>
      </c>
    </row>
    <row r="100" spans="1:16">
      <c r="A100" s="1"/>
      <c r="B100" s="779" t="s">
        <v>216</v>
      </c>
      <c r="C100" s="81" t="s">
        <v>255</v>
      </c>
      <c r="D100" s="450" t="s">
        <v>2223</v>
      </c>
      <c r="E100" s="79" t="s">
        <v>2192</v>
      </c>
      <c r="F100" s="567">
        <v>15500</v>
      </c>
      <c r="G100" s="94">
        <f t="shared" si="2"/>
        <v>15500</v>
      </c>
      <c r="H100" s="94">
        <v>15500</v>
      </c>
      <c r="I100" s="94" t="s">
        <v>3252</v>
      </c>
      <c r="J100" s="165">
        <v>17574.099999999999</v>
      </c>
      <c r="K100" s="165">
        <v>17769.419999999998</v>
      </c>
      <c r="L100" s="451" t="s">
        <v>3297</v>
      </c>
      <c r="M100" s="451">
        <v>41912</v>
      </c>
      <c r="N100" s="451" t="s">
        <v>1951</v>
      </c>
      <c r="O100" s="425">
        <v>434</v>
      </c>
      <c r="P100" s="426">
        <v>4.42</v>
      </c>
    </row>
    <row r="101" spans="1:16" ht="28.5">
      <c r="A101" s="1"/>
      <c r="B101" s="779" t="s">
        <v>217</v>
      </c>
      <c r="C101" s="760" t="s">
        <v>3298</v>
      </c>
      <c r="D101" s="546" t="s">
        <v>1996</v>
      </c>
      <c r="E101" s="547" t="s">
        <v>3251</v>
      </c>
      <c r="F101" s="548">
        <v>8930</v>
      </c>
      <c r="G101" s="319">
        <f t="shared" si="2"/>
        <v>8930</v>
      </c>
      <c r="H101" s="319">
        <v>8930</v>
      </c>
      <c r="I101" s="319" t="s">
        <v>262</v>
      </c>
      <c r="J101" s="455">
        <v>13026.08</v>
      </c>
      <c r="K101" s="455">
        <v>24399.119999999999</v>
      </c>
      <c r="L101" s="1007" t="s">
        <v>3299</v>
      </c>
      <c r="M101" s="456">
        <v>41438</v>
      </c>
      <c r="N101" s="456" t="s">
        <v>262</v>
      </c>
      <c r="O101" s="427">
        <v>585</v>
      </c>
      <c r="P101" s="428">
        <v>5.43</v>
      </c>
    </row>
    <row r="102" spans="1:16" ht="28.5">
      <c r="A102" s="1"/>
      <c r="B102" s="779" t="s">
        <v>219</v>
      </c>
      <c r="C102" s="760" t="s">
        <v>3300</v>
      </c>
      <c r="D102" s="546" t="s">
        <v>1998</v>
      </c>
      <c r="E102" s="547" t="s">
        <v>1946</v>
      </c>
      <c r="F102" s="548">
        <v>4406.1409999999996</v>
      </c>
      <c r="G102" s="319">
        <f t="shared" si="2"/>
        <v>4406</v>
      </c>
      <c r="H102" s="319">
        <v>4406</v>
      </c>
      <c r="I102" s="319" t="s">
        <v>3252</v>
      </c>
      <c r="J102" s="455">
        <v>32128.5</v>
      </c>
      <c r="K102" s="455">
        <v>34198.01</v>
      </c>
      <c r="L102" s="1007" t="s">
        <v>3301</v>
      </c>
      <c r="M102" s="456">
        <v>41438</v>
      </c>
      <c r="N102" s="456" t="s">
        <v>3252</v>
      </c>
      <c r="O102" s="427">
        <v>208</v>
      </c>
      <c r="P102" s="428">
        <v>3.97</v>
      </c>
    </row>
    <row r="103" spans="1:16" ht="42.75">
      <c r="A103" s="1"/>
      <c r="B103" s="779" t="s">
        <v>220</v>
      </c>
      <c r="C103" s="81" t="s">
        <v>259</v>
      </c>
      <c r="D103" s="450" t="s">
        <v>1999</v>
      </c>
      <c r="E103" s="79" t="s">
        <v>3271</v>
      </c>
      <c r="F103" s="567">
        <v>3020</v>
      </c>
      <c r="G103" s="94">
        <f t="shared" si="2"/>
        <v>3020</v>
      </c>
      <c r="H103" s="94">
        <v>3020</v>
      </c>
      <c r="I103" s="94" t="s">
        <v>1951</v>
      </c>
      <c r="J103" s="165">
        <v>9338.17</v>
      </c>
      <c r="K103" s="165">
        <v>11714.36</v>
      </c>
      <c r="L103" s="1008" t="s">
        <v>2000</v>
      </c>
      <c r="M103" s="451">
        <v>41438</v>
      </c>
      <c r="N103" s="451" t="s">
        <v>1951</v>
      </c>
      <c r="O103" s="425">
        <v>260</v>
      </c>
      <c r="P103" s="426">
        <v>3.89</v>
      </c>
    </row>
    <row r="104" spans="1:16">
      <c r="A104" s="1"/>
      <c r="B104" s="779" t="s">
        <v>221</v>
      </c>
      <c r="C104" s="760" t="s">
        <v>3302</v>
      </c>
      <c r="D104" s="546" t="s">
        <v>3303</v>
      </c>
      <c r="E104" s="547" t="s">
        <v>3304</v>
      </c>
      <c r="F104" s="548">
        <v>4700</v>
      </c>
      <c r="G104" s="319">
        <f t="shared" si="2"/>
        <v>4700</v>
      </c>
      <c r="H104" s="319">
        <v>4700</v>
      </c>
      <c r="I104" s="319" t="s">
        <v>1951</v>
      </c>
      <c r="J104" s="455">
        <v>2098.1799999999898</v>
      </c>
      <c r="K104" s="455">
        <v>6637.53</v>
      </c>
      <c r="L104" s="1007">
        <v>38768</v>
      </c>
      <c r="M104" s="456">
        <v>41439</v>
      </c>
      <c r="N104" s="456" t="s">
        <v>1951</v>
      </c>
      <c r="O104" s="427">
        <v>66</v>
      </c>
      <c r="P104" s="428">
        <v>2.42</v>
      </c>
    </row>
    <row r="105" spans="1:16">
      <c r="A105" s="1"/>
      <c r="B105" s="779" t="s">
        <v>222</v>
      </c>
      <c r="C105" s="81" t="s">
        <v>261</v>
      </c>
      <c r="D105" s="450" t="s">
        <v>3305</v>
      </c>
      <c r="E105" s="79" t="s">
        <v>3306</v>
      </c>
      <c r="F105" s="567">
        <v>1640</v>
      </c>
      <c r="G105" s="94">
        <f t="shared" si="2"/>
        <v>1640</v>
      </c>
      <c r="H105" s="94">
        <v>1640</v>
      </c>
      <c r="I105" s="94" t="s">
        <v>3215</v>
      </c>
      <c r="J105" s="165">
        <v>787.31</v>
      </c>
      <c r="K105" s="165">
        <v>5692.03</v>
      </c>
      <c r="L105" s="1008">
        <v>39609</v>
      </c>
      <c r="M105" s="451">
        <v>41439</v>
      </c>
      <c r="N105" s="451" t="s">
        <v>1951</v>
      </c>
      <c r="O105" s="425">
        <v>81</v>
      </c>
      <c r="P105" s="426">
        <v>1.57</v>
      </c>
    </row>
    <row r="106" spans="1:16">
      <c r="A106" s="1"/>
      <c r="B106" s="779" t="s">
        <v>3307</v>
      </c>
      <c r="C106" s="760" t="s">
        <v>2228</v>
      </c>
      <c r="D106" s="546" t="s">
        <v>2229</v>
      </c>
      <c r="E106" s="547" t="s">
        <v>3308</v>
      </c>
      <c r="F106" s="548">
        <v>1060</v>
      </c>
      <c r="G106" s="319">
        <f t="shared" si="2"/>
        <v>1060</v>
      </c>
      <c r="H106" s="319">
        <v>1060</v>
      </c>
      <c r="I106" s="319" t="s">
        <v>262</v>
      </c>
      <c r="J106" s="455">
        <v>895.66</v>
      </c>
      <c r="K106" s="455">
        <v>1756.32</v>
      </c>
      <c r="L106" s="456" t="s">
        <v>1453</v>
      </c>
      <c r="M106" s="456">
        <v>41394</v>
      </c>
      <c r="N106" s="456" t="s">
        <v>599</v>
      </c>
      <c r="O106" s="427">
        <v>71</v>
      </c>
      <c r="P106" s="428">
        <v>4.01</v>
      </c>
    </row>
    <row r="107" spans="1:16">
      <c r="A107" s="1"/>
      <c r="B107" s="779" t="s">
        <v>1855</v>
      </c>
      <c r="C107" s="81" t="s">
        <v>1856</v>
      </c>
      <c r="D107" s="450" t="s">
        <v>2003</v>
      </c>
      <c r="E107" s="79" t="s">
        <v>2230</v>
      </c>
      <c r="F107" s="567">
        <v>8500</v>
      </c>
      <c r="G107" s="94">
        <v>8500</v>
      </c>
      <c r="H107" s="94">
        <v>8500</v>
      </c>
      <c r="I107" s="94" t="s">
        <v>3252</v>
      </c>
      <c r="J107" s="165">
        <v>3491.74</v>
      </c>
      <c r="K107" s="165">
        <v>21564.42</v>
      </c>
      <c r="L107" s="1008">
        <v>38820</v>
      </c>
      <c r="M107" s="451">
        <v>42811</v>
      </c>
      <c r="N107" s="451" t="s">
        <v>1951</v>
      </c>
      <c r="O107" s="425">
        <v>335</v>
      </c>
      <c r="P107" s="426">
        <v>7.0000000000000007E-2</v>
      </c>
    </row>
    <row r="108" spans="1:16">
      <c r="A108" s="1"/>
      <c r="B108" s="779" t="s">
        <v>2004</v>
      </c>
      <c r="C108" s="760" t="s">
        <v>2005</v>
      </c>
      <c r="D108" s="546" t="s">
        <v>2006</v>
      </c>
      <c r="E108" s="547" t="s">
        <v>3309</v>
      </c>
      <c r="F108" s="548">
        <v>11600</v>
      </c>
      <c r="G108" s="319">
        <v>11600</v>
      </c>
      <c r="H108" s="319">
        <v>11600</v>
      </c>
      <c r="I108" s="319" t="s">
        <v>3248</v>
      </c>
      <c r="J108" s="1094">
        <v>1686.28</v>
      </c>
      <c r="K108" s="1094">
        <v>8280.08</v>
      </c>
      <c r="L108" s="456">
        <v>38035</v>
      </c>
      <c r="M108" s="456">
        <v>42825</v>
      </c>
      <c r="N108" s="457" t="s">
        <v>2532</v>
      </c>
      <c r="O108" s="427">
        <v>111</v>
      </c>
      <c r="P108" s="1123">
        <v>7.78</v>
      </c>
    </row>
    <row r="109" spans="1:16" ht="16.5" thickBot="1">
      <c r="A109" s="1"/>
      <c r="B109" s="779" t="s">
        <v>3310</v>
      </c>
      <c r="C109" s="81" t="s">
        <v>3203</v>
      </c>
      <c r="D109" s="751" t="s">
        <v>3204</v>
      </c>
      <c r="E109" s="1002" t="s">
        <v>3205</v>
      </c>
      <c r="F109" s="567">
        <v>3560</v>
      </c>
      <c r="G109" s="1003">
        <v>3560</v>
      </c>
      <c r="H109" s="1090">
        <v>3560</v>
      </c>
      <c r="I109" s="1090" t="s">
        <v>3242</v>
      </c>
      <c r="J109" s="1091">
        <v>4930.47</v>
      </c>
      <c r="K109" s="1091">
        <v>14619.46</v>
      </c>
      <c r="L109" s="1092">
        <v>36762</v>
      </c>
      <c r="M109" s="1092">
        <v>43434</v>
      </c>
      <c r="N109" s="1093" t="s">
        <v>3242</v>
      </c>
      <c r="O109" s="1124">
        <v>133</v>
      </c>
      <c r="P109" s="1125">
        <v>2.96</v>
      </c>
    </row>
    <row r="110" spans="1:16" ht="29.25" thickTop="1">
      <c r="A110" s="1"/>
      <c r="B110" s="783" t="s">
        <v>263</v>
      </c>
      <c r="C110" s="763" t="s">
        <v>3311</v>
      </c>
      <c r="D110" s="1011" t="s">
        <v>863</v>
      </c>
      <c r="E110" s="1012" t="s">
        <v>2156</v>
      </c>
      <c r="F110" s="1013">
        <v>17400</v>
      </c>
      <c r="G110" s="1014">
        <f t="shared" si="2"/>
        <v>17400</v>
      </c>
      <c r="H110" s="94">
        <v>17400</v>
      </c>
      <c r="I110" s="94" t="s">
        <v>262</v>
      </c>
      <c r="J110" s="165">
        <v>35873</v>
      </c>
      <c r="K110" s="165">
        <v>71570.64</v>
      </c>
      <c r="L110" s="1001">
        <v>39577</v>
      </c>
      <c r="M110" s="451">
        <v>41439</v>
      </c>
      <c r="N110" s="451" t="s">
        <v>262</v>
      </c>
      <c r="O110" s="425">
        <v>292</v>
      </c>
      <c r="P110" s="426">
        <v>4.16</v>
      </c>
    </row>
    <row r="111" spans="1:16" ht="28.5">
      <c r="A111" s="1"/>
      <c r="B111" s="784" t="s">
        <v>264</v>
      </c>
      <c r="C111" s="81" t="s">
        <v>3312</v>
      </c>
      <c r="D111" s="546" t="s">
        <v>3313</v>
      </c>
      <c r="E111" s="1004" t="s">
        <v>3314</v>
      </c>
      <c r="F111" s="1015">
        <v>15710</v>
      </c>
      <c r="G111" s="319">
        <f t="shared" si="2"/>
        <v>15710</v>
      </c>
      <c r="H111" s="319">
        <v>15710</v>
      </c>
      <c r="I111" s="319" t="s">
        <v>262</v>
      </c>
      <c r="J111" s="455">
        <v>27305.119999999901</v>
      </c>
      <c r="K111" s="455">
        <v>53561.440000000002</v>
      </c>
      <c r="L111" s="1000">
        <v>39457</v>
      </c>
      <c r="M111" s="456">
        <v>41439</v>
      </c>
      <c r="N111" s="456" t="s">
        <v>262</v>
      </c>
      <c r="O111" s="427">
        <v>176</v>
      </c>
      <c r="P111" s="428">
        <v>6.42</v>
      </c>
    </row>
    <row r="112" spans="1:16" ht="28.5">
      <c r="A112" s="1"/>
      <c r="B112" s="784" t="s">
        <v>265</v>
      </c>
      <c r="C112" s="81" t="s">
        <v>3315</v>
      </c>
      <c r="D112" s="453" t="s">
        <v>864</v>
      </c>
      <c r="E112" s="1016" t="s">
        <v>3316</v>
      </c>
      <c r="F112" s="1015">
        <v>13700</v>
      </c>
      <c r="G112" s="318">
        <f t="shared" si="2"/>
        <v>13700</v>
      </c>
      <c r="H112" s="318">
        <v>13700</v>
      </c>
      <c r="I112" s="318" t="s">
        <v>262</v>
      </c>
      <c r="J112" s="455">
        <v>36436.349999999897</v>
      </c>
      <c r="K112" s="455">
        <v>72352.88</v>
      </c>
      <c r="L112" s="1000">
        <v>39962</v>
      </c>
      <c r="M112" s="456">
        <v>41486</v>
      </c>
      <c r="N112" s="456" t="s">
        <v>262</v>
      </c>
      <c r="O112" s="427">
        <v>495</v>
      </c>
      <c r="P112" s="428">
        <v>3.73</v>
      </c>
    </row>
    <row r="113" spans="1:16" ht="28.5">
      <c r="A113" s="1"/>
      <c r="B113" s="784" t="s">
        <v>266</v>
      </c>
      <c r="C113" s="81" t="s">
        <v>2235</v>
      </c>
      <c r="D113" s="546" t="s">
        <v>3317</v>
      </c>
      <c r="E113" s="1004" t="s">
        <v>2154</v>
      </c>
      <c r="F113" s="1015">
        <v>11410</v>
      </c>
      <c r="G113" s="319">
        <f t="shared" si="2"/>
        <v>11410</v>
      </c>
      <c r="H113" s="319">
        <v>11410</v>
      </c>
      <c r="I113" s="319" t="s">
        <v>262</v>
      </c>
      <c r="J113" s="455">
        <v>24808.98</v>
      </c>
      <c r="K113" s="455">
        <v>49504.38</v>
      </c>
      <c r="L113" s="1000">
        <v>39153</v>
      </c>
      <c r="M113" s="456">
        <v>41439</v>
      </c>
      <c r="N113" s="456" t="s">
        <v>262</v>
      </c>
      <c r="O113" s="427">
        <v>313</v>
      </c>
      <c r="P113" s="428">
        <v>6.15</v>
      </c>
    </row>
    <row r="114" spans="1:16" ht="28.5">
      <c r="A114" s="1"/>
      <c r="B114" s="784" t="s">
        <v>267</v>
      </c>
      <c r="C114" s="760" t="s">
        <v>2237</v>
      </c>
      <c r="D114" s="453" t="s">
        <v>865</v>
      </c>
      <c r="E114" s="1016" t="s">
        <v>3316</v>
      </c>
      <c r="F114" s="1015">
        <v>10600</v>
      </c>
      <c r="G114" s="318">
        <f t="shared" si="2"/>
        <v>10600</v>
      </c>
      <c r="H114" s="318">
        <v>10600</v>
      </c>
      <c r="I114" s="318" t="s">
        <v>262</v>
      </c>
      <c r="J114" s="455">
        <v>46401.69</v>
      </c>
      <c r="K114" s="455">
        <v>51474.82</v>
      </c>
      <c r="L114" s="1000">
        <v>39386</v>
      </c>
      <c r="M114" s="456">
        <v>41474</v>
      </c>
      <c r="N114" s="456" t="s">
        <v>262</v>
      </c>
      <c r="O114" s="427">
        <v>422</v>
      </c>
      <c r="P114" s="428">
        <v>4.32</v>
      </c>
    </row>
    <row r="115" spans="1:16" ht="28.5">
      <c r="A115" s="1"/>
      <c r="B115" s="784" t="s">
        <v>268</v>
      </c>
      <c r="C115" s="81" t="s">
        <v>897</v>
      </c>
      <c r="D115" s="546" t="s">
        <v>3318</v>
      </c>
      <c r="E115" s="1004" t="s">
        <v>3314</v>
      </c>
      <c r="F115" s="1015">
        <v>8700</v>
      </c>
      <c r="G115" s="319">
        <f t="shared" si="2"/>
        <v>8700</v>
      </c>
      <c r="H115" s="319">
        <v>8700</v>
      </c>
      <c r="I115" s="319" t="s">
        <v>262</v>
      </c>
      <c r="J115" s="455">
        <v>26978.95</v>
      </c>
      <c r="K115" s="455">
        <v>49927.89</v>
      </c>
      <c r="L115" s="1000">
        <v>36753</v>
      </c>
      <c r="M115" s="456">
        <v>41439</v>
      </c>
      <c r="N115" s="456" t="s">
        <v>262</v>
      </c>
      <c r="O115" s="427">
        <v>576</v>
      </c>
      <c r="P115" s="428">
        <v>7.3</v>
      </c>
    </row>
    <row r="116" spans="1:16" ht="28.5">
      <c r="A116" s="1"/>
      <c r="B116" s="784" t="s">
        <v>269</v>
      </c>
      <c r="C116" s="81" t="s">
        <v>3319</v>
      </c>
      <c r="D116" s="453" t="s">
        <v>866</v>
      </c>
      <c r="E116" s="1016" t="s">
        <v>3316</v>
      </c>
      <c r="F116" s="1015">
        <v>8250</v>
      </c>
      <c r="G116" s="318">
        <f t="shared" si="2"/>
        <v>8250</v>
      </c>
      <c r="H116" s="318">
        <v>8250</v>
      </c>
      <c r="I116" s="318" t="s">
        <v>262</v>
      </c>
      <c r="J116" s="455">
        <v>18172.049999999901</v>
      </c>
      <c r="K116" s="455">
        <v>35948.630000000005</v>
      </c>
      <c r="L116" s="1000">
        <v>39756</v>
      </c>
      <c r="M116" s="456">
        <v>41439</v>
      </c>
      <c r="N116" s="456" t="s">
        <v>262</v>
      </c>
      <c r="O116" s="427">
        <v>164</v>
      </c>
      <c r="P116" s="428">
        <v>5.79</v>
      </c>
    </row>
    <row r="117" spans="1:16" ht="28.5">
      <c r="A117" s="1"/>
      <c r="B117" s="784" t="s">
        <v>270</v>
      </c>
      <c r="C117" s="81" t="s">
        <v>3320</v>
      </c>
      <c r="D117" s="546" t="s">
        <v>2240</v>
      </c>
      <c r="E117" s="1004" t="s">
        <v>3314</v>
      </c>
      <c r="F117" s="1015">
        <v>7340</v>
      </c>
      <c r="G117" s="319">
        <f t="shared" si="2"/>
        <v>7340</v>
      </c>
      <c r="H117" s="319">
        <v>7340</v>
      </c>
      <c r="I117" s="319" t="s">
        <v>262</v>
      </c>
      <c r="J117" s="455">
        <v>14857.27</v>
      </c>
      <c r="K117" s="455">
        <v>29553.64</v>
      </c>
      <c r="L117" s="1000">
        <v>39994</v>
      </c>
      <c r="M117" s="456">
        <v>41439</v>
      </c>
      <c r="N117" s="456" t="s">
        <v>262</v>
      </c>
      <c r="O117" s="427">
        <v>246</v>
      </c>
      <c r="P117" s="428">
        <v>5.9</v>
      </c>
    </row>
    <row r="118" spans="1:16" ht="28.5">
      <c r="A118" s="1"/>
      <c r="B118" s="784" t="s">
        <v>272</v>
      </c>
      <c r="C118" s="81" t="s">
        <v>2242</v>
      </c>
      <c r="D118" s="546" t="s">
        <v>2010</v>
      </c>
      <c r="E118" s="1004" t="s">
        <v>2154</v>
      </c>
      <c r="F118" s="1015">
        <v>4590</v>
      </c>
      <c r="G118" s="319">
        <f t="shared" si="2"/>
        <v>4590</v>
      </c>
      <c r="H118" s="319">
        <v>4590</v>
      </c>
      <c r="I118" s="319" t="s">
        <v>262</v>
      </c>
      <c r="J118" s="455">
        <v>17561.5099999999</v>
      </c>
      <c r="K118" s="455">
        <v>24929.27</v>
      </c>
      <c r="L118" s="1000">
        <v>38491</v>
      </c>
      <c r="M118" s="456">
        <v>41439</v>
      </c>
      <c r="N118" s="456" t="s">
        <v>262</v>
      </c>
      <c r="O118" s="427">
        <v>45</v>
      </c>
      <c r="P118" s="428">
        <v>6.15</v>
      </c>
    </row>
    <row r="119" spans="1:16" ht="28.5">
      <c r="A119" s="1"/>
      <c r="B119" s="784" t="s">
        <v>273</v>
      </c>
      <c r="C119" s="81" t="s">
        <v>2243</v>
      </c>
      <c r="D119" s="453" t="s">
        <v>868</v>
      </c>
      <c r="E119" s="1016" t="s">
        <v>2156</v>
      </c>
      <c r="F119" s="1015">
        <v>3810</v>
      </c>
      <c r="G119" s="318">
        <f t="shared" si="2"/>
        <v>3810</v>
      </c>
      <c r="H119" s="318">
        <v>3810</v>
      </c>
      <c r="I119" s="318" t="s">
        <v>262</v>
      </c>
      <c r="J119" s="455">
        <v>27608.9399999999</v>
      </c>
      <c r="K119" s="455">
        <v>24888.67</v>
      </c>
      <c r="L119" s="1000">
        <v>38762</v>
      </c>
      <c r="M119" s="456">
        <v>41439</v>
      </c>
      <c r="N119" s="456" t="s">
        <v>262</v>
      </c>
      <c r="O119" s="427">
        <v>85</v>
      </c>
      <c r="P119" s="428">
        <v>2.72</v>
      </c>
    </row>
    <row r="120" spans="1:16" ht="28.5">
      <c r="A120" s="1"/>
      <c r="B120" s="784" t="s">
        <v>274</v>
      </c>
      <c r="C120" s="81" t="s">
        <v>2244</v>
      </c>
      <c r="D120" s="546" t="s">
        <v>2245</v>
      </c>
      <c r="E120" s="1004" t="s">
        <v>3314</v>
      </c>
      <c r="F120" s="1015">
        <v>3750</v>
      </c>
      <c r="G120" s="319">
        <f t="shared" si="2"/>
        <v>3750</v>
      </c>
      <c r="H120" s="319">
        <v>3750</v>
      </c>
      <c r="I120" s="319" t="s">
        <v>262</v>
      </c>
      <c r="J120" s="455">
        <v>9732.8700000000008</v>
      </c>
      <c r="K120" s="455">
        <v>13186.31</v>
      </c>
      <c r="L120" s="1000">
        <v>35185</v>
      </c>
      <c r="M120" s="456">
        <v>41439</v>
      </c>
      <c r="N120" s="456" t="s">
        <v>262</v>
      </c>
      <c r="O120" s="427">
        <v>155</v>
      </c>
      <c r="P120" s="428">
        <v>2.92</v>
      </c>
    </row>
    <row r="121" spans="1:16" ht="28.5">
      <c r="A121" s="1"/>
      <c r="B121" s="784" t="s">
        <v>275</v>
      </c>
      <c r="C121" s="760" t="s">
        <v>294</v>
      </c>
      <c r="D121" s="453" t="s">
        <v>869</v>
      </c>
      <c r="E121" s="1016" t="s">
        <v>3321</v>
      </c>
      <c r="F121" s="1015">
        <v>2830</v>
      </c>
      <c r="G121" s="318">
        <f t="shared" si="2"/>
        <v>2830</v>
      </c>
      <c r="H121" s="318">
        <v>2830</v>
      </c>
      <c r="I121" s="318" t="s">
        <v>262</v>
      </c>
      <c r="J121" s="455">
        <v>12376.309999999899</v>
      </c>
      <c r="K121" s="455">
        <v>11580.06</v>
      </c>
      <c r="L121" s="1000">
        <v>33511</v>
      </c>
      <c r="M121" s="456">
        <v>41439</v>
      </c>
      <c r="N121" s="456" t="s">
        <v>262</v>
      </c>
      <c r="O121" s="427">
        <v>187</v>
      </c>
      <c r="P121" s="428">
        <v>2.92</v>
      </c>
    </row>
    <row r="122" spans="1:16" ht="28.5">
      <c r="A122" s="1"/>
      <c r="B122" s="784" t="s">
        <v>276</v>
      </c>
      <c r="C122" s="81" t="s">
        <v>3322</v>
      </c>
      <c r="D122" s="546" t="s">
        <v>3323</v>
      </c>
      <c r="E122" s="1004" t="s">
        <v>3314</v>
      </c>
      <c r="F122" s="1015">
        <v>2690</v>
      </c>
      <c r="G122" s="319">
        <f t="shared" si="2"/>
        <v>2690</v>
      </c>
      <c r="H122" s="319">
        <v>2690</v>
      </c>
      <c r="I122" s="319" t="s">
        <v>262</v>
      </c>
      <c r="J122" s="455">
        <v>16081.79</v>
      </c>
      <c r="K122" s="455">
        <v>9788.6200000000008</v>
      </c>
      <c r="L122" s="1000">
        <v>37924</v>
      </c>
      <c r="M122" s="456">
        <v>41439</v>
      </c>
      <c r="N122" s="456" t="s">
        <v>262</v>
      </c>
      <c r="O122" s="427">
        <v>93</v>
      </c>
      <c r="P122" s="428">
        <v>5.36</v>
      </c>
    </row>
    <row r="123" spans="1:16" ht="28.5">
      <c r="A123" s="1"/>
      <c r="B123" s="784" t="s">
        <v>277</v>
      </c>
      <c r="C123" s="81" t="s">
        <v>3324</v>
      </c>
      <c r="D123" s="453" t="s">
        <v>870</v>
      </c>
      <c r="E123" s="1016" t="s">
        <v>3316</v>
      </c>
      <c r="F123" s="1015">
        <v>10790</v>
      </c>
      <c r="G123" s="318">
        <f t="shared" si="2"/>
        <v>10790</v>
      </c>
      <c r="H123" s="318">
        <v>10790</v>
      </c>
      <c r="I123" s="318" t="s">
        <v>262</v>
      </c>
      <c r="J123" s="455">
        <v>22770.720000000001</v>
      </c>
      <c r="K123" s="455">
        <v>41867.82</v>
      </c>
      <c r="L123" s="1000">
        <v>37915</v>
      </c>
      <c r="M123" s="456">
        <v>42186</v>
      </c>
      <c r="N123" s="456" t="s">
        <v>262</v>
      </c>
      <c r="O123" s="427">
        <v>365</v>
      </c>
      <c r="P123" s="428">
        <v>3.91</v>
      </c>
    </row>
    <row r="124" spans="1:16" ht="28.5">
      <c r="A124" s="1"/>
      <c r="B124" s="784" t="s">
        <v>1397</v>
      </c>
      <c r="C124" s="81" t="s">
        <v>1398</v>
      </c>
      <c r="D124" s="453" t="s">
        <v>3325</v>
      </c>
      <c r="E124" s="1016" t="s">
        <v>3326</v>
      </c>
      <c r="F124" s="1015">
        <v>10800</v>
      </c>
      <c r="G124" s="318">
        <f>ROUNDDOWN(F124,0)</f>
        <v>10800</v>
      </c>
      <c r="H124" s="318">
        <v>10800</v>
      </c>
      <c r="I124" s="319" t="s">
        <v>262</v>
      </c>
      <c r="J124" s="455">
        <v>36413.050000000003</v>
      </c>
      <c r="K124" s="455">
        <v>51485.62</v>
      </c>
      <c r="L124" s="456">
        <v>42473</v>
      </c>
      <c r="M124" s="456">
        <v>42614</v>
      </c>
      <c r="N124" s="456" t="s">
        <v>262</v>
      </c>
      <c r="O124" s="427">
        <v>84</v>
      </c>
      <c r="P124" s="428">
        <v>4.57</v>
      </c>
    </row>
    <row r="125" spans="1:16" ht="28.5">
      <c r="A125" s="1"/>
      <c r="B125" s="784" t="s">
        <v>1880</v>
      </c>
      <c r="C125" s="81" t="s">
        <v>1941</v>
      </c>
      <c r="D125" s="1017" t="s">
        <v>2014</v>
      </c>
      <c r="E125" s="1018" t="s">
        <v>2156</v>
      </c>
      <c r="F125" s="1019">
        <v>9900</v>
      </c>
      <c r="G125" s="318">
        <f t="shared" ref="G125:G127" si="3">ROUNDDOWN(F125,0)</f>
        <v>9900</v>
      </c>
      <c r="H125" s="1020">
        <v>9900</v>
      </c>
      <c r="I125" s="318" t="s">
        <v>262</v>
      </c>
      <c r="J125" s="1021">
        <v>28029.31</v>
      </c>
      <c r="K125" s="1021">
        <v>49394.87</v>
      </c>
      <c r="L125" s="1022">
        <v>42398</v>
      </c>
      <c r="M125" s="1022">
        <v>42825</v>
      </c>
      <c r="N125" s="456" t="s">
        <v>262</v>
      </c>
      <c r="O125" s="744">
        <v>76</v>
      </c>
      <c r="P125" s="745">
        <v>5.56</v>
      </c>
    </row>
    <row r="126" spans="1:16" ht="28.5">
      <c r="A126" s="1"/>
      <c r="B126" s="784" t="s">
        <v>3157</v>
      </c>
      <c r="C126" s="81" t="s">
        <v>3327</v>
      </c>
      <c r="D126" s="1017" t="s">
        <v>3159</v>
      </c>
      <c r="E126" s="1016" t="s">
        <v>3316</v>
      </c>
      <c r="F126" s="1019">
        <v>9230</v>
      </c>
      <c r="G126" s="318">
        <f t="shared" si="3"/>
        <v>9230</v>
      </c>
      <c r="H126" s="1020">
        <v>9230</v>
      </c>
      <c r="I126" s="319" t="s">
        <v>262</v>
      </c>
      <c r="J126" s="1021">
        <v>16466.84</v>
      </c>
      <c r="K126" s="1021">
        <v>33028.629999999997</v>
      </c>
      <c r="L126" s="1022">
        <v>42629</v>
      </c>
      <c r="M126" s="456">
        <v>43160</v>
      </c>
      <c r="N126" s="456" t="s">
        <v>262</v>
      </c>
      <c r="O126" s="744">
        <v>67</v>
      </c>
      <c r="P126" s="745">
        <v>1.25</v>
      </c>
    </row>
    <row r="127" spans="1:16" ht="28.5">
      <c r="A127" s="1"/>
      <c r="B127" s="784" t="s">
        <v>3160</v>
      </c>
      <c r="C127" s="764" t="s">
        <v>3161</v>
      </c>
      <c r="D127" s="1017" t="s">
        <v>3162</v>
      </c>
      <c r="E127" s="1018" t="s">
        <v>3316</v>
      </c>
      <c r="F127" s="1019">
        <v>6090</v>
      </c>
      <c r="G127" s="318">
        <f t="shared" si="3"/>
        <v>6090</v>
      </c>
      <c r="H127" s="1020">
        <v>6090</v>
      </c>
      <c r="I127" s="318" t="s">
        <v>262</v>
      </c>
      <c r="J127" s="1021">
        <v>11926.85</v>
      </c>
      <c r="K127" s="1021">
        <v>24177.15</v>
      </c>
      <c r="L127" s="1022">
        <v>42503</v>
      </c>
      <c r="M127" s="1022">
        <v>43160</v>
      </c>
      <c r="N127" s="456" t="s">
        <v>262</v>
      </c>
      <c r="O127" s="744">
        <v>45</v>
      </c>
      <c r="P127" s="745">
        <v>2.89</v>
      </c>
    </row>
    <row r="128" spans="1:16" ht="29.25" thickBot="1">
      <c r="A128" s="1"/>
      <c r="B128" s="787" t="s">
        <v>2248</v>
      </c>
      <c r="C128" s="765" t="s">
        <v>898</v>
      </c>
      <c r="D128" s="1023" t="s">
        <v>961</v>
      </c>
      <c r="E128" s="1024" t="s">
        <v>2154</v>
      </c>
      <c r="F128" s="1025">
        <v>3460</v>
      </c>
      <c r="G128" s="1009">
        <f t="shared" si="2"/>
        <v>3460</v>
      </c>
      <c r="H128" s="1009">
        <v>3460</v>
      </c>
      <c r="I128" s="1009" t="s">
        <v>262</v>
      </c>
      <c r="J128" s="1026">
        <v>14315.7</v>
      </c>
      <c r="K128" s="1026">
        <v>19628.03</v>
      </c>
      <c r="L128" s="1010">
        <v>37726</v>
      </c>
      <c r="M128" s="1010">
        <v>42487</v>
      </c>
      <c r="N128" s="1010" t="s">
        <v>262</v>
      </c>
      <c r="O128" s="441">
        <v>241</v>
      </c>
      <c r="P128" s="449">
        <v>4.72</v>
      </c>
    </row>
    <row r="129" spans="1:16" ht="16.5" thickTop="1">
      <c r="A129" s="1"/>
      <c r="B129" s="789" t="s">
        <v>301</v>
      </c>
      <c r="C129" s="1027" t="s">
        <v>3328</v>
      </c>
      <c r="D129" s="434" t="s">
        <v>873</v>
      </c>
      <c r="E129" s="435" t="s">
        <v>802</v>
      </c>
      <c r="F129" s="557">
        <v>3400</v>
      </c>
      <c r="G129" s="436">
        <f t="shared" si="2"/>
        <v>3400</v>
      </c>
      <c r="H129" s="436">
        <v>3400</v>
      </c>
      <c r="I129" s="436" t="s">
        <v>262</v>
      </c>
      <c r="J129" s="431">
        <v>623.70000000000005</v>
      </c>
      <c r="K129" s="431">
        <v>3620.46</v>
      </c>
      <c r="L129" s="424">
        <v>39657</v>
      </c>
      <c r="M129" s="424">
        <v>39696</v>
      </c>
      <c r="N129" s="425" t="s">
        <v>262</v>
      </c>
      <c r="O129" s="425">
        <v>130</v>
      </c>
      <c r="P129" s="426">
        <v>9.06</v>
      </c>
    </row>
    <row r="130" spans="1:16">
      <c r="A130" s="1"/>
      <c r="B130" s="789" t="s">
        <v>302</v>
      </c>
      <c r="C130" s="1027" t="s">
        <v>3329</v>
      </c>
      <c r="D130" s="434" t="s">
        <v>2016</v>
      </c>
      <c r="E130" s="435" t="s">
        <v>802</v>
      </c>
      <c r="F130" s="557">
        <v>989</v>
      </c>
      <c r="G130" s="436">
        <f t="shared" si="2"/>
        <v>989</v>
      </c>
      <c r="H130" s="436">
        <v>989</v>
      </c>
      <c r="I130" s="436" t="s">
        <v>262</v>
      </c>
      <c r="J130" s="431">
        <v>447.29</v>
      </c>
      <c r="K130" s="431">
        <v>1229.03</v>
      </c>
      <c r="L130" s="424">
        <v>38663</v>
      </c>
      <c r="M130" s="424">
        <v>39135</v>
      </c>
      <c r="N130" s="425" t="s">
        <v>262</v>
      </c>
      <c r="O130" s="425">
        <v>92</v>
      </c>
      <c r="P130" s="426">
        <v>4.68</v>
      </c>
    </row>
    <row r="131" spans="1:16">
      <c r="A131" s="1"/>
      <c r="B131" s="789" t="s">
        <v>303</v>
      </c>
      <c r="C131" s="911" t="s">
        <v>3330</v>
      </c>
      <c r="D131" s="443" t="s">
        <v>3331</v>
      </c>
      <c r="E131" s="1028" t="s">
        <v>802</v>
      </c>
      <c r="F131" s="545">
        <v>713</v>
      </c>
      <c r="G131" s="445">
        <f t="shared" si="2"/>
        <v>713</v>
      </c>
      <c r="H131" s="445">
        <v>713</v>
      </c>
      <c r="I131" s="445" t="s">
        <v>262</v>
      </c>
      <c r="J131" s="247">
        <v>667.77999999999895</v>
      </c>
      <c r="K131" s="247">
        <v>995.95</v>
      </c>
      <c r="L131" s="248">
        <v>39119</v>
      </c>
      <c r="M131" s="248">
        <v>39203</v>
      </c>
      <c r="N131" s="427" t="s">
        <v>262</v>
      </c>
      <c r="O131" s="427">
        <v>20</v>
      </c>
      <c r="P131" s="428">
        <v>6.9</v>
      </c>
    </row>
    <row r="132" spans="1:16">
      <c r="A132" s="1"/>
      <c r="B132" s="789" t="s">
        <v>304</v>
      </c>
      <c r="C132" s="1027" t="s">
        <v>3332</v>
      </c>
      <c r="D132" s="434" t="s">
        <v>3333</v>
      </c>
      <c r="E132" s="435" t="s">
        <v>802</v>
      </c>
      <c r="F132" s="557">
        <v>750</v>
      </c>
      <c r="G132" s="436">
        <f t="shared" si="2"/>
        <v>750</v>
      </c>
      <c r="H132" s="436">
        <v>750</v>
      </c>
      <c r="I132" s="436" t="s">
        <v>262</v>
      </c>
      <c r="J132" s="431">
        <v>306.54000000000002</v>
      </c>
      <c r="K132" s="431">
        <v>729.99</v>
      </c>
      <c r="L132" s="424">
        <v>39478</v>
      </c>
      <c r="M132" s="424">
        <v>39549</v>
      </c>
      <c r="N132" s="425" t="s">
        <v>262</v>
      </c>
      <c r="O132" s="425">
        <v>54</v>
      </c>
      <c r="P132" s="426">
        <v>6.2</v>
      </c>
    </row>
    <row r="133" spans="1:16">
      <c r="A133" s="1"/>
      <c r="B133" s="789" t="s">
        <v>305</v>
      </c>
      <c r="C133" s="911" t="s">
        <v>1455</v>
      </c>
      <c r="D133" s="443" t="s">
        <v>3334</v>
      </c>
      <c r="E133" s="1028" t="s">
        <v>802</v>
      </c>
      <c r="F133" s="545">
        <v>746</v>
      </c>
      <c r="G133" s="445">
        <f t="shared" si="2"/>
        <v>746</v>
      </c>
      <c r="H133" s="445">
        <v>746</v>
      </c>
      <c r="I133" s="445" t="s">
        <v>262</v>
      </c>
      <c r="J133" s="247">
        <v>489.25</v>
      </c>
      <c r="K133" s="247">
        <v>1029.3399999999899</v>
      </c>
      <c r="L133" s="248">
        <v>38986</v>
      </c>
      <c r="M133" s="248">
        <v>39021</v>
      </c>
      <c r="N133" s="427" t="s">
        <v>262</v>
      </c>
      <c r="O133" s="427">
        <v>57</v>
      </c>
      <c r="P133" s="428">
        <v>8.83</v>
      </c>
    </row>
    <row r="134" spans="1:16">
      <c r="A134" s="1"/>
      <c r="B134" s="789" t="s">
        <v>306</v>
      </c>
      <c r="C134" s="1027" t="s">
        <v>3335</v>
      </c>
      <c r="D134" s="434" t="s">
        <v>3336</v>
      </c>
      <c r="E134" s="435" t="s">
        <v>802</v>
      </c>
      <c r="F134" s="557">
        <v>939</v>
      </c>
      <c r="G134" s="436">
        <f t="shared" si="2"/>
        <v>939</v>
      </c>
      <c r="H134" s="436">
        <v>939</v>
      </c>
      <c r="I134" s="436" t="s">
        <v>262</v>
      </c>
      <c r="J134" s="431">
        <v>410.77999999999901</v>
      </c>
      <c r="K134" s="431">
        <v>969.46</v>
      </c>
      <c r="L134" s="424">
        <v>39065</v>
      </c>
      <c r="M134" s="424">
        <v>39203</v>
      </c>
      <c r="N134" s="425" t="s">
        <v>262</v>
      </c>
      <c r="O134" s="425">
        <v>16</v>
      </c>
      <c r="P134" s="426">
        <v>7.41</v>
      </c>
    </row>
    <row r="135" spans="1:16">
      <c r="A135" s="1"/>
      <c r="B135" s="789" t="s">
        <v>307</v>
      </c>
      <c r="C135" s="911" t="s">
        <v>3337</v>
      </c>
      <c r="D135" s="443" t="s">
        <v>3338</v>
      </c>
      <c r="E135" s="1028" t="s">
        <v>802</v>
      </c>
      <c r="F135" s="545">
        <v>2280</v>
      </c>
      <c r="G135" s="445">
        <f t="shared" si="2"/>
        <v>2280</v>
      </c>
      <c r="H135" s="445">
        <v>2280</v>
      </c>
      <c r="I135" s="445" t="s">
        <v>262</v>
      </c>
      <c r="J135" s="247">
        <v>529.02999999999895</v>
      </c>
      <c r="K135" s="247">
        <v>3812.44</v>
      </c>
      <c r="L135" s="248">
        <v>39140</v>
      </c>
      <c r="M135" s="248">
        <v>39234</v>
      </c>
      <c r="N135" s="427" t="s">
        <v>262</v>
      </c>
      <c r="O135" s="427">
        <v>128</v>
      </c>
      <c r="P135" s="428">
        <v>3.97</v>
      </c>
    </row>
    <row r="136" spans="1:16">
      <c r="A136" s="1"/>
      <c r="B136" s="789" t="s">
        <v>308</v>
      </c>
      <c r="C136" s="1027" t="s">
        <v>3339</v>
      </c>
      <c r="D136" s="434" t="s">
        <v>2020</v>
      </c>
      <c r="E136" s="435" t="s">
        <v>802</v>
      </c>
      <c r="F136" s="557">
        <v>1590</v>
      </c>
      <c r="G136" s="436">
        <f t="shared" si="2"/>
        <v>1590</v>
      </c>
      <c r="H136" s="436">
        <v>1590</v>
      </c>
      <c r="I136" s="436" t="s">
        <v>262</v>
      </c>
      <c r="J136" s="431">
        <v>621.62</v>
      </c>
      <c r="K136" s="431">
        <v>1886.3399999999899</v>
      </c>
      <c r="L136" s="424">
        <v>39038</v>
      </c>
      <c r="M136" s="424">
        <v>39203</v>
      </c>
      <c r="N136" s="425" t="s">
        <v>262</v>
      </c>
      <c r="O136" s="425">
        <v>36</v>
      </c>
      <c r="P136" s="426">
        <v>5.0599999999999996</v>
      </c>
    </row>
    <row r="137" spans="1:16">
      <c r="A137" s="1"/>
      <c r="B137" s="789" t="s">
        <v>309</v>
      </c>
      <c r="C137" s="1027" t="s">
        <v>457</v>
      </c>
      <c r="D137" s="434" t="s">
        <v>3340</v>
      </c>
      <c r="E137" s="435" t="s">
        <v>802</v>
      </c>
      <c r="F137" s="557">
        <v>1110</v>
      </c>
      <c r="G137" s="436">
        <f t="shared" si="2"/>
        <v>1110</v>
      </c>
      <c r="H137" s="436">
        <v>1110</v>
      </c>
      <c r="I137" s="436" t="s">
        <v>262</v>
      </c>
      <c r="J137" s="431">
        <v>385.33999999999901</v>
      </c>
      <c r="K137" s="431">
        <v>1542.58</v>
      </c>
      <c r="L137" s="424">
        <v>39100</v>
      </c>
      <c r="M137" s="424">
        <v>39234</v>
      </c>
      <c r="N137" s="425" t="s">
        <v>262</v>
      </c>
      <c r="O137" s="425">
        <v>22</v>
      </c>
      <c r="P137" s="426">
        <v>5.22</v>
      </c>
    </row>
    <row r="138" spans="1:16">
      <c r="A138" s="1"/>
      <c r="B138" s="789" t="s">
        <v>310</v>
      </c>
      <c r="C138" s="1027" t="s">
        <v>3341</v>
      </c>
      <c r="D138" s="434" t="s">
        <v>3342</v>
      </c>
      <c r="E138" s="435" t="s">
        <v>802</v>
      </c>
      <c r="F138" s="557">
        <v>947</v>
      </c>
      <c r="G138" s="436">
        <f t="shared" si="2"/>
        <v>947</v>
      </c>
      <c r="H138" s="436">
        <v>947</v>
      </c>
      <c r="I138" s="436" t="s">
        <v>262</v>
      </c>
      <c r="J138" s="431">
        <v>421.77999999999901</v>
      </c>
      <c r="K138" s="431">
        <v>1217.9000000000001</v>
      </c>
      <c r="L138" s="424">
        <v>39416</v>
      </c>
      <c r="M138" s="424">
        <v>39549</v>
      </c>
      <c r="N138" s="425" t="s">
        <v>262</v>
      </c>
      <c r="O138" s="425">
        <v>66</v>
      </c>
      <c r="P138" s="426">
        <v>6.53</v>
      </c>
    </row>
    <row r="139" spans="1:16">
      <c r="A139" s="1"/>
      <c r="B139" s="789" t="s">
        <v>311</v>
      </c>
      <c r="C139" s="911" t="s">
        <v>3343</v>
      </c>
      <c r="D139" s="443" t="s">
        <v>3344</v>
      </c>
      <c r="E139" s="1028" t="s">
        <v>802</v>
      </c>
      <c r="F139" s="545">
        <v>1190</v>
      </c>
      <c r="G139" s="445">
        <f t="shared" si="2"/>
        <v>1190</v>
      </c>
      <c r="H139" s="445">
        <v>1190</v>
      </c>
      <c r="I139" s="445" t="s">
        <v>262</v>
      </c>
      <c r="J139" s="247">
        <v>272.38999999999902</v>
      </c>
      <c r="K139" s="247">
        <v>1398.55</v>
      </c>
      <c r="L139" s="248">
        <v>39108</v>
      </c>
      <c r="M139" s="248">
        <v>39203</v>
      </c>
      <c r="N139" s="427" t="s">
        <v>262</v>
      </c>
      <c r="O139" s="427">
        <v>24</v>
      </c>
      <c r="P139" s="428">
        <v>5.28</v>
      </c>
    </row>
    <row r="140" spans="1:16">
      <c r="A140" s="1"/>
      <c r="B140" s="789" t="s">
        <v>312</v>
      </c>
      <c r="C140" s="1027" t="s">
        <v>2023</v>
      </c>
      <c r="D140" s="434" t="s">
        <v>3345</v>
      </c>
      <c r="E140" s="435" t="s">
        <v>802</v>
      </c>
      <c r="F140" s="557">
        <v>1160</v>
      </c>
      <c r="G140" s="436">
        <f t="shared" si="2"/>
        <v>1160</v>
      </c>
      <c r="H140" s="436">
        <v>1160</v>
      </c>
      <c r="I140" s="436" t="s">
        <v>262</v>
      </c>
      <c r="J140" s="431">
        <v>246.509999999999</v>
      </c>
      <c r="K140" s="431">
        <v>1625.18</v>
      </c>
      <c r="L140" s="424">
        <v>39108</v>
      </c>
      <c r="M140" s="424">
        <v>39203</v>
      </c>
      <c r="N140" s="425" t="s">
        <v>262</v>
      </c>
      <c r="O140" s="425">
        <v>22</v>
      </c>
      <c r="P140" s="426">
        <v>8.1300000000000008</v>
      </c>
    </row>
    <row r="141" spans="1:16">
      <c r="A141" s="1"/>
      <c r="B141" s="789" t="s">
        <v>313</v>
      </c>
      <c r="C141" s="911" t="s">
        <v>963</v>
      </c>
      <c r="D141" s="443" t="s">
        <v>3346</v>
      </c>
      <c r="E141" s="1028" t="s">
        <v>802</v>
      </c>
      <c r="F141" s="545">
        <v>3320</v>
      </c>
      <c r="G141" s="445">
        <f t="shared" ref="G141:G204" si="4">ROUNDDOWN(F141,0)</f>
        <v>3320</v>
      </c>
      <c r="H141" s="445">
        <v>3320</v>
      </c>
      <c r="I141" s="445" t="s">
        <v>262</v>
      </c>
      <c r="J141" s="247">
        <v>726.24</v>
      </c>
      <c r="K141" s="247">
        <v>5315.8299999999899</v>
      </c>
      <c r="L141" s="248">
        <v>39486</v>
      </c>
      <c r="M141" s="248">
        <v>40162</v>
      </c>
      <c r="N141" s="427" t="s">
        <v>262</v>
      </c>
      <c r="O141" s="427">
        <v>224</v>
      </c>
      <c r="P141" s="428">
        <v>8.01</v>
      </c>
    </row>
    <row r="142" spans="1:16">
      <c r="A142" s="1"/>
      <c r="B142" s="789" t="s">
        <v>314</v>
      </c>
      <c r="C142" s="1027" t="s">
        <v>3347</v>
      </c>
      <c r="D142" s="434" t="s">
        <v>2263</v>
      </c>
      <c r="E142" s="435" t="s">
        <v>802</v>
      </c>
      <c r="F142" s="557">
        <v>623</v>
      </c>
      <c r="G142" s="436">
        <f t="shared" si="4"/>
        <v>623</v>
      </c>
      <c r="H142" s="436">
        <v>623</v>
      </c>
      <c r="I142" s="436" t="s">
        <v>262</v>
      </c>
      <c r="J142" s="431">
        <v>204.75</v>
      </c>
      <c r="K142" s="431">
        <v>873.85</v>
      </c>
      <c r="L142" s="424">
        <v>39525</v>
      </c>
      <c r="M142" s="424">
        <v>39559</v>
      </c>
      <c r="N142" s="425" t="s">
        <v>262</v>
      </c>
      <c r="O142" s="425">
        <v>60</v>
      </c>
      <c r="P142" s="426">
        <v>5</v>
      </c>
    </row>
    <row r="143" spans="1:16">
      <c r="A143" s="1"/>
      <c r="B143" s="789" t="s">
        <v>315</v>
      </c>
      <c r="C143" s="911" t="s">
        <v>3348</v>
      </c>
      <c r="D143" s="443" t="s">
        <v>3349</v>
      </c>
      <c r="E143" s="1028" t="s">
        <v>802</v>
      </c>
      <c r="F143" s="545">
        <v>928</v>
      </c>
      <c r="G143" s="445">
        <f t="shared" si="4"/>
        <v>928</v>
      </c>
      <c r="H143" s="445">
        <v>928</v>
      </c>
      <c r="I143" s="445" t="s">
        <v>262</v>
      </c>
      <c r="J143" s="247">
        <v>256.44999999999902</v>
      </c>
      <c r="K143" s="247">
        <v>1372.42</v>
      </c>
      <c r="L143" s="248">
        <v>39113</v>
      </c>
      <c r="M143" s="248">
        <v>39141</v>
      </c>
      <c r="N143" s="427" t="s">
        <v>262</v>
      </c>
      <c r="O143" s="427">
        <v>88</v>
      </c>
      <c r="P143" s="428">
        <v>6.97</v>
      </c>
    </row>
    <row r="144" spans="1:16">
      <c r="A144" s="1"/>
      <c r="B144" s="789" t="s">
        <v>316</v>
      </c>
      <c r="C144" s="1027" t="s">
        <v>3350</v>
      </c>
      <c r="D144" s="434" t="s">
        <v>3351</v>
      </c>
      <c r="E144" s="435" t="s">
        <v>802</v>
      </c>
      <c r="F144" s="557">
        <v>652</v>
      </c>
      <c r="G144" s="436">
        <f t="shared" si="4"/>
        <v>652</v>
      </c>
      <c r="H144" s="436">
        <v>652</v>
      </c>
      <c r="I144" s="436" t="s">
        <v>262</v>
      </c>
      <c r="J144" s="431">
        <v>328.23</v>
      </c>
      <c r="K144" s="431">
        <v>894.13999999999896</v>
      </c>
      <c r="L144" s="424">
        <v>39513</v>
      </c>
      <c r="M144" s="424">
        <v>39549</v>
      </c>
      <c r="N144" s="425" t="s">
        <v>262</v>
      </c>
      <c r="O144" s="425">
        <v>56</v>
      </c>
      <c r="P144" s="426">
        <v>3.59</v>
      </c>
    </row>
    <row r="145" spans="1:16">
      <c r="A145" s="1"/>
      <c r="B145" s="789" t="s">
        <v>317</v>
      </c>
      <c r="C145" s="1027" t="s">
        <v>3352</v>
      </c>
      <c r="D145" s="434" t="s">
        <v>874</v>
      </c>
      <c r="E145" s="435" t="s">
        <v>802</v>
      </c>
      <c r="F145" s="557">
        <v>1030</v>
      </c>
      <c r="G145" s="436">
        <f t="shared" si="4"/>
        <v>1030</v>
      </c>
      <c r="H145" s="436">
        <v>1030</v>
      </c>
      <c r="I145" s="436" t="s">
        <v>262</v>
      </c>
      <c r="J145" s="431">
        <v>323.75</v>
      </c>
      <c r="K145" s="431">
        <v>1515.28</v>
      </c>
      <c r="L145" s="424">
        <v>39631</v>
      </c>
      <c r="M145" s="424">
        <v>39665</v>
      </c>
      <c r="N145" s="425" t="s">
        <v>262</v>
      </c>
      <c r="O145" s="425">
        <v>93</v>
      </c>
      <c r="P145" s="426">
        <v>7.23</v>
      </c>
    </row>
    <row r="146" spans="1:16">
      <c r="A146" s="1"/>
      <c r="B146" s="789" t="s">
        <v>318</v>
      </c>
      <c r="C146" s="1027" t="s">
        <v>2267</v>
      </c>
      <c r="D146" s="434" t="s">
        <v>3353</v>
      </c>
      <c r="E146" s="435" t="s">
        <v>802</v>
      </c>
      <c r="F146" s="557">
        <v>1470</v>
      </c>
      <c r="G146" s="436">
        <f t="shared" si="4"/>
        <v>1470</v>
      </c>
      <c r="H146" s="436">
        <v>1470</v>
      </c>
      <c r="I146" s="436" t="s">
        <v>262</v>
      </c>
      <c r="J146" s="431">
        <v>726.6</v>
      </c>
      <c r="K146" s="431">
        <v>2761.09</v>
      </c>
      <c r="L146" s="424">
        <v>40199</v>
      </c>
      <c r="M146" s="424">
        <v>40883</v>
      </c>
      <c r="N146" s="425" t="s">
        <v>262</v>
      </c>
      <c r="O146" s="425">
        <v>32</v>
      </c>
      <c r="P146" s="426">
        <v>7.12</v>
      </c>
    </row>
    <row r="147" spans="1:16">
      <c r="A147" s="1"/>
      <c r="B147" s="789" t="s">
        <v>319</v>
      </c>
      <c r="C147" s="911" t="s">
        <v>3354</v>
      </c>
      <c r="D147" s="443" t="s">
        <v>3355</v>
      </c>
      <c r="E147" s="1028" t="s">
        <v>802</v>
      </c>
      <c r="F147" s="545">
        <v>1920</v>
      </c>
      <c r="G147" s="445">
        <f t="shared" si="4"/>
        <v>1920</v>
      </c>
      <c r="H147" s="445">
        <v>1920</v>
      </c>
      <c r="I147" s="445" t="s">
        <v>262</v>
      </c>
      <c r="J147" s="247">
        <v>409.19</v>
      </c>
      <c r="K147" s="247">
        <v>2992.29</v>
      </c>
      <c r="L147" s="248">
        <v>39512</v>
      </c>
      <c r="M147" s="248">
        <v>40162</v>
      </c>
      <c r="N147" s="427" t="s">
        <v>262</v>
      </c>
      <c r="O147" s="427">
        <v>40</v>
      </c>
      <c r="P147" s="428">
        <v>3.27</v>
      </c>
    </row>
    <row r="148" spans="1:16">
      <c r="A148" s="1"/>
      <c r="B148" s="789" t="s">
        <v>320</v>
      </c>
      <c r="C148" s="1027" t="s">
        <v>3356</v>
      </c>
      <c r="D148" s="434" t="s">
        <v>3357</v>
      </c>
      <c r="E148" s="435" t="s">
        <v>802</v>
      </c>
      <c r="F148" s="557">
        <v>2090</v>
      </c>
      <c r="G148" s="436">
        <f t="shared" si="4"/>
        <v>2090</v>
      </c>
      <c r="H148" s="436">
        <v>2090</v>
      </c>
      <c r="I148" s="436" t="s">
        <v>262</v>
      </c>
      <c r="J148" s="431">
        <v>833.58</v>
      </c>
      <c r="K148" s="431">
        <v>4584.75</v>
      </c>
      <c r="L148" s="424">
        <v>39486</v>
      </c>
      <c r="M148" s="424">
        <v>39521</v>
      </c>
      <c r="N148" s="425" t="s">
        <v>262</v>
      </c>
      <c r="O148" s="425">
        <v>133</v>
      </c>
      <c r="P148" s="426">
        <v>5.79</v>
      </c>
    </row>
    <row r="149" spans="1:16">
      <c r="A149" s="1"/>
      <c r="B149" s="789" t="s">
        <v>321</v>
      </c>
      <c r="C149" s="911" t="s">
        <v>3358</v>
      </c>
      <c r="D149" s="443" t="s">
        <v>3359</v>
      </c>
      <c r="E149" s="1028" t="s">
        <v>802</v>
      </c>
      <c r="F149" s="545">
        <v>2710</v>
      </c>
      <c r="G149" s="445">
        <f t="shared" si="4"/>
        <v>2710</v>
      </c>
      <c r="H149" s="445">
        <v>2710</v>
      </c>
      <c r="I149" s="445" t="s">
        <v>262</v>
      </c>
      <c r="J149" s="247">
        <v>3645.3499999999899</v>
      </c>
      <c r="K149" s="247">
        <v>5609.86</v>
      </c>
      <c r="L149" s="248">
        <v>39512</v>
      </c>
      <c r="M149" s="248">
        <v>39526</v>
      </c>
      <c r="N149" s="427" t="s">
        <v>262</v>
      </c>
      <c r="O149" s="427">
        <v>190</v>
      </c>
      <c r="P149" s="428">
        <v>10.71</v>
      </c>
    </row>
    <row r="150" spans="1:16">
      <c r="A150" s="1"/>
      <c r="B150" s="789" t="s">
        <v>322</v>
      </c>
      <c r="C150" s="1027" t="s">
        <v>3360</v>
      </c>
      <c r="D150" s="434" t="s">
        <v>3361</v>
      </c>
      <c r="E150" s="435" t="s">
        <v>802</v>
      </c>
      <c r="F150" s="557">
        <v>1650</v>
      </c>
      <c r="G150" s="436">
        <f t="shared" si="4"/>
        <v>1650</v>
      </c>
      <c r="H150" s="436">
        <v>1650</v>
      </c>
      <c r="I150" s="436" t="s">
        <v>262</v>
      </c>
      <c r="J150" s="431">
        <v>853.07</v>
      </c>
      <c r="K150" s="431">
        <v>2793.02</v>
      </c>
      <c r="L150" s="424">
        <v>39904</v>
      </c>
      <c r="M150" s="424">
        <v>40883</v>
      </c>
      <c r="N150" s="425" t="s">
        <v>262</v>
      </c>
      <c r="O150" s="425">
        <v>45</v>
      </c>
      <c r="P150" s="426">
        <v>4.58</v>
      </c>
    </row>
    <row r="151" spans="1:16">
      <c r="A151" s="1"/>
      <c r="B151" s="789" t="s">
        <v>323</v>
      </c>
      <c r="C151" s="911" t="s">
        <v>967</v>
      </c>
      <c r="D151" s="443" t="s">
        <v>3362</v>
      </c>
      <c r="E151" s="1028" t="s">
        <v>802</v>
      </c>
      <c r="F151" s="545">
        <v>1100</v>
      </c>
      <c r="G151" s="445">
        <f t="shared" si="4"/>
        <v>1100</v>
      </c>
      <c r="H151" s="445">
        <v>1100</v>
      </c>
      <c r="I151" s="445" t="s">
        <v>262</v>
      </c>
      <c r="J151" s="247">
        <v>333.1</v>
      </c>
      <c r="K151" s="247">
        <v>1355.18</v>
      </c>
      <c r="L151" s="248">
        <v>36235</v>
      </c>
      <c r="M151" s="248">
        <v>38987</v>
      </c>
      <c r="N151" s="427" t="s">
        <v>262</v>
      </c>
      <c r="O151" s="427">
        <v>133</v>
      </c>
      <c r="P151" s="428">
        <v>6.41</v>
      </c>
    </row>
    <row r="152" spans="1:16">
      <c r="A152" s="1"/>
      <c r="B152" s="789" t="s">
        <v>324</v>
      </c>
      <c r="C152" s="1027" t="s">
        <v>3363</v>
      </c>
      <c r="D152" s="434" t="s">
        <v>3364</v>
      </c>
      <c r="E152" s="435" t="s">
        <v>802</v>
      </c>
      <c r="F152" s="557">
        <v>938</v>
      </c>
      <c r="G152" s="436">
        <f t="shared" si="4"/>
        <v>938</v>
      </c>
      <c r="H152" s="436">
        <v>938</v>
      </c>
      <c r="I152" s="436" t="s">
        <v>262</v>
      </c>
      <c r="J152" s="431">
        <v>473.25999999999902</v>
      </c>
      <c r="K152" s="431">
        <v>1356.97</v>
      </c>
      <c r="L152" s="424">
        <v>37595</v>
      </c>
      <c r="M152" s="424">
        <v>38988</v>
      </c>
      <c r="N152" s="425" t="s">
        <v>262</v>
      </c>
      <c r="O152" s="425">
        <v>51</v>
      </c>
      <c r="P152" s="426">
        <v>6.77</v>
      </c>
    </row>
    <row r="153" spans="1:16">
      <c r="A153" s="1"/>
      <c r="B153" s="789" t="s">
        <v>325</v>
      </c>
      <c r="C153" s="911" t="s">
        <v>3365</v>
      </c>
      <c r="D153" s="443" t="s">
        <v>3366</v>
      </c>
      <c r="E153" s="1028" t="s">
        <v>802</v>
      </c>
      <c r="F153" s="545">
        <v>972</v>
      </c>
      <c r="G153" s="445">
        <f t="shared" si="4"/>
        <v>972</v>
      </c>
      <c r="H153" s="445">
        <v>972</v>
      </c>
      <c r="I153" s="445" t="s">
        <v>262</v>
      </c>
      <c r="J153" s="247">
        <v>287.58999999999901</v>
      </c>
      <c r="K153" s="247">
        <v>1372.95</v>
      </c>
      <c r="L153" s="248">
        <v>38379</v>
      </c>
      <c r="M153" s="248">
        <v>39135</v>
      </c>
      <c r="N153" s="427" t="s">
        <v>262</v>
      </c>
      <c r="O153" s="427">
        <v>79</v>
      </c>
      <c r="P153" s="428">
        <v>5.65</v>
      </c>
    </row>
    <row r="154" spans="1:16">
      <c r="A154" s="1"/>
      <c r="B154" s="789" t="s">
        <v>326</v>
      </c>
      <c r="C154" s="1027" t="s">
        <v>3367</v>
      </c>
      <c r="D154" s="434" t="s">
        <v>3368</v>
      </c>
      <c r="E154" s="435" t="s">
        <v>802</v>
      </c>
      <c r="F154" s="557">
        <v>1830</v>
      </c>
      <c r="G154" s="436">
        <f t="shared" si="4"/>
        <v>1830</v>
      </c>
      <c r="H154" s="436">
        <v>1830</v>
      </c>
      <c r="I154" s="436" t="s">
        <v>262</v>
      </c>
      <c r="J154" s="431">
        <v>495.86</v>
      </c>
      <c r="K154" s="431">
        <v>2429.98</v>
      </c>
      <c r="L154" s="424">
        <v>38917</v>
      </c>
      <c r="M154" s="424">
        <v>40162</v>
      </c>
      <c r="N154" s="425" t="s">
        <v>262</v>
      </c>
      <c r="O154" s="425">
        <v>71</v>
      </c>
      <c r="P154" s="426">
        <v>7.9</v>
      </c>
    </row>
    <row r="155" spans="1:16">
      <c r="A155" s="1"/>
      <c r="B155" s="789" t="s">
        <v>328</v>
      </c>
      <c r="C155" s="911" t="s">
        <v>476</v>
      </c>
      <c r="D155" s="443" t="s">
        <v>3369</v>
      </c>
      <c r="E155" s="1028" t="s">
        <v>802</v>
      </c>
      <c r="F155" s="545">
        <v>359</v>
      </c>
      <c r="G155" s="445">
        <f t="shared" si="4"/>
        <v>359</v>
      </c>
      <c r="H155" s="445">
        <v>359</v>
      </c>
      <c r="I155" s="445" t="s">
        <v>262</v>
      </c>
      <c r="J155" s="247">
        <v>121.95</v>
      </c>
      <c r="K155" s="247">
        <v>551.63</v>
      </c>
      <c r="L155" s="248">
        <v>37894</v>
      </c>
      <c r="M155" s="248">
        <v>38988</v>
      </c>
      <c r="N155" s="427" t="s">
        <v>262</v>
      </c>
      <c r="O155" s="427">
        <v>44</v>
      </c>
      <c r="P155" s="428">
        <v>7.68</v>
      </c>
    </row>
    <row r="156" spans="1:16">
      <c r="A156" s="1"/>
      <c r="B156" s="789" t="s">
        <v>329</v>
      </c>
      <c r="C156" s="1027" t="s">
        <v>3370</v>
      </c>
      <c r="D156" s="434" t="s">
        <v>3371</v>
      </c>
      <c r="E156" s="435" t="s">
        <v>802</v>
      </c>
      <c r="F156" s="557">
        <v>1140</v>
      </c>
      <c r="G156" s="436">
        <f t="shared" si="4"/>
        <v>1140</v>
      </c>
      <c r="H156" s="436">
        <v>1140</v>
      </c>
      <c r="I156" s="436" t="s">
        <v>262</v>
      </c>
      <c r="J156" s="431">
        <v>242.65</v>
      </c>
      <c r="K156" s="431">
        <v>1465.5</v>
      </c>
      <c r="L156" s="424">
        <v>38742</v>
      </c>
      <c r="M156" s="424">
        <v>41520</v>
      </c>
      <c r="N156" s="425" t="s">
        <v>262</v>
      </c>
      <c r="O156" s="425">
        <v>22</v>
      </c>
      <c r="P156" s="426">
        <v>6.38</v>
      </c>
    </row>
    <row r="157" spans="1:16">
      <c r="A157" s="1"/>
      <c r="B157" s="789" t="s">
        <v>330</v>
      </c>
      <c r="C157" s="911" t="s">
        <v>3372</v>
      </c>
      <c r="D157" s="443" t="s">
        <v>2041</v>
      </c>
      <c r="E157" s="1028" t="s">
        <v>802</v>
      </c>
      <c r="F157" s="545">
        <v>1090</v>
      </c>
      <c r="G157" s="445">
        <f t="shared" si="4"/>
        <v>1090</v>
      </c>
      <c r="H157" s="445">
        <v>1090</v>
      </c>
      <c r="I157" s="445" t="s">
        <v>262</v>
      </c>
      <c r="J157" s="247">
        <v>273.18</v>
      </c>
      <c r="K157" s="247">
        <v>1400.3099999999899</v>
      </c>
      <c r="L157" s="248">
        <v>37656</v>
      </c>
      <c r="M157" s="248">
        <v>38988</v>
      </c>
      <c r="N157" s="427" t="s">
        <v>262</v>
      </c>
      <c r="O157" s="427">
        <v>42</v>
      </c>
      <c r="P157" s="428">
        <v>5.23</v>
      </c>
    </row>
    <row r="158" spans="1:16">
      <c r="A158" s="1"/>
      <c r="B158" s="789" t="s">
        <v>331</v>
      </c>
      <c r="C158" s="1027" t="s">
        <v>3373</v>
      </c>
      <c r="D158" s="434" t="s">
        <v>3374</v>
      </c>
      <c r="E158" s="435" t="s">
        <v>802</v>
      </c>
      <c r="F158" s="557">
        <v>679</v>
      </c>
      <c r="G158" s="436">
        <f t="shared" si="4"/>
        <v>679</v>
      </c>
      <c r="H158" s="436">
        <v>679</v>
      </c>
      <c r="I158" s="436" t="s">
        <v>262</v>
      </c>
      <c r="J158" s="431">
        <v>180.96</v>
      </c>
      <c r="K158" s="431">
        <v>911.27999999999895</v>
      </c>
      <c r="L158" s="424">
        <v>37686</v>
      </c>
      <c r="M158" s="424">
        <v>38988</v>
      </c>
      <c r="N158" s="425" t="s">
        <v>262</v>
      </c>
      <c r="O158" s="425">
        <v>59</v>
      </c>
      <c r="P158" s="426">
        <v>4.92</v>
      </c>
    </row>
    <row r="159" spans="1:16">
      <c r="A159" s="1"/>
      <c r="B159" s="789" t="s">
        <v>332</v>
      </c>
      <c r="C159" s="1027" t="s">
        <v>2279</v>
      </c>
      <c r="D159" s="434" t="s">
        <v>2280</v>
      </c>
      <c r="E159" s="435" t="s">
        <v>802</v>
      </c>
      <c r="F159" s="557">
        <v>2040</v>
      </c>
      <c r="G159" s="436">
        <f t="shared" si="4"/>
        <v>2040</v>
      </c>
      <c r="H159" s="436">
        <v>2040</v>
      </c>
      <c r="I159" s="436" t="s">
        <v>262</v>
      </c>
      <c r="J159" s="431">
        <v>323.62</v>
      </c>
      <c r="K159" s="431">
        <v>2317.5100000000002</v>
      </c>
      <c r="L159" s="424">
        <v>38626</v>
      </c>
      <c r="M159" s="424">
        <v>39135</v>
      </c>
      <c r="N159" s="425" t="s">
        <v>262</v>
      </c>
      <c r="O159" s="425">
        <v>179</v>
      </c>
      <c r="P159" s="426">
        <v>6.31</v>
      </c>
    </row>
    <row r="160" spans="1:16">
      <c r="A160" s="1"/>
      <c r="B160" s="789" t="s">
        <v>333</v>
      </c>
      <c r="C160" s="1027" t="s">
        <v>3375</v>
      </c>
      <c r="D160" s="434" t="s">
        <v>3376</v>
      </c>
      <c r="E160" s="435" t="s">
        <v>802</v>
      </c>
      <c r="F160" s="557">
        <v>1260</v>
      </c>
      <c r="G160" s="436">
        <f t="shared" si="4"/>
        <v>1260</v>
      </c>
      <c r="H160" s="436">
        <v>1260</v>
      </c>
      <c r="I160" s="436" t="s">
        <v>262</v>
      </c>
      <c r="J160" s="431">
        <v>487.88</v>
      </c>
      <c r="K160" s="431">
        <v>1710.3499999999899</v>
      </c>
      <c r="L160" s="424">
        <v>37091</v>
      </c>
      <c r="M160" s="424">
        <v>38987</v>
      </c>
      <c r="N160" s="425" t="s">
        <v>262</v>
      </c>
      <c r="O160" s="425">
        <v>59</v>
      </c>
      <c r="P160" s="426">
        <v>10.36</v>
      </c>
    </row>
    <row r="161" spans="1:16">
      <c r="A161" s="1"/>
      <c r="B161" s="789" t="s">
        <v>334</v>
      </c>
      <c r="C161" s="911" t="s">
        <v>482</v>
      </c>
      <c r="D161" s="443" t="s">
        <v>3377</v>
      </c>
      <c r="E161" s="1028" t="s">
        <v>802</v>
      </c>
      <c r="F161" s="545">
        <v>1410</v>
      </c>
      <c r="G161" s="445">
        <f t="shared" si="4"/>
        <v>1410</v>
      </c>
      <c r="H161" s="445">
        <v>1410</v>
      </c>
      <c r="I161" s="445" t="s">
        <v>262</v>
      </c>
      <c r="J161" s="247">
        <v>919.05999999999904</v>
      </c>
      <c r="K161" s="247">
        <v>1389.5699999999899</v>
      </c>
      <c r="L161" s="248">
        <v>38333</v>
      </c>
      <c r="M161" s="248">
        <v>38988</v>
      </c>
      <c r="N161" s="427" t="s">
        <v>262</v>
      </c>
      <c r="O161" s="427">
        <v>90</v>
      </c>
      <c r="P161" s="428">
        <v>9.4499999999999993</v>
      </c>
    </row>
    <row r="162" spans="1:16">
      <c r="A162" s="1"/>
      <c r="B162" s="789" t="s">
        <v>335</v>
      </c>
      <c r="C162" s="1027" t="s">
        <v>3378</v>
      </c>
      <c r="D162" s="434" t="s">
        <v>2283</v>
      </c>
      <c r="E162" s="435" t="s">
        <v>802</v>
      </c>
      <c r="F162" s="557">
        <v>775</v>
      </c>
      <c r="G162" s="436">
        <f t="shared" si="4"/>
        <v>775</v>
      </c>
      <c r="H162" s="436">
        <v>775</v>
      </c>
      <c r="I162" s="436" t="s">
        <v>262</v>
      </c>
      <c r="J162" s="431">
        <v>423.45999999999901</v>
      </c>
      <c r="K162" s="431">
        <v>1203.79</v>
      </c>
      <c r="L162" s="424">
        <v>39055</v>
      </c>
      <c r="M162" s="424">
        <v>39135</v>
      </c>
      <c r="N162" s="425" t="s">
        <v>262</v>
      </c>
      <c r="O162" s="425">
        <v>47</v>
      </c>
      <c r="P162" s="426">
        <v>6.18</v>
      </c>
    </row>
    <row r="163" spans="1:16">
      <c r="A163" s="1"/>
      <c r="B163" s="789" t="s">
        <v>336</v>
      </c>
      <c r="C163" s="911" t="s">
        <v>3379</v>
      </c>
      <c r="D163" s="443" t="s">
        <v>3380</v>
      </c>
      <c r="E163" s="1028" t="s">
        <v>802</v>
      </c>
      <c r="F163" s="545">
        <v>474</v>
      </c>
      <c r="G163" s="445">
        <f t="shared" si="4"/>
        <v>474</v>
      </c>
      <c r="H163" s="445">
        <v>474</v>
      </c>
      <c r="I163" s="445" t="s">
        <v>262</v>
      </c>
      <c r="J163" s="247">
        <v>283.23</v>
      </c>
      <c r="K163" s="247">
        <v>732.23</v>
      </c>
      <c r="L163" s="248">
        <v>39030</v>
      </c>
      <c r="M163" s="248">
        <v>39171</v>
      </c>
      <c r="N163" s="427" t="s">
        <v>262</v>
      </c>
      <c r="O163" s="427">
        <v>34</v>
      </c>
      <c r="P163" s="428">
        <v>8.5299999999999994</v>
      </c>
    </row>
    <row r="164" spans="1:16">
      <c r="A164" s="1"/>
      <c r="B164" s="789" t="s">
        <v>337</v>
      </c>
      <c r="C164" s="1027" t="s">
        <v>3381</v>
      </c>
      <c r="D164" s="434" t="s">
        <v>3382</v>
      </c>
      <c r="E164" s="435" t="s">
        <v>802</v>
      </c>
      <c r="F164" s="557">
        <v>414</v>
      </c>
      <c r="G164" s="436">
        <f t="shared" si="4"/>
        <v>414</v>
      </c>
      <c r="H164" s="436">
        <v>414</v>
      </c>
      <c r="I164" s="436" t="s">
        <v>262</v>
      </c>
      <c r="J164" s="431">
        <v>261.98</v>
      </c>
      <c r="K164" s="431">
        <v>604.40999999999894</v>
      </c>
      <c r="L164" s="424">
        <v>39078</v>
      </c>
      <c r="M164" s="424">
        <v>39352</v>
      </c>
      <c r="N164" s="425" t="s">
        <v>262</v>
      </c>
      <c r="O164" s="425">
        <v>37</v>
      </c>
      <c r="P164" s="426">
        <v>7.97</v>
      </c>
    </row>
    <row r="165" spans="1:16">
      <c r="A165" s="1"/>
      <c r="B165" s="789" t="s">
        <v>338</v>
      </c>
      <c r="C165" s="911" t="s">
        <v>3383</v>
      </c>
      <c r="D165" s="443" t="s">
        <v>3384</v>
      </c>
      <c r="E165" s="1028" t="s">
        <v>802</v>
      </c>
      <c r="F165" s="545">
        <v>2970</v>
      </c>
      <c r="G165" s="445">
        <f t="shared" si="4"/>
        <v>2970</v>
      </c>
      <c r="H165" s="445">
        <v>2970</v>
      </c>
      <c r="I165" s="445" t="s">
        <v>262</v>
      </c>
      <c r="J165" s="247">
        <v>1056.48</v>
      </c>
      <c r="K165" s="247">
        <v>3658.54</v>
      </c>
      <c r="L165" s="248">
        <v>39504</v>
      </c>
      <c r="M165" s="248">
        <v>39528</v>
      </c>
      <c r="N165" s="427" t="s">
        <v>262</v>
      </c>
      <c r="O165" s="427">
        <v>126</v>
      </c>
      <c r="P165" s="428">
        <v>5.2</v>
      </c>
    </row>
    <row r="166" spans="1:16">
      <c r="A166" s="1"/>
      <c r="B166" s="789" t="s">
        <v>339</v>
      </c>
      <c r="C166" s="1027" t="s">
        <v>3385</v>
      </c>
      <c r="D166" s="434" t="s">
        <v>2287</v>
      </c>
      <c r="E166" s="435" t="s">
        <v>802</v>
      </c>
      <c r="F166" s="557">
        <v>1310</v>
      </c>
      <c r="G166" s="436">
        <f t="shared" si="4"/>
        <v>1310</v>
      </c>
      <c r="H166" s="436">
        <v>1310</v>
      </c>
      <c r="I166" s="436" t="s">
        <v>262</v>
      </c>
      <c r="J166" s="431">
        <v>312.18</v>
      </c>
      <c r="K166" s="431">
        <v>1806.3699999999899</v>
      </c>
      <c r="L166" s="424">
        <v>38792</v>
      </c>
      <c r="M166" s="424">
        <v>41520</v>
      </c>
      <c r="N166" s="425" t="s">
        <v>262</v>
      </c>
      <c r="O166" s="425">
        <v>23</v>
      </c>
      <c r="P166" s="426">
        <v>6.04</v>
      </c>
    </row>
    <row r="167" spans="1:16">
      <c r="A167" s="1"/>
      <c r="B167" s="789" t="s">
        <v>340</v>
      </c>
      <c r="C167" s="911" t="s">
        <v>3386</v>
      </c>
      <c r="D167" s="443" t="s">
        <v>3387</v>
      </c>
      <c r="E167" s="1028" t="s">
        <v>802</v>
      </c>
      <c r="F167" s="545">
        <v>1080</v>
      </c>
      <c r="G167" s="445">
        <f t="shared" si="4"/>
        <v>1080</v>
      </c>
      <c r="H167" s="445">
        <v>1080</v>
      </c>
      <c r="I167" s="445" t="s">
        <v>262</v>
      </c>
      <c r="J167" s="247">
        <v>545.979999999999</v>
      </c>
      <c r="K167" s="247">
        <v>1432.79</v>
      </c>
      <c r="L167" s="248">
        <v>38932</v>
      </c>
      <c r="M167" s="248">
        <v>41520</v>
      </c>
      <c r="N167" s="427" t="s">
        <v>262</v>
      </c>
      <c r="O167" s="427">
        <v>17</v>
      </c>
      <c r="P167" s="428">
        <v>5.66</v>
      </c>
    </row>
    <row r="168" spans="1:16">
      <c r="A168" s="1"/>
      <c r="B168" s="789" t="s">
        <v>341</v>
      </c>
      <c r="C168" s="1027" t="s">
        <v>3388</v>
      </c>
      <c r="D168" s="434" t="s">
        <v>3389</v>
      </c>
      <c r="E168" s="435" t="s">
        <v>802</v>
      </c>
      <c r="F168" s="557">
        <v>2850</v>
      </c>
      <c r="G168" s="436">
        <f t="shared" si="4"/>
        <v>2850</v>
      </c>
      <c r="H168" s="436">
        <v>2850</v>
      </c>
      <c r="I168" s="436" t="s">
        <v>262</v>
      </c>
      <c r="J168" s="431">
        <v>499.51999999999902</v>
      </c>
      <c r="K168" s="431">
        <v>2990.65</v>
      </c>
      <c r="L168" s="424">
        <v>37271</v>
      </c>
      <c r="M168" s="424">
        <v>41992</v>
      </c>
      <c r="N168" s="425" t="s">
        <v>262</v>
      </c>
      <c r="O168" s="425">
        <v>37</v>
      </c>
      <c r="P168" s="426">
        <v>6.16</v>
      </c>
    </row>
    <row r="169" spans="1:16">
      <c r="A169" s="1"/>
      <c r="B169" s="789" t="s">
        <v>342</v>
      </c>
      <c r="C169" s="1027" t="s">
        <v>2288</v>
      </c>
      <c r="D169" s="434" t="s">
        <v>3390</v>
      </c>
      <c r="E169" s="435" t="s">
        <v>802</v>
      </c>
      <c r="F169" s="557">
        <v>2570</v>
      </c>
      <c r="G169" s="436">
        <f t="shared" si="4"/>
        <v>2570</v>
      </c>
      <c r="H169" s="436">
        <v>2570</v>
      </c>
      <c r="I169" s="436" t="s">
        <v>262</v>
      </c>
      <c r="J169" s="431">
        <v>1324.96</v>
      </c>
      <c r="K169" s="431">
        <v>5451.4099999999899</v>
      </c>
      <c r="L169" s="424">
        <v>31813</v>
      </c>
      <c r="M169" s="424">
        <v>39135</v>
      </c>
      <c r="N169" s="425" t="s">
        <v>262</v>
      </c>
      <c r="O169" s="425">
        <v>600</v>
      </c>
      <c r="P169" s="426">
        <v>5.54</v>
      </c>
    </row>
    <row r="170" spans="1:16">
      <c r="A170" s="1"/>
      <c r="B170" s="789" t="s">
        <v>343</v>
      </c>
      <c r="C170" s="1027" t="s">
        <v>3391</v>
      </c>
      <c r="D170" s="434" t="s">
        <v>2049</v>
      </c>
      <c r="E170" s="435" t="s">
        <v>802</v>
      </c>
      <c r="F170" s="557">
        <v>2100</v>
      </c>
      <c r="G170" s="436">
        <f t="shared" si="4"/>
        <v>2100</v>
      </c>
      <c r="H170" s="436">
        <v>2100</v>
      </c>
      <c r="I170" s="436" t="s">
        <v>262</v>
      </c>
      <c r="J170" s="431">
        <v>503.81</v>
      </c>
      <c r="K170" s="431">
        <v>4696.7700000000004</v>
      </c>
      <c r="L170" s="424">
        <v>36433</v>
      </c>
      <c r="M170" s="424">
        <v>39430</v>
      </c>
      <c r="N170" s="425" t="s">
        <v>262</v>
      </c>
      <c r="O170" s="425">
        <v>81</v>
      </c>
      <c r="P170" s="426">
        <v>4.75</v>
      </c>
    </row>
    <row r="171" spans="1:16">
      <c r="A171" s="1"/>
      <c r="B171" s="789" t="s">
        <v>344</v>
      </c>
      <c r="C171" s="911" t="s">
        <v>3392</v>
      </c>
      <c r="D171" s="443" t="s">
        <v>3393</v>
      </c>
      <c r="E171" s="1028" t="s">
        <v>802</v>
      </c>
      <c r="F171" s="545">
        <v>4220</v>
      </c>
      <c r="G171" s="445">
        <f t="shared" si="4"/>
        <v>4220</v>
      </c>
      <c r="H171" s="445">
        <v>4220</v>
      </c>
      <c r="I171" s="445" t="s">
        <v>262</v>
      </c>
      <c r="J171" s="247">
        <v>858.30999999999904</v>
      </c>
      <c r="K171" s="247">
        <v>6898.3299999999899</v>
      </c>
      <c r="L171" s="248">
        <v>39472</v>
      </c>
      <c r="M171" s="248">
        <v>40162</v>
      </c>
      <c r="N171" s="427" t="s">
        <v>262</v>
      </c>
      <c r="O171" s="427">
        <v>191</v>
      </c>
      <c r="P171" s="428">
        <v>6.51</v>
      </c>
    </row>
    <row r="172" spans="1:16">
      <c r="A172" s="1"/>
      <c r="B172" s="789" t="s">
        <v>345</v>
      </c>
      <c r="C172" s="1027" t="s">
        <v>3394</v>
      </c>
      <c r="D172" s="434" t="s">
        <v>3395</v>
      </c>
      <c r="E172" s="435" t="s">
        <v>802</v>
      </c>
      <c r="F172" s="557">
        <v>1550</v>
      </c>
      <c r="G172" s="436">
        <f t="shared" si="4"/>
        <v>1550</v>
      </c>
      <c r="H172" s="436">
        <v>1550</v>
      </c>
      <c r="I172" s="436" t="s">
        <v>262</v>
      </c>
      <c r="J172" s="431">
        <v>289.60000000000002</v>
      </c>
      <c r="K172" s="431">
        <v>2493.8000000000002</v>
      </c>
      <c r="L172" s="424">
        <v>38373</v>
      </c>
      <c r="M172" s="424">
        <v>41520</v>
      </c>
      <c r="N172" s="425" t="s">
        <v>262</v>
      </c>
      <c r="O172" s="425">
        <v>28</v>
      </c>
      <c r="P172" s="426">
        <v>3.27</v>
      </c>
    </row>
    <row r="173" spans="1:16">
      <c r="A173" s="1"/>
      <c r="B173" s="789" t="s">
        <v>346</v>
      </c>
      <c r="C173" s="911" t="s">
        <v>3396</v>
      </c>
      <c r="D173" s="443" t="s">
        <v>2291</v>
      </c>
      <c r="E173" s="1028" t="s">
        <v>802</v>
      </c>
      <c r="F173" s="545">
        <v>557</v>
      </c>
      <c r="G173" s="445">
        <f t="shared" si="4"/>
        <v>557</v>
      </c>
      <c r="H173" s="445">
        <v>557</v>
      </c>
      <c r="I173" s="445" t="s">
        <v>262</v>
      </c>
      <c r="J173" s="247">
        <v>144.289999999999</v>
      </c>
      <c r="K173" s="247">
        <v>833.01999999999896</v>
      </c>
      <c r="L173" s="248">
        <v>38723</v>
      </c>
      <c r="M173" s="248">
        <v>39428</v>
      </c>
      <c r="N173" s="427" t="s">
        <v>262</v>
      </c>
      <c r="O173" s="427">
        <v>17</v>
      </c>
      <c r="P173" s="428">
        <v>8.26</v>
      </c>
    </row>
    <row r="174" spans="1:16">
      <c r="A174" s="1"/>
      <c r="B174" s="789" t="s">
        <v>347</v>
      </c>
      <c r="C174" s="1027" t="s">
        <v>495</v>
      </c>
      <c r="D174" s="434" t="s">
        <v>3397</v>
      </c>
      <c r="E174" s="435" t="s">
        <v>802</v>
      </c>
      <c r="F174" s="557">
        <v>866</v>
      </c>
      <c r="G174" s="436">
        <f t="shared" si="4"/>
        <v>866</v>
      </c>
      <c r="H174" s="436">
        <v>866</v>
      </c>
      <c r="I174" s="436" t="s">
        <v>262</v>
      </c>
      <c r="J174" s="431">
        <v>297.19</v>
      </c>
      <c r="K174" s="431">
        <v>1182.5799999999899</v>
      </c>
      <c r="L174" s="424">
        <v>39484</v>
      </c>
      <c r="M174" s="424">
        <v>39507</v>
      </c>
      <c r="N174" s="425" t="s">
        <v>262</v>
      </c>
      <c r="O174" s="425">
        <v>17</v>
      </c>
      <c r="P174" s="426">
        <v>3.64</v>
      </c>
    </row>
    <row r="175" spans="1:16">
      <c r="A175" s="1"/>
      <c r="B175" s="789" t="s">
        <v>348</v>
      </c>
      <c r="C175" s="911" t="s">
        <v>496</v>
      </c>
      <c r="D175" s="443" t="s">
        <v>3398</v>
      </c>
      <c r="E175" s="1028" t="s">
        <v>802</v>
      </c>
      <c r="F175" s="545">
        <v>1490</v>
      </c>
      <c r="G175" s="445">
        <f t="shared" si="4"/>
        <v>1490</v>
      </c>
      <c r="H175" s="445">
        <v>1490</v>
      </c>
      <c r="I175" s="445" t="s">
        <v>262</v>
      </c>
      <c r="J175" s="247">
        <v>380.76999999999902</v>
      </c>
      <c r="K175" s="247">
        <v>1911.8699999999899</v>
      </c>
      <c r="L175" s="248">
        <v>37995</v>
      </c>
      <c r="M175" s="248">
        <v>38988</v>
      </c>
      <c r="N175" s="427" t="s">
        <v>262</v>
      </c>
      <c r="O175" s="427">
        <v>118</v>
      </c>
      <c r="P175" s="428">
        <v>2.89</v>
      </c>
    </row>
    <row r="176" spans="1:16">
      <c r="A176" s="1"/>
      <c r="B176" s="789" t="s">
        <v>350</v>
      </c>
      <c r="C176" s="1027" t="s">
        <v>3399</v>
      </c>
      <c r="D176" s="434" t="s">
        <v>3400</v>
      </c>
      <c r="E176" s="435" t="s">
        <v>802</v>
      </c>
      <c r="F176" s="557">
        <v>1090</v>
      </c>
      <c r="G176" s="436">
        <f t="shared" si="4"/>
        <v>1090</v>
      </c>
      <c r="H176" s="436">
        <v>1090</v>
      </c>
      <c r="I176" s="436" t="s">
        <v>262</v>
      </c>
      <c r="J176" s="431">
        <v>330.6</v>
      </c>
      <c r="K176" s="431">
        <v>1576.23</v>
      </c>
      <c r="L176" s="424">
        <v>38930</v>
      </c>
      <c r="M176" s="424">
        <v>39135</v>
      </c>
      <c r="N176" s="425" t="s">
        <v>262</v>
      </c>
      <c r="O176" s="425">
        <v>93</v>
      </c>
      <c r="P176" s="426">
        <v>5.53</v>
      </c>
    </row>
    <row r="177" spans="1:16">
      <c r="A177" s="1"/>
      <c r="B177" s="789" t="s">
        <v>351</v>
      </c>
      <c r="C177" s="1027" t="s">
        <v>3401</v>
      </c>
      <c r="D177" s="434" t="s">
        <v>3402</v>
      </c>
      <c r="E177" s="435" t="s">
        <v>802</v>
      </c>
      <c r="F177" s="557">
        <v>885</v>
      </c>
      <c r="G177" s="436">
        <f t="shared" si="4"/>
        <v>885</v>
      </c>
      <c r="H177" s="436">
        <v>885</v>
      </c>
      <c r="I177" s="436" t="s">
        <v>262</v>
      </c>
      <c r="J177" s="431">
        <v>180.259999999999</v>
      </c>
      <c r="K177" s="431">
        <v>1365.4</v>
      </c>
      <c r="L177" s="424">
        <v>39118</v>
      </c>
      <c r="M177" s="424">
        <v>39141</v>
      </c>
      <c r="N177" s="425" t="s">
        <v>262</v>
      </c>
      <c r="O177" s="425">
        <v>67</v>
      </c>
      <c r="P177" s="426">
        <v>4.79</v>
      </c>
    </row>
    <row r="178" spans="1:16">
      <c r="A178" s="1"/>
      <c r="B178" s="789" t="s">
        <v>352</v>
      </c>
      <c r="C178" s="1027" t="s">
        <v>2295</v>
      </c>
      <c r="D178" s="434" t="s">
        <v>3403</v>
      </c>
      <c r="E178" s="435" t="s">
        <v>802</v>
      </c>
      <c r="F178" s="557">
        <v>430</v>
      </c>
      <c r="G178" s="436">
        <f t="shared" si="4"/>
        <v>430</v>
      </c>
      <c r="H178" s="436">
        <v>430</v>
      </c>
      <c r="I178" s="436" t="s">
        <v>262</v>
      </c>
      <c r="J178" s="431">
        <v>415.5</v>
      </c>
      <c r="K178" s="431">
        <v>629.63</v>
      </c>
      <c r="L178" s="424">
        <v>39108</v>
      </c>
      <c r="M178" s="424">
        <v>39141</v>
      </c>
      <c r="N178" s="425" t="s">
        <v>262</v>
      </c>
      <c r="O178" s="425">
        <v>30</v>
      </c>
      <c r="P178" s="426">
        <v>3.76</v>
      </c>
    </row>
    <row r="179" spans="1:16">
      <c r="A179" s="1"/>
      <c r="B179" s="789" t="s">
        <v>353</v>
      </c>
      <c r="C179" s="911" t="s">
        <v>3404</v>
      </c>
      <c r="D179" s="443" t="s">
        <v>3405</v>
      </c>
      <c r="E179" s="1028" t="s">
        <v>802</v>
      </c>
      <c r="F179" s="545">
        <v>421</v>
      </c>
      <c r="G179" s="445">
        <f t="shared" si="4"/>
        <v>421</v>
      </c>
      <c r="H179" s="445">
        <v>421</v>
      </c>
      <c r="I179" s="445" t="s">
        <v>262</v>
      </c>
      <c r="J179" s="247">
        <v>244.03</v>
      </c>
      <c r="K179" s="247">
        <v>656.72</v>
      </c>
      <c r="L179" s="248">
        <v>39078</v>
      </c>
      <c r="M179" s="248">
        <v>39352</v>
      </c>
      <c r="N179" s="427" t="s">
        <v>262</v>
      </c>
      <c r="O179" s="427">
        <v>35</v>
      </c>
      <c r="P179" s="428">
        <v>4.7</v>
      </c>
    </row>
    <row r="180" spans="1:16">
      <c r="A180" s="1"/>
      <c r="B180" s="789" t="s">
        <v>354</v>
      </c>
      <c r="C180" s="1027" t="s">
        <v>3406</v>
      </c>
      <c r="D180" s="434" t="s">
        <v>3407</v>
      </c>
      <c r="E180" s="435" t="s">
        <v>802</v>
      </c>
      <c r="F180" s="557">
        <v>594</v>
      </c>
      <c r="G180" s="436">
        <f t="shared" si="4"/>
        <v>594</v>
      </c>
      <c r="H180" s="436">
        <v>594</v>
      </c>
      <c r="I180" s="436" t="s">
        <v>262</v>
      </c>
      <c r="J180" s="431">
        <v>492.91</v>
      </c>
      <c r="K180" s="431">
        <v>1146.46</v>
      </c>
      <c r="L180" s="424">
        <v>34780</v>
      </c>
      <c r="M180" s="424">
        <v>39428</v>
      </c>
      <c r="N180" s="425" t="s">
        <v>262</v>
      </c>
      <c r="O180" s="425">
        <v>20</v>
      </c>
      <c r="P180" s="426">
        <v>6.9</v>
      </c>
    </row>
    <row r="181" spans="1:16">
      <c r="A181" s="1"/>
      <c r="B181" s="789" t="s">
        <v>355</v>
      </c>
      <c r="C181" s="911" t="s">
        <v>3408</v>
      </c>
      <c r="D181" s="443" t="s">
        <v>3409</v>
      </c>
      <c r="E181" s="1028" t="s">
        <v>802</v>
      </c>
      <c r="F181" s="545">
        <v>1430</v>
      </c>
      <c r="G181" s="445">
        <f t="shared" si="4"/>
        <v>1430</v>
      </c>
      <c r="H181" s="445">
        <v>1430</v>
      </c>
      <c r="I181" s="445" t="s">
        <v>262</v>
      </c>
      <c r="J181" s="247">
        <v>669.02999999999895</v>
      </c>
      <c r="K181" s="247">
        <v>2190.0500000000002</v>
      </c>
      <c r="L181" s="248">
        <v>38511</v>
      </c>
      <c r="M181" s="248">
        <v>41424</v>
      </c>
      <c r="N181" s="427" t="s">
        <v>262</v>
      </c>
      <c r="O181" s="427">
        <v>30</v>
      </c>
      <c r="P181" s="428">
        <v>2.85</v>
      </c>
    </row>
    <row r="182" spans="1:16">
      <c r="A182" s="1"/>
      <c r="B182" s="789" t="s">
        <v>356</v>
      </c>
      <c r="C182" s="1027" t="s">
        <v>3410</v>
      </c>
      <c r="D182" s="434" t="s">
        <v>3411</v>
      </c>
      <c r="E182" s="435" t="s">
        <v>802</v>
      </c>
      <c r="F182" s="557">
        <v>2900</v>
      </c>
      <c r="G182" s="436">
        <f t="shared" si="4"/>
        <v>2900</v>
      </c>
      <c r="H182" s="436">
        <v>2900</v>
      </c>
      <c r="I182" s="436" t="s">
        <v>262</v>
      </c>
      <c r="J182" s="431">
        <v>635.80999999999904</v>
      </c>
      <c r="K182" s="431">
        <v>4079.8299999999899</v>
      </c>
      <c r="L182" s="424">
        <v>39520</v>
      </c>
      <c r="M182" s="424">
        <v>41520</v>
      </c>
      <c r="N182" s="425" t="s">
        <v>262</v>
      </c>
      <c r="O182" s="425">
        <v>38</v>
      </c>
      <c r="P182" s="426">
        <v>5.25</v>
      </c>
    </row>
    <row r="183" spans="1:16">
      <c r="A183" s="1"/>
      <c r="B183" s="789" t="s">
        <v>357</v>
      </c>
      <c r="C183" s="911" t="s">
        <v>1475</v>
      </c>
      <c r="D183" s="443" t="s">
        <v>3412</v>
      </c>
      <c r="E183" s="1028" t="s">
        <v>802</v>
      </c>
      <c r="F183" s="545">
        <v>718</v>
      </c>
      <c r="G183" s="445">
        <f t="shared" si="4"/>
        <v>718</v>
      </c>
      <c r="H183" s="445">
        <v>718</v>
      </c>
      <c r="I183" s="445" t="s">
        <v>262</v>
      </c>
      <c r="J183" s="247">
        <v>409.68</v>
      </c>
      <c r="K183" s="247">
        <v>1105.76</v>
      </c>
      <c r="L183" s="248">
        <v>33667</v>
      </c>
      <c r="M183" s="248">
        <v>38988</v>
      </c>
      <c r="N183" s="427" t="s">
        <v>262</v>
      </c>
      <c r="O183" s="427">
        <v>113</v>
      </c>
      <c r="P183" s="428">
        <v>6.91</v>
      </c>
    </row>
    <row r="184" spans="1:16">
      <c r="A184" s="1"/>
      <c r="B184" s="789" t="s">
        <v>358</v>
      </c>
      <c r="C184" s="1027" t="s">
        <v>3413</v>
      </c>
      <c r="D184" s="434" t="s">
        <v>3414</v>
      </c>
      <c r="E184" s="435" t="s">
        <v>802</v>
      </c>
      <c r="F184" s="557">
        <v>717</v>
      </c>
      <c r="G184" s="436">
        <f t="shared" si="4"/>
        <v>717</v>
      </c>
      <c r="H184" s="436">
        <v>717</v>
      </c>
      <c r="I184" s="436" t="s">
        <v>262</v>
      </c>
      <c r="J184" s="431">
        <v>1020.88</v>
      </c>
      <c r="K184" s="431">
        <v>1873.58</v>
      </c>
      <c r="L184" s="424">
        <v>32477</v>
      </c>
      <c r="M184" s="424">
        <v>38988</v>
      </c>
      <c r="N184" s="425" t="s">
        <v>262</v>
      </c>
      <c r="O184" s="425">
        <v>150</v>
      </c>
      <c r="P184" s="426">
        <v>8.3800000000000008</v>
      </c>
    </row>
    <row r="185" spans="1:16">
      <c r="A185" s="1"/>
      <c r="B185" s="789" t="s">
        <v>360</v>
      </c>
      <c r="C185" s="1027" t="s">
        <v>3415</v>
      </c>
      <c r="D185" s="434" t="s">
        <v>3416</v>
      </c>
      <c r="E185" s="435" t="s">
        <v>802</v>
      </c>
      <c r="F185" s="557">
        <v>724</v>
      </c>
      <c r="G185" s="436">
        <f t="shared" si="4"/>
        <v>724</v>
      </c>
      <c r="H185" s="436">
        <v>724</v>
      </c>
      <c r="I185" s="436" t="s">
        <v>262</v>
      </c>
      <c r="J185" s="431">
        <v>313.98</v>
      </c>
      <c r="K185" s="431">
        <v>1115.68</v>
      </c>
      <c r="L185" s="424">
        <v>38359</v>
      </c>
      <c r="M185" s="424">
        <v>39135</v>
      </c>
      <c r="N185" s="425" t="s">
        <v>262</v>
      </c>
      <c r="O185" s="425">
        <v>62</v>
      </c>
      <c r="P185" s="426">
        <v>7.01</v>
      </c>
    </row>
    <row r="186" spans="1:16">
      <c r="A186" s="1"/>
      <c r="B186" s="789" t="s">
        <v>361</v>
      </c>
      <c r="C186" s="1027" t="s">
        <v>3417</v>
      </c>
      <c r="D186" s="434" t="s">
        <v>3418</v>
      </c>
      <c r="E186" s="435" t="s">
        <v>802</v>
      </c>
      <c r="F186" s="557">
        <v>667</v>
      </c>
      <c r="G186" s="436">
        <f t="shared" si="4"/>
        <v>667</v>
      </c>
      <c r="H186" s="436">
        <v>667</v>
      </c>
      <c r="I186" s="436" t="s">
        <v>262</v>
      </c>
      <c r="J186" s="431">
        <v>685.69</v>
      </c>
      <c r="K186" s="431">
        <v>1170.5799999999899</v>
      </c>
      <c r="L186" s="424">
        <v>39113</v>
      </c>
      <c r="M186" s="424">
        <v>39353</v>
      </c>
      <c r="N186" s="425" t="s">
        <v>262</v>
      </c>
      <c r="O186" s="425">
        <v>56</v>
      </c>
      <c r="P186" s="426">
        <v>9.15</v>
      </c>
    </row>
    <row r="187" spans="1:16">
      <c r="A187" s="1"/>
      <c r="B187" s="789" t="s">
        <v>362</v>
      </c>
      <c r="C187" s="911" t="s">
        <v>510</v>
      </c>
      <c r="D187" s="443" t="s">
        <v>3419</v>
      </c>
      <c r="E187" s="1028" t="s">
        <v>802</v>
      </c>
      <c r="F187" s="545">
        <v>549</v>
      </c>
      <c r="G187" s="445">
        <f t="shared" si="4"/>
        <v>549</v>
      </c>
      <c r="H187" s="445">
        <v>549</v>
      </c>
      <c r="I187" s="445" t="s">
        <v>262</v>
      </c>
      <c r="J187" s="247">
        <v>436.61</v>
      </c>
      <c r="K187" s="247">
        <v>994.53999999999905</v>
      </c>
      <c r="L187" s="248">
        <v>39156</v>
      </c>
      <c r="M187" s="248">
        <v>39353</v>
      </c>
      <c r="N187" s="427" t="s">
        <v>262</v>
      </c>
      <c r="O187" s="427">
        <v>40</v>
      </c>
      <c r="P187" s="428">
        <v>6.22</v>
      </c>
    </row>
    <row r="188" spans="1:16">
      <c r="A188" s="1"/>
      <c r="B188" s="789" t="s">
        <v>363</v>
      </c>
      <c r="C188" s="1027" t="s">
        <v>3420</v>
      </c>
      <c r="D188" s="434" t="s">
        <v>3421</v>
      </c>
      <c r="E188" s="435" t="s">
        <v>802</v>
      </c>
      <c r="F188" s="557">
        <v>338</v>
      </c>
      <c r="G188" s="436">
        <f t="shared" si="4"/>
        <v>338</v>
      </c>
      <c r="H188" s="436">
        <v>338</v>
      </c>
      <c r="I188" s="436" t="s">
        <v>262</v>
      </c>
      <c r="J188" s="431">
        <v>358.68</v>
      </c>
      <c r="K188" s="431">
        <v>634.19000000000005</v>
      </c>
      <c r="L188" s="424">
        <v>39167</v>
      </c>
      <c r="M188" s="424">
        <v>39353</v>
      </c>
      <c r="N188" s="425" t="s">
        <v>262</v>
      </c>
      <c r="O188" s="425">
        <v>27</v>
      </c>
      <c r="P188" s="426">
        <v>4.95</v>
      </c>
    </row>
    <row r="189" spans="1:16">
      <c r="A189" s="1"/>
      <c r="B189" s="789" t="s">
        <v>365</v>
      </c>
      <c r="C189" s="911" t="s">
        <v>3422</v>
      </c>
      <c r="D189" s="443" t="s">
        <v>2065</v>
      </c>
      <c r="E189" s="1028" t="s">
        <v>802</v>
      </c>
      <c r="F189" s="545">
        <v>746</v>
      </c>
      <c r="G189" s="445">
        <f t="shared" si="4"/>
        <v>746</v>
      </c>
      <c r="H189" s="445">
        <v>746</v>
      </c>
      <c r="I189" s="445" t="s">
        <v>262</v>
      </c>
      <c r="J189" s="247">
        <v>550.97</v>
      </c>
      <c r="K189" s="247">
        <v>1266.0999999999899</v>
      </c>
      <c r="L189" s="248">
        <v>39836</v>
      </c>
      <c r="M189" s="248">
        <v>39871</v>
      </c>
      <c r="N189" s="427" t="s">
        <v>262</v>
      </c>
      <c r="O189" s="427">
        <v>51</v>
      </c>
      <c r="P189" s="428">
        <v>12.16</v>
      </c>
    </row>
    <row r="190" spans="1:16">
      <c r="A190" s="1"/>
      <c r="B190" s="789" t="s">
        <v>366</v>
      </c>
      <c r="C190" s="1027" t="s">
        <v>3423</v>
      </c>
      <c r="D190" s="434" t="s">
        <v>3424</v>
      </c>
      <c r="E190" s="435" t="s">
        <v>802</v>
      </c>
      <c r="F190" s="557">
        <v>1390</v>
      </c>
      <c r="G190" s="436">
        <f t="shared" si="4"/>
        <v>1390</v>
      </c>
      <c r="H190" s="436">
        <v>1390</v>
      </c>
      <c r="I190" s="436" t="s">
        <v>262</v>
      </c>
      <c r="J190" s="431">
        <v>1102.3199999999899</v>
      </c>
      <c r="K190" s="431">
        <v>2370.21</v>
      </c>
      <c r="L190" s="424">
        <v>39283</v>
      </c>
      <c r="M190" s="424">
        <v>40410</v>
      </c>
      <c r="N190" s="425" t="s">
        <v>262</v>
      </c>
      <c r="O190" s="425">
        <v>31</v>
      </c>
      <c r="P190" s="426">
        <v>6.91</v>
      </c>
    </row>
    <row r="191" spans="1:16">
      <c r="A191" s="1"/>
      <c r="B191" s="789" t="s">
        <v>367</v>
      </c>
      <c r="C191" s="911" t="s">
        <v>1479</v>
      </c>
      <c r="D191" s="443" t="s">
        <v>2311</v>
      </c>
      <c r="E191" s="1028" t="s">
        <v>802</v>
      </c>
      <c r="F191" s="545">
        <v>494</v>
      </c>
      <c r="G191" s="445">
        <f t="shared" si="4"/>
        <v>494</v>
      </c>
      <c r="H191" s="445">
        <v>494</v>
      </c>
      <c r="I191" s="445" t="s">
        <v>262</v>
      </c>
      <c r="J191" s="247">
        <v>313.31999999999903</v>
      </c>
      <c r="K191" s="247">
        <v>1106.1600000000001</v>
      </c>
      <c r="L191" s="248">
        <v>33616</v>
      </c>
      <c r="M191" s="248">
        <v>38987</v>
      </c>
      <c r="N191" s="427" t="s">
        <v>262</v>
      </c>
      <c r="O191" s="427">
        <v>158</v>
      </c>
      <c r="P191" s="428">
        <v>5.4</v>
      </c>
    </row>
    <row r="192" spans="1:16">
      <c r="A192" s="1"/>
      <c r="B192" s="789" t="s">
        <v>368</v>
      </c>
      <c r="C192" s="1027" t="s">
        <v>3425</v>
      </c>
      <c r="D192" s="434" t="s">
        <v>3426</v>
      </c>
      <c r="E192" s="435" t="s">
        <v>802</v>
      </c>
      <c r="F192" s="557">
        <v>1860</v>
      </c>
      <c r="G192" s="436">
        <f t="shared" si="4"/>
        <v>1860</v>
      </c>
      <c r="H192" s="436">
        <v>1860</v>
      </c>
      <c r="I192" s="436" t="s">
        <v>262</v>
      </c>
      <c r="J192" s="431">
        <v>502.25999999999902</v>
      </c>
      <c r="K192" s="431">
        <v>2584.17</v>
      </c>
      <c r="L192" s="424">
        <v>38029</v>
      </c>
      <c r="M192" s="424">
        <v>38988</v>
      </c>
      <c r="N192" s="425" t="s">
        <v>262</v>
      </c>
      <c r="O192" s="425">
        <v>142</v>
      </c>
      <c r="P192" s="426">
        <v>8.98</v>
      </c>
    </row>
    <row r="193" spans="1:16">
      <c r="A193" s="1"/>
      <c r="B193" s="789" t="s">
        <v>369</v>
      </c>
      <c r="C193" s="1027" t="s">
        <v>517</v>
      </c>
      <c r="D193" s="434" t="s">
        <v>875</v>
      </c>
      <c r="E193" s="435" t="s">
        <v>802</v>
      </c>
      <c r="F193" s="557">
        <v>1040</v>
      </c>
      <c r="G193" s="436">
        <f t="shared" si="4"/>
        <v>1040</v>
      </c>
      <c r="H193" s="436">
        <v>1040</v>
      </c>
      <c r="I193" s="436" t="s">
        <v>262</v>
      </c>
      <c r="J193" s="431">
        <v>411.02999999999901</v>
      </c>
      <c r="K193" s="431">
        <v>2402.27</v>
      </c>
      <c r="L193" s="424">
        <v>32583</v>
      </c>
      <c r="M193" s="424">
        <v>38988</v>
      </c>
      <c r="N193" s="425" t="s">
        <v>262</v>
      </c>
      <c r="O193" s="425">
        <v>246</v>
      </c>
      <c r="P193" s="426">
        <v>5.56</v>
      </c>
    </row>
    <row r="194" spans="1:16">
      <c r="A194" s="1"/>
      <c r="B194" s="789" t="s">
        <v>370</v>
      </c>
      <c r="C194" s="1027" t="s">
        <v>3427</v>
      </c>
      <c r="D194" s="434" t="s">
        <v>3428</v>
      </c>
      <c r="E194" s="435" t="s">
        <v>802</v>
      </c>
      <c r="F194" s="557">
        <v>951</v>
      </c>
      <c r="G194" s="436">
        <f t="shared" si="4"/>
        <v>951</v>
      </c>
      <c r="H194" s="436">
        <v>951</v>
      </c>
      <c r="I194" s="436" t="s">
        <v>262</v>
      </c>
      <c r="J194" s="431">
        <v>885.91999999999905</v>
      </c>
      <c r="K194" s="431">
        <v>1629.9</v>
      </c>
      <c r="L194" s="424">
        <v>32081</v>
      </c>
      <c r="M194" s="424">
        <v>38988</v>
      </c>
      <c r="N194" s="425" t="s">
        <v>262</v>
      </c>
      <c r="O194" s="425">
        <v>216</v>
      </c>
      <c r="P194" s="426">
        <v>8.1</v>
      </c>
    </row>
    <row r="195" spans="1:16">
      <c r="A195" s="1"/>
      <c r="B195" s="789" t="s">
        <v>371</v>
      </c>
      <c r="C195" s="911" t="s">
        <v>1480</v>
      </c>
      <c r="D195" s="443" t="s">
        <v>3429</v>
      </c>
      <c r="E195" s="1028" t="s">
        <v>802</v>
      </c>
      <c r="F195" s="545">
        <v>905</v>
      </c>
      <c r="G195" s="445">
        <f t="shared" si="4"/>
        <v>905</v>
      </c>
      <c r="H195" s="445">
        <v>905</v>
      </c>
      <c r="I195" s="445" t="s">
        <v>262</v>
      </c>
      <c r="J195" s="247">
        <v>252.16</v>
      </c>
      <c r="K195" s="247">
        <v>1369.2</v>
      </c>
      <c r="L195" s="248">
        <v>38357</v>
      </c>
      <c r="M195" s="248">
        <v>38988</v>
      </c>
      <c r="N195" s="427" t="s">
        <v>262</v>
      </c>
      <c r="O195" s="427">
        <v>87</v>
      </c>
      <c r="P195" s="428">
        <v>4.91</v>
      </c>
    </row>
    <row r="196" spans="1:16">
      <c r="A196" s="1"/>
      <c r="B196" s="789" t="s">
        <v>372</v>
      </c>
      <c r="C196" s="1027" t="s">
        <v>2316</v>
      </c>
      <c r="D196" s="434" t="s">
        <v>3430</v>
      </c>
      <c r="E196" s="435" t="s">
        <v>802</v>
      </c>
      <c r="F196" s="557">
        <v>774</v>
      </c>
      <c r="G196" s="436">
        <f t="shared" si="4"/>
        <v>774</v>
      </c>
      <c r="H196" s="436">
        <v>774</v>
      </c>
      <c r="I196" s="436" t="s">
        <v>262</v>
      </c>
      <c r="J196" s="431">
        <v>581.64999999999895</v>
      </c>
      <c r="K196" s="431">
        <v>1446.39</v>
      </c>
      <c r="L196" s="424">
        <v>39518</v>
      </c>
      <c r="M196" s="424">
        <v>39569</v>
      </c>
      <c r="N196" s="425" t="s">
        <v>262</v>
      </c>
      <c r="O196" s="425">
        <v>64</v>
      </c>
      <c r="P196" s="426">
        <v>5.33</v>
      </c>
    </row>
    <row r="197" spans="1:16">
      <c r="A197" s="1"/>
      <c r="B197" s="789" t="s">
        <v>373</v>
      </c>
      <c r="C197" s="911" t="s">
        <v>972</v>
      </c>
      <c r="D197" s="443" t="s">
        <v>3431</v>
      </c>
      <c r="E197" s="1028" t="s">
        <v>802</v>
      </c>
      <c r="F197" s="545">
        <v>1720</v>
      </c>
      <c r="G197" s="445">
        <f t="shared" si="4"/>
        <v>1720</v>
      </c>
      <c r="H197" s="445">
        <v>1720</v>
      </c>
      <c r="I197" s="445" t="s">
        <v>262</v>
      </c>
      <c r="J197" s="247">
        <v>867.24</v>
      </c>
      <c r="K197" s="247">
        <v>2660.78</v>
      </c>
      <c r="L197" s="248">
        <v>39477</v>
      </c>
      <c r="M197" s="248">
        <v>41992</v>
      </c>
      <c r="N197" s="427" t="s">
        <v>262</v>
      </c>
      <c r="O197" s="427">
        <v>29</v>
      </c>
      <c r="P197" s="428">
        <v>6.17</v>
      </c>
    </row>
    <row r="198" spans="1:16">
      <c r="A198" s="1"/>
      <c r="B198" s="789" t="s">
        <v>375</v>
      </c>
      <c r="C198" s="1027" t="s">
        <v>3432</v>
      </c>
      <c r="D198" s="434" t="s">
        <v>3433</v>
      </c>
      <c r="E198" s="435" t="s">
        <v>802</v>
      </c>
      <c r="F198" s="557">
        <v>498</v>
      </c>
      <c r="G198" s="436">
        <f t="shared" si="4"/>
        <v>498</v>
      </c>
      <c r="H198" s="436">
        <v>498</v>
      </c>
      <c r="I198" s="436" t="s">
        <v>262</v>
      </c>
      <c r="J198" s="431">
        <v>593.03999999999905</v>
      </c>
      <c r="K198" s="431">
        <v>1004.53</v>
      </c>
      <c r="L198" s="424">
        <v>39489</v>
      </c>
      <c r="M198" s="424">
        <v>39510</v>
      </c>
      <c r="N198" s="425" t="s">
        <v>262</v>
      </c>
      <c r="O198" s="425">
        <v>43</v>
      </c>
      <c r="P198" s="426">
        <v>11.76</v>
      </c>
    </row>
    <row r="199" spans="1:16">
      <c r="A199" s="1"/>
      <c r="B199" s="789" t="s">
        <v>376</v>
      </c>
      <c r="C199" s="911" t="s">
        <v>3434</v>
      </c>
      <c r="D199" s="443" t="s">
        <v>3435</v>
      </c>
      <c r="E199" s="1028" t="s">
        <v>802</v>
      </c>
      <c r="F199" s="545">
        <v>1060</v>
      </c>
      <c r="G199" s="445">
        <f t="shared" si="4"/>
        <v>1060</v>
      </c>
      <c r="H199" s="445">
        <v>1060</v>
      </c>
      <c r="I199" s="445" t="s">
        <v>262</v>
      </c>
      <c r="J199" s="247">
        <v>990.38</v>
      </c>
      <c r="K199" s="247">
        <v>2247.35</v>
      </c>
      <c r="L199" s="248">
        <v>31787</v>
      </c>
      <c r="M199" s="248">
        <v>38987</v>
      </c>
      <c r="N199" s="427" t="s">
        <v>262</v>
      </c>
      <c r="O199" s="427">
        <v>237</v>
      </c>
      <c r="P199" s="428">
        <v>9.6999999999999993</v>
      </c>
    </row>
    <row r="200" spans="1:16">
      <c r="A200" s="1"/>
      <c r="B200" s="789" t="s">
        <v>377</v>
      </c>
      <c r="C200" s="1027" t="s">
        <v>3436</v>
      </c>
      <c r="D200" s="434" t="s">
        <v>3437</v>
      </c>
      <c r="E200" s="435" t="s">
        <v>802</v>
      </c>
      <c r="F200" s="557">
        <v>414</v>
      </c>
      <c r="G200" s="436">
        <f t="shared" si="4"/>
        <v>414</v>
      </c>
      <c r="H200" s="436">
        <v>414</v>
      </c>
      <c r="I200" s="436" t="s">
        <v>262</v>
      </c>
      <c r="J200" s="431">
        <v>260.88</v>
      </c>
      <c r="K200" s="431">
        <v>666.90999999999894</v>
      </c>
      <c r="L200" s="424">
        <v>37663</v>
      </c>
      <c r="M200" s="424">
        <v>38988</v>
      </c>
      <c r="N200" s="425" t="s">
        <v>262</v>
      </c>
      <c r="O200" s="425">
        <v>20</v>
      </c>
      <c r="P200" s="426">
        <v>8.16</v>
      </c>
    </row>
    <row r="201" spans="1:16">
      <c r="A201" s="1"/>
      <c r="B201" s="789" t="s">
        <v>378</v>
      </c>
      <c r="C201" s="1027" t="s">
        <v>3438</v>
      </c>
      <c r="D201" s="434" t="s">
        <v>876</v>
      </c>
      <c r="E201" s="435" t="s">
        <v>802</v>
      </c>
      <c r="F201" s="557">
        <v>1790</v>
      </c>
      <c r="G201" s="436">
        <f t="shared" si="4"/>
        <v>1790</v>
      </c>
      <c r="H201" s="436">
        <v>1790</v>
      </c>
      <c r="I201" s="436" t="s">
        <v>262</v>
      </c>
      <c r="J201" s="431">
        <v>916.74</v>
      </c>
      <c r="K201" s="431">
        <v>2638.21</v>
      </c>
      <c r="L201" s="424">
        <v>39479</v>
      </c>
      <c r="M201" s="424">
        <v>41992</v>
      </c>
      <c r="N201" s="425" t="s">
        <v>262</v>
      </c>
      <c r="O201" s="425">
        <v>26</v>
      </c>
      <c r="P201" s="426">
        <v>10.1</v>
      </c>
    </row>
    <row r="202" spans="1:16">
      <c r="A202" s="1"/>
      <c r="B202" s="789" t="s">
        <v>379</v>
      </c>
      <c r="C202" s="1027" t="s">
        <v>3439</v>
      </c>
      <c r="D202" s="434" t="s">
        <v>2323</v>
      </c>
      <c r="E202" s="435" t="s">
        <v>802</v>
      </c>
      <c r="F202" s="557">
        <v>730</v>
      </c>
      <c r="G202" s="436">
        <f t="shared" si="4"/>
        <v>730</v>
      </c>
      <c r="H202" s="436">
        <v>730</v>
      </c>
      <c r="I202" s="436" t="s">
        <v>262</v>
      </c>
      <c r="J202" s="431">
        <v>386.23</v>
      </c>
      <c r="K202" s="431">
        <v>1094.23</v>
      </c>
      <c r="L202" s="424">
        <v>38967</v>
      </c>
      <c r="M202" s="424">
        <v>39135</v>
      </c>
      <c r="N202" s="425" t="s">
        <v>262</v>
      </c>
      <c r="O202" s="425">
        <v>75</v>
      </c>
      <c r="P202" s="426">
        <v>6.72</v>
      </c>
    </row>
    <row r="203" spans="1:16">
      <c r="A203" s="1"/>
      <c r="B203" s="789" t="s">
        <v>380</v>
      </c>
      <c r="C203" s="911" t="s">
        <v>3440</v>
      </c>
      <c r="D203" s="443" t="s">
        <v>2769</v>
      </c>
      <c r="E203" s="1028" t="s">
        <v>802</v>
      </c>
      <c r="F203" s="545">
        <v>437</v>
      </c>
      <c r="G203" s="445">
        <f t="shared" si="4"/>
        <v>437</v>
      </c>
      <c r="H203" s="445">
        <v>437</v>
      </c>
      <c r="I203" s="445" t="s">
        <v>262</v>
      </c>
      <c r="J203" s="247">
        <v>831.00999999999794</v>
      </c>
      <c r="K203" s="247">
        <v>1374.14</v>
      </c>
      <c r="L203" s="248">
        <v>32387</v>
      </c>
      <c r="M203" s="248">
        <v>39171</v>
      </c>
      <c r="N203" s="427" t="s">
        <v>262</v>
      </c>
      <c r="O203" s="427">
        <v>113</v>
      </c>
      <c r="P203" s="428">
        <v>8.0500000000000007</v>
      </c>
    </row>
    <row r="204" spans="1:16">
      <c r="A204" s="1"/>
      <c r="B204" s="789" t="s">
        <v>381</v>
      </c>
      <c r="C204" s="1027" t="s">
        <v>3441</v>
      </c>
      <c r="D204" s="434" t="s">
        <v>3442</v>
      </c>
      <c r="E204" s="435" t="s">
        <v>802</v>
      </c>
      <c r="F204" s="557">
        <v>3800</v>
      </c>
      <c r="G204" s="436">
        <f t="shared" si="4"/>
        <v>3800</v>
      </c>
      <c r="H204" s="436">
        <v>3800</v>
      </c>
      <c r="I204" s="436" t="s">
        <v>262</v>
      </c>
      <c r="J204" s="431">
        <v>771.08</v>
      </c>
      <c r="K204" s="431">
        <v>5110.9799999999896</v>
      </c>
      <c r="L204" s="424">
        <v>39072</v>
      </c>
      <c r="M204" s="424">
        <v>41520</v>
      </c>
      <c r="N204" s="425" t="s">
        <v>262</v>
      </c>
      <c r="O204" s="425">
        <v>58</v>
      </c>
      <c r="P204" s="426">
        <v>8.42</v>
      </c>
    </row>
    <row r="205" spans="1:16">
      <c r="A205" s="1"/>
      <c r="B205" s="789" t="s">
        <v>382</v>
      </c>
      <c r="C205" s="911" t="s">
        <v>3443</v>
      </c>
      <c r="D205" s="443" t="s">
        <v>3444</v>
      </c>
      <c r="E205" s="1028" t="s">
        <v>802</v>
      </c>
      <c r="F205" s="545">
        <v>2420</v>
      </c>
      <c r="G205" s="445">
        <f t="shared" ref="G205:G272" si="5">ROUNDDOWN(F205,0)</f>
        <v>2420</v>
      </c>
      <c r="H205" s="445">
        <v>2420</v>
      </c>
      <c r="I205" s="445" t="s">
        <v>262</v>
      </c>
      <c r="J205" s="247">
        <v>574.23</v>
      </c>
      <c r="K205" s="247">
        <v>3917.5999999999899</v>
      </c>
      <c r="L205" s="248">
        <v>38049</v>
      </c>
      <c r="M205" s="248">
        <v>38988</v>
      </c>
      <c r="N205" s="427" t="s">
        <v>262</v>
      </c>
      <c r="O205" s="427">
        <v>183</v>
      </c>
      <c r="P205" s="428">
        <v>7.56</v>
      </c>
    </row>
    <row r="206" spans="1:16">
      <c r="A206" s="1"/>
      <c r="B206" s="789" t="s">
        <v>383</v>
      </c>
      <c r="C206" s="1027" t="s">
        <v>3445</v>
      </c>
      <c r="D206" s="434" t="s">
        <v>3446</v>
      </c>
      <c r="E206" s="435" t="s">
        <v>802</v>
      </c>
      <c r="F206" s="557">
        <v>779</v>
      </c>
      <c r="G206" s="436">
        <f t="shared" si="5"/>
        <v>779</v>
      </c>
      <c r="H206" s="436">
        <v>779</v>
      </c>
      <c r="I206" s="436" t="s">
        <v>262</v>
      </c>
      <c r="J206" s="431">
        <v>273.76999999999902</v>
      </c>
      <c r="K206" s="431">
        <v>1185.3399999999899</v>
      </c>
      <c r="L206" s="424">
        <v>38049</v>
      </c>
      <c r="M206" s="424">
        <v>38988</v>
      </c>
      <c r="N206" s="425" t="s">
        <v>262</v>
      </c>
      <c r="O206" s="425">
        <v>65</v>
      </c>
      <c r="P206" s="426">
        <v>3.9</v>
      </c>
    </row>
    <row r="207" spans="1:16">
      <c r="A207" s="1"/>
      <c r="B207" s="789" t="s">
        <v>384</v>
      </c>
      <c r="C207" s="911" t="s">
        <v>3447</v>
      </c>
      <c r="D207" s="443" t="s">
        <v>3448</v>
      </c>
      <c r="E207" s="1028" t="s">
        <v>802</v>
      </c>
      <c r="F207" s="545">
        <v>632</v>
      </c>
      <c r="G207" s="445">
        <f t="shared" si="5"/>
        <v>632</v>
      </c>
      <c r="H207" s="445">
        <v>632</v>
      </c>
      <c r="I207" s="445" t="s">
        <v>262</v>
      </c>
      <c r="J207" s="247">
        <v>192.33</v>
      </c>
      <c r="K207" s="247">
        <v>958.47</v>
      </c>
      <c r="L207" s="248">
        <v>37697</v>
      </c>
      <c r="M207" s="248">
        <v>38988</v>
      </c>
      <c r="N207" s="427" t="s">
        <v>262</v>
      </c>
      <c r="O207" s="427">
        <v>57</v>
      </c>
      <c r="P207" s="428">
        <v>3.78</v>
      </c>
    </row>
    <row r="208" spans="1:16">
      <c r="A208" s="1"/>
      <c r="B208" s="789" t="s">
        <v>385</v>
      </c>
      <c r="C208" s="1027" t="s">
        <v>3449</v>
      </c>
      <c r="D208" s="434" t="s">
        <v>3450</v>
      </c>
      <c r="E208" s="435" t="s">
        <v>802</v>
      </c>
      <c r="F208" s="557">
        <v>528</v>
      </c>
      <c r="G208" s="436">
        <f t="shared" si="5"/>
        <v>528</v>
      </c>
      <c r="H208" s="436">
        <v>528</v>
      </c>
      <c r="I208" s="436" t="s">
        <v>262</v>
      </c>
      <c r="J208" s="431">
        <v>281.63999999999902</v>
      </c>
      <c r="K208" s="431">
        <v>1350.89</v>
      </c>
      <c r="L208" s="424">
        <v>32756</v>
      </c>
      <c r="M208" s="424">
        <v>38987</v>
      </c>
      <c r="N208" s="425" t="s">
        <v>262</v>
      </c>
      <c r="O208" s="425">
        <v>182</v>
      </c>
      <c r="P208" s="426">
        <v>5.88</v>
      </c>
    </row>
    <row r="209" spans="1:16">
      <c r="A209" s="1"/>
      <c r="B209" s="789" t="s">
        <v>386</v>
      </c>
      <c r="C209" s="1027" t="s">
        <v>3451</v>
      </c>
      <c r="D209" s="434" t="s">
        <v>877</v>
      </c>
      <c r="E209" s="435" t="s">
        <v>802</v>
      </c>
      <c r="F209" s="557">
        <v>1290</v>
      </c>
      <c r="G209" s="436">
        <f t="shared" si="5"/>
        <v>1290</v>
      </c>
      <c r="H209" s="436">
        <v>1290</v>
      </c>
      <c r="I209" s="436" t="s">
        <v>262</v>
      </c>
      <c r="J209" s="431">
        <v>408.94999999999902</v>
      </c>
      <c r="K209" s="431">
        <v>2200.7800000000002</v>
      </c>
      <c r="L209" s="424">
        <v>38359</v>
      </c>
      <c r="M209" s="424">
        <v>38988</v>
      </c>
      <c r="N209" s="425" t="s">
        <v>262</v>
      </c>
      <c r="O209" s="425">
        <v>112</v>
      </c>
      <c r="P209" s="426">
        <v>6.3</v>
      </c>
    </row>
    <row r="210" spans="1:16">
      <c r="A210" s="1"/>
      <c r="B210" s="789" t="s">
        <v>387</v>
      </c>
      <c r="C210" s="1027" t="s">
        <v>3452</v>
      </c>
      <c r="D210" s="434" t="s">
        <v>2334</v>
      </c>
      <c r="E210" s="435" t="s">
        <v>802</v>
      </c>
      <c r="F210" s="557">
        <v>758</v>
      </c>
      <c r="G210" s="436">
        <f t="shared" si="5"/>
        <v>758</v>
      </c>
      <c r="H210" s="436">
        <v>758</v>
      </c>
      <c r="I210" s="436" t="s">
        <v>262</v>
      </c>
      <c r="J210" s="431">
        <v>348.75</v>
      </c>
      <c r="K210" s="431">
        <v>1073.74</v>
      </c>
      <c r="L210" s="424">
        <v>38049</v>
      </c>
      <c r="M210" s="424">
        <v>38988</v>
      </c>
      <c r="N210" s="425" t="s">
        <v>262</v>
      </c>
      <c r="O210" s="425">
        <v>75</v>
      </c>
      <c r="P210" s="426">
        <v>3.66</v>
      </c>
    </row>
    <row r="211" spans="1:16">
      <c r="A211" s="1"/>
      <c r="B211" s="789" t="s">
        <v>388</v>
      </c>
      <c r="C211" s="911" t="s">
        <v>3453</v>
      </c>
      <c r="D211" s="443" t="s">
        <v>3454</v>
      </c>
      <c r="E211" s="1028" t="s">
        <v>802</v>
      </c>
      <c r="F211" s="545">
        <v>722</v>
      </c>
      <c r="G211" s="445">
        <f t="shared" si="5"/>
        <v>722</v>
      </c>
      <c r="H211" s="445">
        <v>722</v>
      </c>
      <c r="I211" s="445" t="s">
        <v>262</v>
      </c>
      <c r="J211" s="247">
        <v>388.24</v>
      </c>
      <c r="K211" s="247">
        <v>1159.3499999999899</v>
      </c>
      <c r="L211" s="248">
        <v>37705</v>
      </c>
      <c r="M211" s="248">
        <v>38988</v>
      </c>
      <c r="N211" s="427" t="s">
        <v>262</v>
      </c>
      <c r="O211" s="427">
        <v>69</v>
      </c>
      <c r="P211" s="428">
        <v>4.37</v>
      </c>
    </row>
    <row r="212" spans="1:16">
      <c r="A212" s="1"/>
      <c r="B212" s="789" t="s">
        <v>389</v>
      </c>
      <c r="C212" s="1027" t="s">
        <v>537</v>
      </c>
      <c r="D212" s="434" t="s">
        <v>3455</v>
      </c>
      <c r="E212" s="435" t="s">
        <v>802</v>
      </c>
      <c r="F212" s="557">
        <v>640</v>
      </c>
      <c r="G212" s="436">
        <f t="shared" si="5"/>
        <v>640</v>
      </c>
      <c r="H212" s="436">
        <v>640</v>
      </c>
      <c r="I212" s="436" t="s">
        <v>262</v>
      </c>
      <c r="J212" s="431">
        <v>317.85000000000002</v>
      </c>
      <c r="K212" s="431">
        <v>1076.5699999999899</v>
      </c>
      <c r="L212" s="424">
        <v>38030</v>
      </c>
      <c r="M212" s="424">
        <v>38988</v>
      </c>
      <c r="N212" s="425" t="s">
        <v>262</v>
      </c>
      <c r="O212" s="425">
        <v>71</v>
      </c>
      <c r="P212" s="426">
        <v>4.78</v>
      </c>
    </row>
    <row r="213" spans="1:16">
      <c r="A213" s="1"/>
      <c r="B213" s="789" t="s">
        <v>390</v>
      </c>
      <c r="C213" s="911" t="s">
        <v>3456</v>
      </c>
      <c r="D213" s="443" t="s">
        <v>3457</v>
      </c>
      <c r="E213" s="1028" t="s">
        <v>802</v>
      </c>
      <c r="F213" s="545">
        <v>981</v>
      </c>
      <c r="G213" s="445">
        <f t="shared" si="5"/>
        <v>981</v>
      </c>
      <c r="H213" s="445">
        <v>981</v>
      </c>
      <c r="I213" s="445" t="s">
        <v>262</v>
      </c>
      <c r="J213" s="247">
        <v>502.88999999999902</v>
      </c>
      <c r="K213" s="247">
        <v>1563.1099999999899</v>
      </c>
      <c r="L213" s="248">
        <v>38776</v>
      </c>
      <c r="M213" s="248">
        <v>39135</v>
      </c>
      <c r="N213" s="427" t="s">
        <v>262</v>
      </c>
      <c r="O213" s="427">
        <v>108</v>
      </c>
      <c r="P213" s="428">
        <v>4.5999999999999996</v>
      </c>
    </row>
    <row r="214" spans="1:16">
      <c r="A214" s="1"/>
      <c r="B214" s="789" t="s">
        <v>391</v>
      </c>
      <c r="C214" s="1027" t="s">
        <v>3458</v>
      </c>
      <c r="D214" s="434" t="s">
        <v>3459</v>
      </c>
      <c r="E214" s="435" t="s">
        <v>802</v>
      </c>
      <c r="F214" s="557">
        <v>1140</v>
      </c>
      <c r="G214" s="436">
        <f t="shared" si="5"/>
        <v>1140</v>
      </c>
      <c r="H214" s="436">
        <v>1140</v>
      </c>
      <c r="I214" s="436" t="s">
        <v>262</v>
      </c>
      <c r="J214" s="431">
        <v>703.46</v>
      </c>
      <c r="K214" s="431">
        <v>2118.4299999999898</v>
      </c>
      <c r="L214" s="424">
        <v>38784</v>
      </c>
      <c r="M214" s="424">
        <v>40555</v>
      </c>
      <c r="N214" s="425" t="s">
        <v>262</v>
      </c>
      <c r="O214" s="425">
        <v>29</v>
      </c>
      <c r="P214" s="426">
        <v>5.22</v>
      </c>
    </row>
    <row r="215" spans="1:16">
      <c r="A215" s="1"/>
      <c r="B215" s="789" t="s">
        <v>393</v>
      </c>
      <c r="C215" s="911" t="s">
        <v>3460</v>
      </c>
      <c r="D215" s="443" t="s">
        <v>3461</v>
      </c>
      <c r="E215" s="1028" t="s">
        <v>802</v>
      </c>
      <c r="F215" s="545">
        <v>1080</v>
      </c>
      <c r="G215" s="445">
        <f t="shared" si="5"/>
        <v>1080</v>
      </c>
      <c r="H215" s="445">
        <v>1080</v>
      </c>
      <c r="I215" s="445" t="s">
        <v>262</v>
      </c>
      <c r="J215" s="247">
        <v>475.41</v>
      </c>
      <c r="K215" s="247">
        <v>2179.8499999999899</v>
      </c>
      <c r="L215" s="248">
        <v>39042</v>
      </c>
      <c r="M215" s="248">
        <v>40367</v>
      </c>
      <c r="N215" s="427" t="s">
        <v>262</v>
      </c>
      <c r="O215" s="427">
        <v>29</v>
      </c>
      <c r="P215" s="428">
        <v>5.29</v>
      </c>
    </row>
    <row r="216" spans="1:16">
      <c r="A216" s="1"/>
      <c r="B216" s="789" t="s">
        <v>394</v>
      </c>
      <c r="C216" s="1027" t="s">
        <v>2338</v>
      </c>
      <c r="D216" s="434" t="s">
        <v>3462</v>
      </c>
      <c r="E216" s="435" t="s">
        <v>802</v>
      </c>
      <c r="F216" s="557">
        <v>384</v>
      </c>
      <c r="G216" s="436">
        <f t="shared" si="5"/>
        <v>384</v>
      </c>
      <c r="H216" s="436">
        <v>384</v>
      </c>
      <c r="I216" s="436" t="s">
        <v>262</v>
      </c>
      <c r="J216" s="431">
        <v>311.06999999999903</v>
      </c>
      <c r="K216" s="431">
        <v>1101.69</v>
      </c>
      <c r="L216" s="424">
        <v>31831</v>
      </c>
      <c r="M216" s="424">
        <v>38987</v>
      </c>
      <c r="N216" s="425" t="s">
        <v>262</v>
      </c>
      <c r="O216" s="425">
        <v>101</v>
      </c>
      <c r="P216" s="426">
        <v>10.63</v>
      </c>
    </row>
    <row r="217" spans="1:16">
      <c r="A217" s="1"/>
      <c r="B217" s="789" t="s">
        <v>395</v>
      </c>
      <c r="C217" s="1027" t="s">
        <v>3463</v>
      </c>
      <c r="D217" s="434" t="s">
        <v>878</v>
      </c>
      <c r="E217" s="435" t="s">
        <v>802</v>
      </c>
      <c r="F217" s="557">
        <v>1910</v>
      </c>
      <c r="G217" s="436">
        <f t="shared" si="5"/>
        <v>1910</v>
      </c>
      <c r="H217" s="436">
        <v>1910</v>
      </c>
      <c r="I217" s="436" t="s">
        <v>262</v>
      </c>
      <c r="J217" s="431">
        <v>694.61</v>
      </c>
      <c r="K217" s="431">
        <v>4417.42</v>
      </c>
      <c r="L217" s="424">
        <v>36909</v>
      </c>
      <c r="M217" s="424">
        <v>40883</v>
      </c>
      <c r="N217" s="425" t="s">
        <v>262</v>
      </c>
      <c r="O217" s="425">
        <v>147</v>
      </c>
      <c r="P217" s="426">
        <v>7.86</v>
      </c>
    </row>
    <row r="218" spans="1:16">
      <c r="A218" s="1"/>
      <c r="B218" s="789" t="s">
        <v>396</v>
      </c>
      <c r="C218" s="1027" t="s">
        <v>2081</v>
      </c>
      <c r="D218" s="434" t="s">
        <v>3464</v>
      </c>
      <c r="E218" s="435" t="s">
        <v>802</v>
      </c>
      <c r="F218" s="557">
        <v>1910</v>
      </c>
      <c r="G218" s="436">
        <f t="shared" si="5"/>
        <v>1910</v>
      </c>
      <c r="H218" s="436">
        <v>1910</v>
      </c>
      <c r="I218" s="436" t="s">
        <v>262</v>
      </c>
      <c r="J218" s="431">
        <v>6402.84</v>
      </c>
      <c r="K218" s="431">
        <v>6220.34</v>
      </c>
      <c r="L218" s="424">
        <v>33271</v>
      </c>
      <c r="M218" s="424">
        <v>39428</v>
      </c>
      <c r="N218" s="425" t="s">
        <v>262</v>
      </c>
      <c r="O218" s="425">
        <v>95</v>
      </c>
      <c r="P218" s="426">
        <v>5.53</v>
      </c>
    </row>
    <row r="219" spans="1:16" ht="28.5">
      <c r="A219" s="1"/>
      <c r="B219" s="789" t="s">
        <v>397</v>
      </c>
      <c r="C219" s="911" t="s">
        <v>3465</v>
      </c>
      <c r="D219" s="1029" t="s">
        <v>3466</v>
      </c>
      <c r="E219" s="1028" t="s">
        <v>802</v>
      </c>
      <c r="F219" s="545">
        <v>1280</v>
      </c>
      <c r="G219" s="445">
        <f t="shared" si="5"/>
        <v>1280</v>
      </c>
      <c r="H219" s="445">
        <v>1280</v>
      </c>
      <c r="I219" s="445" t="s">
        <v>262</v>
      </c>
      <c r="J219" s="247">
        <v>2812.25</v>
      </c>
      <c r="K219" s="247">
        <v>3224.4</v>
      </c>
      <c r="L219" s="248">
        <v>33985</v>
      </c>
      <c r="M219" s="248">
        <v>39430</v>
      </c>
      <c r="N219" s="427" t="s">
        <v>262</v>
      </c>
      <c r="O219" s="790" t="s">
        <v>913</v>
      </c>
      <c r="P219" s="569" t="s">
        <v>3467</v>
      </c>
    </row>
    <row r="220" spans="1:16">
      <c r="A220" s="1"/>
      <c r="B220" s="789" t="s">
        <v>398</v>
      </c>
      <c r="C220" s="1027" t="s">
        <v>3468</v>
      </c>
      <c r="D220" s="434" t="s">
        <v>3469</v>
      </c>
      <c r="E220" s="435" t="s">
        <v>802</v>
      </c>
      <c r="F220" s="557">
        <v>791</v>
      </c>
      <c r="G220" s="436">
        <f t="shared" si="5"/>
        <v>791</v>
      </c>
      <c r="H220" s="436">
        <v>791</v>
      </c>
      <c r="I220" s="436" t="s">
        <v>262</v>
      </c>
      <c r="J220" s="431">
        <v>611.63</v>
      </c>
      <c r="K220" s="431">
        <v>1741.55</v>
      </c>
      <c r="L220" s="424">
        <v>38195</v>
      </c>
      <c r="M220" s="424">
        <v>41068</v>
      </c>
      <c r="N220" s="425" t="s">
        <v>262</v>
      </c>
      <c r="O220" s="425">
        <v>26</v>
      </c>
      <c r="P220" s="426">
        <v>5.01</v>
      </c>
    </row>
    <row r="221" spans="1:16">
      <c r="A221" s="1"/>
      <c r="B221" s="789" t="s">
        <v>399</v>
      </c>
      <c r="C221" s="911" t="s">
        <v>1491</v>
      </c>
      <c r="D221" s="443" t="s">
        <v>3470</v>
      </c>
      <c r="E221" s="1028" t="s">
        <v>802</v>
      </c>
      <c r="F221" s="545">
        <v>1520</v>
      </c>
      <c r="G221" s="445">
        <f t="shared" si="5"/>
        <v>1520</v>
      </c>
      <c r="H221" s="445">
        <v>1520</v>
      </c>
      <c r="I221" s="445" t="s">
        <v>262</v>
      </c>
      <c r="J221" s="247">
        <v>679.77999999999895</v>
      </c>
      <c r="K221" s="247">
        <v>2839.9099999999899</v>
      </c>
      <c r="L221" s="248">
        <v>39721</v>
      </c>
      <c r="M221" s="248">
        <v>40883</v>
      </c>
      <c r="N221" s="427" t="s">
        <v>262</v>
      </c>
      <c r="O221" s="427">
        <v>144</v>
      </c>
      <c r="P221" s="428">
        <v>2.1800000000000002</v>
      </c>
    </row>
    <row r="222" spans="1:16">
      <c r="A222" s="1"/>
      <c r="B222" s="789" t="s">
        <v>400</v>
      </c>
      <c r="C222" s="1027" t="s">
        <v>3471</v>
      </c>
      <c r="D222" s="434" t="s">
        <v>3472</v>
      </c>
      <c r="E222" s="435" t="s">
        <v>802</v>
      </c>
      <c r="F222" s="557">
        <v>1940</v>
      </c>
      <c r="G222" s="436">
        <f t="shared" si="5"/>
        <v>1940</v>
      </c>
      <c r="H222" s="436">
        <v>1940</v>
      </c>
      <c r="I222" s="436" t="s">
        <v>262</v>
      </c>
      <c r="J222" s="431">
        <v>1614.3199999999899</v>
      </c>
      <c r="K222" s="431">
        <v>4233.6199999999899</v>
      </c>
      <c r="L222" s="424">
        <v>31833</v>
      </c>
      <c r="M222" s="424">
        <v>39353</v>
      </c>
      <c r="N222" s="425" t="s">
        <v>262</v>
      </c>
      <c r="O222" s="425">
        <v>220</v>
      </c>
      <c r="P222" s="426">
        <v>3.97</v>
      </c>
    </row>
    <row r="223" spans="1:16">
      <c r="A223" s="1"/>
      <c r="B223" s="789" t="s">
        <v>401</v>
      </c>
      <c r="C223" s="911" t="s">
        <v>1181</v>
      </c>
      <c r="D223" s="443" t="s">
        <v>3473</v>
      </c>
      <c r="E223" s="1028" t="s">
        <v>802</v>
      </c>
      <c r="F223" s="545">
        <v>962</v>
      </c>
      <c r="G223" s="445">
        <f t="shared" si="5"/>
        <v>962</v>
      </c>
      <c r="H223" s="445">
        <v>962</v>
      </c>
      <c r="I223" s="445" t="s">
        <v>262</v>
      </c>
      <c r="J223" s="247">
        <v>496.19</v>
      </c>
      <c r="K223" s="247">
        <v>2071.0100000000002</v>
      </c>
      <c r="L223" s="248">
        <v>35866</v>
      </c>
      <c r="M223" s="248">
        <v>39504</v>
      </c>
      <c r="N223" s="427" t="s">
        <v>262</v>
      </c>
      <c r="O223" s="427">
        <v>72</v>
      </c>
      <c r="P223" s="428">
        <v>7.18</v>
      </c>
    </row>
    <row r="224" spans="1:16">
      <c r="A224" s="1"/>
      <c r="B224" s="789" t="s">
        <v>402</v>
      </c>
      <c r="C224" s="1027" t="s">
        <v>3474</v>
      </c>
      <c r="D224" s="434" t="s">
        <v>3475</v>
      </c>
      <c r="E224" s="435" t="s">
        <v>802</v>
      </c>
      <c r="F224" s="557">
        <v>1020</v>
      </c>
      <c r="G224" s="436">
        <f t="shared" si="5"/>
        <v>1020</v>
      </c>
      <c r="H224" s="436">
        <v>1020</v>
      </c>
      <c r="I224" s="436" t="s">
        <v>262</v>
      </c>
      <c r="J224" s="431">
        <v>603.62</v>
      </c>
      <c r="K224" s="431">
        <v>1895.91</v>
      </c>
      <c r="L224" s="424">
        <v>39834</v>
      </c>
      <c r="M224" s="424">
        <v>39875</v>
      </c>
      <c r="N224" s="425" t="s">
        <v>262</v>
      </c>
      <c r="O224" s="425">
        <v>28</v>
      </c>
      <c r="P224" s="426">
        <v>5.68</v>
      </c>
    </row>
    <row r="225" spans="1:16">
      <c r="A225" s="1"/>
      <c r="B225" s="789" t="s">
        <v>403</v>
      </c>
      <c r="C225" s="1027" t="s">
        <v>551</v>
      </c>
      <c r="D225" s="434" t="s">
        <v>3476</v>
      </c>
      <c r="E225" s="435" t="s">
        <v>802</v>
      </c>
      <c r="F225" s="557">
        <v>493</v>
      </c>
      <c r="G225" s="436">
        <f t="shared" si="5"/>
        <v>493</v>
      </c>
      <c r="H225" s="436">
        <v>493</v>
      </c>
      <c r="I225" s="436" t="s">
        <v>262</v>
      </c>
      <c r="J225" s="431">
        <v>582.08000000000004</v>
      </c>
      <c r="K225" s="431">
        <v>1218.26</v>
      </c>
      <c r="L225" s="424">
        <v>33655</v>
      </c>
      <c r="M225" s="424">
        <v>38987</v>
      </c>
      <c r="N225" s="425" t="s">
        <v>262</v>
      </c>
      <c r="O225" s="425">
        <v>107</v>
      </c>
      <c r="P225" s="426">
        <v>9.42</v>
      </c>
    </row>
    <row r="226" spans="1:16">
      <c r="A226" s="1"/>
      <c r="B226" s="789" t="s">
        <v>405</v>
      </c>
      <c r="C226" s="1027" t="s">
        <v>3477</v>
      </c>
      <c r="D226" s="434" t="s">
        <v>3478</v>
      </c>
      <c r="E226" s="435" t="s">
        <v>802</v>
      </c>
      <c r="F226" s="557">
        <v>804</v>
      </c>
      <c r="G226" s="436">
        <f t="shared" si="5"/>
        <v>804</v>
      </c>
      <c r="H226" s="436">
        <v>804</v>
      </c>
      <c r="I226" s="436" t="s">
        <v>262</v>
      </c>
      <c r="J226" s="431">
        <v>652.94000000000005</v>
      </c>
      <c r="K226" s="431">
        <v>1526.01</v>
      </c>
      <c r="L226" s="424">
        <v>38049</v>
      </c>
      <c r="M226" s="424">
        <v>38988</v>
      </c>
      <c r="N226" s="425" t="s">
        <v>262</v>
      </c>
      <c r="O226" s="425">
        <v>80</v>
      </c>
      <c r="P226" s="426">
        <v>3.03</v>
      </c>
    </row>
    <row r="227" spans="1:16">
      <c r="A227" s="1"/>
      <c r="B227" s="789" t="s">
        <v>406</v>
      </c>
      <c r="C227" s="911" t="s">
        <v>3479</v>
      </c>
      <c r="D227" s="443" t="s">
        <v>2351</v>
      </c>
      <c r="E227" s="1028" t="s">
        <v>802</v>
      </c>
      <c r="F227" s="545">
        <v>633</v>
      </c>
      <c r="G227" s="445">
        <f t="shared" si="5"/>
        <v>633</v>
      </c>
      <c r="H227" s="445">
        <v>633</v>
      </c>
      <c r="I227" s="445" t="s">
        <v>262</v>
      </c>
      <c r="J227" s="247">
        <v>598</v>
      </c>
      <c r="K227" s="247">
        <v>1283.01</v>
      </c>
      <c r="L227" s="248">
        <v>37235</v>
      </c>
      <c r="M227" s="248">
        <v>38987</v>
      </c>
      <c r="N227" s="427" t="s">
        <v>262</v>
      </c>
      <c r="O227" s="427">
        <v>89</v>
      </c>
      <c r="P227" s="428">
        <v>3.07</v>
      </c>
    </row>
    <row r="228" spans="1:16">
      <c r="A228" s="1"/>
      <c r="B228" s="789" t="s">
        <v>407</v>
      </c>
      <c r="C228" s="1027" t="s">
        <v>3480</v>
      </c>
      <c r="D228" s="434" t="s">
        <v>3481</v>
      </c>
      <c r="E228" s="435" t="s">
        <v>802</v>
      </c>
      <c r="F228" s="557">
        <v>730</v>
      </c>
      <c r="G228" s="436">
        <f t="shared" si="5"/>
        <v>730</v>
      </c>
      <c r="H228" s="436">
        <v>730</v>
      </c>
      <c r="I228" s="436" t="s">
        <v>262</v>
      </c>
      <c r="J228" s="431">
        <v>640</v>
      </c>
      <c r="K228" s="431">
        <v>1445.5899999999899</v>
      </c>
      <c r="L228" s="424">
        <v>37400</v>
      </c>
      <c r="M228" s="424">
        <v>38988</v>
      </c>
      <c r="N228" s="425" t="s">
        <v>262</v>
      </c>
      <c r="O228" s="425">
        <v>80</v>
      </c>
      <c r="P228" s="426">
        <v>3</v>
      </c>
    </row>
    <row r="229" spans="1:16">
      <c r="A229" s="1"/>
      <c r="B229" s="789" t="s">
        <v>408</v>
      </c>
      <c r="C229" s="911" t="s">
        <v>3482</v>
      </c>
      <c r="D229" s="443" t="s">
        <v>3483</v>
      </c>
      <c r="E229" s="1028" t="s">
        <v>802</v>
      </c>
      <c r="F229" s="545">
        <v>488</v>
      </c>
      <c r="G229" s="445">
        <f t="shared" si="5"/>
        <v>488</v>
      </c>
      <c r="H229" s="445">
        <v>488</v>
      </c>
      <c r="I229" s="445" t="s">
        <v>262</v>
      </c>
      <c r="J229" s="247">
        <v>427</v>
      </c>
      <c r="K229" s="247">
        <v>821.47</v>
      </c>
      <c r="L229" s="248">
        <v>38864</v>
      </c>
      <c r="M229" s="248">
        <v>39135</v>
      </c>
      <c r="N229" s="427" t="s">
        <v>262</v>
      </c>
      <c r="O229" s="427">
        <v>50</v>
      </c>
      <c r="P229" s="428">
        <v>2.65</v>
      </c>
    </row>
    <row r="230" spans="1:16">
      <c r="A230" s="1"/>
      <c r="B230" s="789" t="s">
        <v>409</v>
      </c>
      <c r="C230" s="1027" t="s">
        <v>3484</v>
      </c>
      <c r="D230" s="434" t="s">
        <v>2091</v>
      </c>
      <c r="E230" s="435" t="s">
        <v>802</v>
      </c>
      <c r="F230" s="557">
        <v>469</v>
      </c>
      <c r="G230" s="436">
        <f t="shared" si="5"/>
        <v>469</v>
      </c>
      <c r="H230" s="436">
        <v>469</v>
      </c>
      <c r="I230" s="436" t="s">
        <v>262</v>
      </c>
      <c r="J230" s="431">
        <v>505</v>
      </c>
      <c r="K230" s="431">
        <v>1016.51</v>
      </c>
      <c r="L230" s="424">
        <v>36951</v>
      </c>
      <c r="M230" s="424">
        <v>39420</v>
      </c>
      <c r="N230" s="425" t="s">
        <v>262</v>
      </c>
      <c r="O230" s="425">
        <v>77</v>
      </c>
      <c r="P230" s="426">
        <v>3.05</v>
      </c>
    </row>
    <row r="231" spans="1:16">
      <c r="A231" s="1"/>
      <c r="B231" s="789" t="s">
        <v>410</v>
      </c>
      <c r="C231" s="911" t="s">
        <v>3485</v>
      </c>
      <c r="D231" s="443" t="s">
        <v>3486</v>
      </c>
      <c r="E231" s="1028" t="s">
        <v>802</v>
      </c>
      <c r="F231" s="545">
        <v>747</v>
      </c>
      <c r="G231" s="445">
        <f t="shared" si="5"/>
        <v>747</v>
      </c>
      <c r="H231" s="445">
        <v>747</v>
      </c>
      <c r="I231" s="445" t="s">
        <v>262</v>
      </c>
      <c r="J231" s="247">
        <v>923.89999999999895</v>
      </c>
      <c r="K231" s="247">
        <v>1925.16</v>
      </c>
      <c r="L231" s="248">
        <v>37072</v>
      </c>
      <c r="M231" s="248">
        <v>39493</v>
      </c>
      <c r="N231" s="427" t="s">
        <v>262</v>
      </c>
      <c r="O231" s="427">
        <v>150</v>
      </c>
      <c r="P231" s="428">
        <v>3.5</v>
      </c>
    </row>
    <row r="232" spans="1:16">
      <c r="A232" s="1"/>
      <c r="B232" s="789" t="s">
        <v>411</v>
      </c>
      <c r="C232" s="1027" t="s">
        <v>3487</v>
      </c>
      <c r="D232" s="434" t="s">
        <v>3488</v>
      </c>
      <c r="E232" s="435" t="s">
        <v>802</v>
      </c>
      <c r="F232" s="557">
        <v>761</v>
      </c>
      <c r="G232" s="436">
        <f t="shared" si="5"/>
        <v>761</v>
      </c>
      <c r="H232" s="436">
        <v>761</v>
      </c>
      <c r="I232" s="436" t="s">
        <v>262</v>
      </c>
      <c r="J232" s="431">
        <v>323.60000000000002</v>
      </c>
      <c r="K232" s="431">
        <v>1319.3399999999899</v>
      </c>
      <c r="L232" s="424">
        <v>38776</v>
      </c>
      <c r="M232" s="424">
        <v>39135</v>
      </c>
      <c r="N232" s="425" t="s">
        <v>262</v>
      </c>
      <c r="O232" s="425">
        <v>77</v>
      </c>
      <c r="P232" s="426">
        <v>3.78</v>
      </c>
    </row>
    <row r="233" spans="1:16">
      <c r="A233" s="1"/>
      <c r="B233" s="789" t="s">
        <v>412</v>
      </c>
      <c r="C233" s="1027" t="s">
        <v>3489</v>
      </c>
      <c r="D233" s="434" t="s">
        <v>3490</v>
      </c>
      <c r="E233" s="435" t="s">
        <v>802</v>
      </c>
      <c r="F233" s="557">
        <v>1580</v>
      </c>
      <c r="G233" s="436">
        <f t="shared" si="5"/>
        <v>1580</v>
      </c>
      <c r="H233" s="436">
        <v>1580</v>
      </c>
      <c r="I233" s="436" t="s">
        <v>262</v>
      </c>
      <c r="J233" s="431">
        <v>781.45</v>
      </c>
      <c r="K233" s="431">
        <v>2999.35</v>
      </c>
      <c r="L233" s="424">
        <v>39497</v>
      </c>
      <c r="M233" s="424">
        <v>39539</v>
      </c>
      <c r="N233" s="425" t="s">
        <v>262</v>
      </c>
      <c r="O233" s="425">
        <v>49</v>
      </c>
      <c r="P233" s="426">
        <v>4.1399999999999997</v>
      </c>
    </row>
    <row r="234" spans="1:16">
      <c r="A234" s="1"/>
      <c r="B234" s="789" t="s">
        <v>413</v>
      </c>
      <c r="C234" s="1027" t="s">
        <v>561</v>
      </c>
      <c r="D234" s="434" t="s">
        <v>3491</v>
      </c>
      <c r="E234" s="435" t="s">
        <v>802</v>
      </c>
      <c r="F234" s="557">
        <v>920</v>
      </c>
      <c r="G234" s="436">
        <f t="shared" si="5"/>
        <v>920</v>
      </c>
      <c r="H234" s="436">
        <v>920</v>
      </c>
      <c r="I234" s="436" t="s">
        <v>262</v>
      </c>
      <c r="J234" s="431">
        <v>179.9</v>
      </c>
      <c r="K234" s="431">
        <v>1163.3</v>
      </c>
      <c r="L234" s="424">
        <v>41786</v>
      </c>
      <c r="M234" s="424">
        <v>42307</v>
      </c>
      <c r="N234" s="425" t="s">
        <v>262</v>
      </c>
      <c r="O234" s="425">
        <v>15</v>
      </c>
      <c r="P234" s="426">
        <v>4.37</v>
      </c>
    </row>
    <row r="235" spans="1:16">
      <c r="A235" s="1"/>
      <c r="B235" s="789" t="s">
        <v>414</v>
      </c>
      <c r="C235" s="911" t="s">
        <v>3492</v>
      </c>
      <c r="D235" s="443" t="s">
        <v>3493</v>
      </c>
      <c r="E235" s="1028" t="s">
        <v>802</v>
      </c>
      <c r="F235" s="545">
        <v>720</v>
      </c>
      <c r="G235" s="445">
        <f t="shared" si="5"/>
        <v>720</v>
      </c>
      <c r="H235" s="445">
        <v>720</v>
      </c>
      <c r="I235" s="445" t="s">
        <v>262</v>
      </c>
      <c r="J235" s="247">
        <v>326.01999999999902</v>
      </c>
      <c r="K235" s="247">
        <v>1401.3199999999899</v>
      </c>
      <c r="L235" s="248">
        <v>41828</v>
      </c>
      <c r="M235" s="248">
        <v>42307</v>
      </c>
      <c r="N235" s="427" t="s">
        <v>262</v>
      </c>
      <c r="O235" s="427">
        <v>18</v>
      </c>
      <c r="P235" s="428">
        <v>4.32</v>
      </c>
    </row>
    <row r="236" spans="1:16">
      <c r="A236" s="1"/>
      <c r="B236" s="789" t="s">
        <v>920</v>
      </c>
      <c r="C236" s="1027" t="s">
        <v>973</v>
      </c>
      <c r="D236" s="434" t="s">
        <v>974</v>
      </c>
      <c r="E236" s="435" t="s">
        <v>802</v>
      </c>
      <c r="F236" s="557">
        <v>1058</v>
      </c>
      <c r="G236" s="436">
        <f t="shared" si="5"/>
        <v>1058</v>
      </c>
      <c r="H236" s="436">
        <v>1058</v>
      </c>
      <c r="I236" s="436" t="s">
        <v>262</v>
      </c>
      <c r="J236" s="431">
        <v>515.34</v>
      </c>
      <c r="K236" s="431">
        <v>1101.06</v>
      </c>
      <c r="L236" s="424">
        <v>39658</v>
      </c>
      <c r="M236" s="424">
        <v>42485</v>
      </c>
      <c r="N236" s="425" t="s">
        <v>262</v>
      </c>
      <c r="O236" s="425">
        <v>17</v>
      </c>
      <c r="P236" s="426">
        <v>8.06</v>
      </c>
    </row>
    <row r="237" spans="1:16">
      <c r="A237" s="1"/>
      <c r="B237" s="789" t="s">
        <v>1399</v>
      </c>
      <c r="C237" s="1027" t="s">
        <v>1404</v>
      </c>
      <c r="D237" s="434" t="s">
        <v>1499</v>
      </c>
      <c r="E237" s="1030" t="s">
        <v>3494</v>
      </c>
      <c r="F237" s="557">
        <v>7140</v>
      </c>
      <c r="G237" s="436">
        <f t="shared" si="5"/>
        <v>7140</v>
      </c>
      <c r="H237" s="436">
        <v>7140</v>
      </c>
      <c r="I237" s="445" t="s">
        <v>262</v>
      </c>
      <c r="J237" s="431">
        <v>39840.9</v>
      </c>
      <c r="K237" s="431">
        <v>12135.36</v>
      </c>
      <c r="L237" s="424">
        <v>38146</v>
      </c>
      <c r="M237" s="424">
        <v>39059</v>
      </c>
      <c r="N237" s="427" t="s">
        <v>262</v>
      </c>
      <c r="O237" s="425">
        <v>391</v>
      </c>
      <c r="P237" s="426">
        <v>1.46</v>
      </c>
    </row>
    <row r="238" spans="1:16">
      <c r="A238" s="1"/>
      <c r="B238" s="789" t="s">
        <v>1400</v>
      </c>
      <c r="C238" s="1027" t="s">
        <v>1405</v>
      </c>
      <c r="D238" s="434" t="s">
        <v>2358</v>
      </c>
      <c r="E238" s="435" t="s">
        <v>802</v>
      </c>
      <c r="F238" s="557">
        <v>5290</v>
      </c>
      <c r="G238" s="436">
        <f t="shared" si="5"/>
        <v>5290</v>
      </c>
      <c r="H238" s="436">
        <v>5290</v>
      </c>
      <c r="I238" s="436" t="s">
        <v>262</v>
      </c>
      <c r="J238" s="431">
        <v>2499.1</v>
      </c>
      <c r="K238" s="431">
        <v>9630.9599999999991</v>
      </c>
      <c r="L238" s="424">
        <v>38359</v>
      </c>
      <c r="M238" s="424">
        <v>39598</v>
      </c>
      <c r="N238" s="425" t="s">
        <v>262</v>
      </c>
      <c r="O238" s="425">
        <v>149</v>
      </c>
      <c r="P238" s="426">
        <v>4.99</v>
      </c>
    </row>
    <row r="239" spans="1:16">
      <c r="A239" s="1"/>
      <c r="B239" s="789" t="s">
        <v>1401</v>
      </c>
      <c r="C239" s="1027" t="s">
        <v>1406</v>
      </c>
      <c r="D239" s="434" t="s">
        <v>3495</v>
      </c>
      <c r="E239" s="435" t="s">
        <v>802</v>
      </c>
      <c r="F239" s="557">
        <v>2850</v>
      </c>
      <c r="G239" s="436">
        <f t="shared" si="5"/>
        <v>2850</v>
      </c>
      <c r="H239" s="436">
        <v>2850</v>
      </c>
      <c r="I239" s="436" t="s">
        <v>262</v>
      </c>
      <c r="J239" s="431">
        <v>479.93</v>
      </c>
      <c r="K239" s="431">
        <v>4540.7</v>
      </c>
      <c r="L239" s="424">
        <v>38031</v>
      </c>
      <c r="M239" s="424">
        <v>40940</v>
      </c>
      <c r="N239" s="425" t="s">
        <v>262</v>
      </c>
      <c r="O239" s="425">
        <v>130</v>
      </c>
      <c r="P239" s="426">
        <v>3.81</v>
      </c>
    </row>
    <row r="240" spans="1:16">
      <c r="A240" s="1"/>
      <c r="B240" s="789" t="s">
        <v>1402</v>
      </c>
      <c r="C240" s="1027" t="s">
        <v>1407</v>
      </c>
      <c r="D240" s="434" t="s">
        <v>3496</v>
      </c>
      <c r="E240" s="435" t="s">
        <v>802</v>
      </c>
      <c r="F240" s="557">
        <v>1320</v>
      </c>
      <c r="G240" s="436">
        <f t="shared" si="5"/>
        <v>1320</v>
      </c>
      <c r="H240" s="436">
        <v>1320</v>
      </c>
      <c r="I240" s="436" t="s">
        <v>262</v>
      </c>
      <c r="J240" s="431">
        <v>777.85</v>
      </c>
      <c r="K240" s="431">
        <v>1894.35</v>
      </c>
      <c r="L240" s="424">
        <v>39483</v>
      </c>
      <c r="M240" s="424">
        <v>40830</v>
      </c>
      <c r="N240" s="425" t="s">
        <v>262</v>
      </c>
      <c r="O240" s="425">
        <v>23</v>
      </c>
      <c r="P240" s="426">
        <v>8.1999999999999993</v>
      </c>
    </row>
    <row r="241" spans="1:16">
      <c r="A241" s="1"/>
      <c r="B241" s="789" t="s">
        <v>1403</v>
      </c>
      <c r="C241" s="1027" t="s">
        <v>1408</v>
      </c>
      <c r="D241" s="434" t="s">
        <v>3497</v>
      </c>
      <c r="E241" s="435" t="s">
        <v>802</v>
      </c>
      <c r="F241" s="557">
        <v>1310</v>
      </c>
      <c r="G241" s="436">
        <f t="shared" si="5"/>
        <v>1310</v>
      </c>
      <c r="H241" s="436">
        <v>1310</v>
      </c>
      <c r="I241" s="445" t="s">
        <v>262</v>
      </c>
      <c r="J241" s="431">
        <v>760.85</v>
      </c>
      <c r="K241" s="431">
        <v>2471.3000000000002</v>
      </c>
      <c r="L241" s="424">
        <v>39605</v>
      </c>
      <c r="M241" s="424">
        <v>40767</v>
      </c>
      <c r="N241" s="427" t="s">
        <v>262</v>
      </c>
      <c r="O241" s="425">
        <v>31</v>
      </c>
      <c r="P241" s="426">
        <v>7.23</v>
      </c>
    </row>
    <row r="242" spans="1:16">
      <c r="A242" s="1"/>
      <c r="B242" s="789" t="s">
        <v>1883</v>
      </c>
      <c r="C242" s="1027" t="s">
        <v>2101</v>
      </c>
      <c r="D242" s="434" t="s">
        <v>3498</v>
      </c>
      <c r="E242" s="435" t="s">
        <v>2102</v>
      </c>
      <c r="F242" s="557">
        <v>1300</v>
      </c>
      <c r="G242" s="436">
        <f t="shared" si="5"/>
        <v>1300</v>
      </c>
      <c r="H242" s="436">
        <v>1300</v>
      </c>
      <c r="I242" s="436" t="s">
        <v>262</v>
      </c>
      <c r="J242" s="431">
        <v>750.39</v>
      </c>
      <c r="K242" s="431">
        <v>1541.81</v>
      </c>
      <c r="L242" s="424">
        <v>39507</v>
      </c>
      <c r="M242" s="424">
        <v>42825</v>
      </c>
      <c r="N242" s="425" t="s">
        <v>262</v>
      </c>
      <c r="O242" s="425">
        <v>22</v>
      </c>
      <c r="P242" s="426">
        <v>8.51</v>
      </c>
    </row>
    <row r="243" spans="1:16">
      <c r="A243" s="1"/>
      <c r="B243" s="789" t="s">
        <v>1885</v>
      </c>
      <c r="C243" s="1027" t="s">
        <v>2103</v>
      </c>
      <c r="D243" s="434" t="s">
        <v>2104</v>
      </c>
      <c r="E243" s="435" t="s">
        <v>3499</v>
      </c>
      <c r="F243" s="557">
        <v>1110</v>
      </c>
      <c r="G243" s="436">
        <f t="shared" si="5"/>
        <v>1110</v>
      </c>
      <c r="H243" s="436">
        <v>1110</v>
      </c>
      <c r="I243" s="445" t="s">
        <v>3242</v>
      </c>
      <c r="J243" s="431">
        <v>526.83000000000004</v>
      </c>
      <c r="K243" s="431">
        <v>1742.08</v>
      </c>
      <c r="L243" s="424">
        <v>41927</v>
      </c>
      <c r="M243" s="424">
        <v>42825</v>
      </c>
      <c r="N243" s="425" t="s">
        <v>262</v>
      </c>
      <c r="O243" s="425">
        <v>16</v>
      </c>
      <c r="P243" s="426">
        <v>5.84</v>
      </c>
    </row>
    <row r="244" spans="1:16">
      <c r="A244" s="1"/>
      <c r="B244" s="789" t="s">
        <v>1886</v>
      </c>
      <c r="C244" s="1027" t="s">
        <v>2105</v>
      </c>
      <c r="D244" s="434" t="s">
        <v>2106</v>
      </c>
      <c r="E244" s="435" t="s">
        <v>3499</v>
      </c>
      <c r="F244" s="557">
        <v>785</v>
      </c>
      <c r="G244" s="436">
        <f t="shared" si="5"/>
        <v>785</v>
      </c>
      <c r="H244" s="436">
        <v>785</v>
      </c>
      <c r="I244" s="436" t="s">
        <v>262</v>
      </c>
      <c r="J244" s="431">
        <v>175.86</v>
      </c>
      <c r="K244" s="431">
        <v>1259.73</v>
      </c>
      <c r="L244" s="424">
        <v>41992</v>
      </c>
      <c r="M244" s="424">
        <v>42825</v>
      </c>
      <c r="N244" s="425" t="s">
        <v>262</v>
      </c>
      <c r="O244" s="425">
        <v>15</v>
      </c>
      <c r="P244" s="426">
        <v>6.47</v>
      </c>
    </row>
    <row r="245" spans="1:16">
      <c r="A245" s="1"/>
      <c r="B245" s="789" t="s">
        <v>3163</v>
      </c>
      <c r="C245" s="1027" t="s">
        <v>3500</v>
      </c>
      <c r="D245" s="434" t="s">
        <v>3164</v>
      </c>
      <c r="E245" s="435" t="s">
        <v>802</v>
      </c>
      <c r="F245" s="557">
        <v>2750</v>
      </c>
      <c r="G245" s="436">
        <f t="shared" si="5"/>
        <v>2750</v>
      </c>
      <c r="H245" s="436">
        <v>2750</v>
      </c>
      <c r="I245" s="445" t="s">
        <v>262</v>
      </c>
      <c r="J245" s="431">
        <v>1534.91</v>
      </c>
      <c r="K245" s="431">
        <v>3522.92</v>
      </c>
      <c r="L245" s="424">
        <v>41653</v>
      </c>
      <c r="M245" s="424">
        <v>43192</v>
      </c>
      <c r="N245" s="425" t="s">
        <v>262</v>
      </c>
      <c r="O245" s="425">
        <v>32</v>
      </c>
      <c r="P245" s="426">
        <v>12.56</v>
      </c>
    </row>
    <row r="246" spans="1:16">
      <c r="A246" s="1"/>
      <c r="B246" s="789" t="s">
        <v>3165</v>
      </c>
      <c r="C246" s="1027" t="s">
        <v>3166</v>
      </c>
      <c r="D246" s="434" t="s">
        <v>3167</v>
      </c>
      <c r="E246" s="435" t="s">
        <v>802</v>
      </c>
      <c r="F246" s="557">
        <v>2280</v>
      </c>
      <c r="G246" s="436">
        <f t="shared" si="5"/>
        <v>2280</v>
      </c>
      <c r="H246" s="436">
        <v>2280</v>
      </c>
      <c r="I246" s="436" t="s">
        <v>262</v>
      </c>
      <c r="J246" s="431">
        <v>407.54</v>
      </c>
      <c r="K246" s="431">
        <v>2882.48</v>
      </c>
      <c r="L246" s="424">
        <v>42482</v>
      </c>
      <c r="M246" s="424">
        <v>43192</v>
      </c>
      <c r="N246" s="425" t="s">
        <v>262</v>
      </c>
      <c r="O246" s="425">
        <v>25</v>
      </c>
      <c r="P246" s="426">
        <v>6.07</v>
      </c>
    </row>
    <row r="247" spans="1:16">
      <c r="A247" s="1"/>
      <c r="B247" s="789" t="s">
        <v>3168</v>
      </c>
      <c r="C247" s="1027" t="s">
        <v>3169</v>
      </c>
      <c r="D247" s="434" t="s">
        <v>3501</v>
      </c>
      <c r="E247" s="435" t="s">
        <v>802</v>
      </c>
      <c r="F247" s="557">
        <v>1216</v>
      </c>
      <c r="G247" s="436">
        <f t="shared" si="5"/>
        <v>1216</v>
      </c>
      <c r="H247" s="436">
        <v>1216</v>
      </c>
      <c r="I247" s="445" t="s">
        <v>262</v>
      </c>
      <c r="J247" s="431">
        <v>518.79999999999995</v>
      </c>
      <c r="K247" s="431">
        <v>2000.91</v>
      </c>
      <c r="L247" s="424">
        <v>42479</v>
      </c>
      <c r="M247" s="424">
        <v>43192</v>
      </c>
      <c r="N247" s="425" t="s">
        <v>262</v>
      </c>
      <c r="O247" s="425">
        <v>22</v>
      </c>
      <c r="P247" s="426">
        <v>5.51</v>
      </c>
    </row>
    <row r="248" spans="1:16">
      <c r="A248" s="1"/>
      <c r="B248" s="789" t="s">
        <v>3170</v>
      </c>
      <c r="C248" s="1027" t="s">
        <v>3171</v>
      </c>
      <c r="D248" s="434" t="s">
        <v>3172</v>
      </c>
      <c r="E248" s="435" t="s">
        <v>802</v>
      </c>
      <c r="F248" s="557">
        <v>966</v>
      </c>
      <c r="G248" s="436">
        <f t="shared" si="5"/>
        <v>966</v>
      </c>
      <c r="H248" s="436">
        <v>966</v>
      </c>
      <c r="I248" s="436" t="s">
        <v>262</v>
      </c>
      <c r="J248" s="431">
        <v>335.87</v>
      </c>
      <c r="K248" s="431">
        <v>1081.03</v>
      </c>
      <c r="L248" s="424">
        <v>42377</v>
      </c>
      <c r="M248" s="424">
        <v>43192</v>
      </c>
      <c r="N248" s="425" t="s">
        <v>262</v>
      </c>
      <c r="O248" s="425">
        <v>13</v>
      </c>
      <c r="P248" s="426">
        <v>10.5</v>
      </c>
    </row>
    <row r="249" spans="1:16">
      <c r="A249" s="1"/>
      <c r="B249" s="789" t="s">
        <v>3173</v>
      </c>
      <c r="C249" s="1027" t="s">
        <v>3174</v>
      </c>
      <c r="D249" s="434" t="s">
        <v>3175</v>
      </c>
      <c r="E249" s="435" t="s">
        <v>802</v>
      </c>
      <c r="F249" s="557">
        <v>844</v>
      </c>
      <c r="G249" s="436">
        <f t="shared" si="5"/>
        <v>844</v>
      </c>
      <c r="H249" s="436">
        <v>844</v>
      </c>
      <c r="I249" s="445" t="s">
        <v>262</v>
      </c>
      <c r="J249" s="431">
        <v>423.28</v>
      </c>
      <c r="K249" s="431">
        <v>1333.42</v>
      </c>
      <c r="L249" s="424">
        <v>42710</v>
      </c>
      <c r="M249" s="424">
        <v>43192</v>
      </c>
      <c r="N249" s="425" t="s">
        <v>262</v>
      </c>
      <c r="O249" s="425">
        <v>14</v>
      </c>
      <c r="P249" s="426">
        <v>8.2899999999999991</v>
      </c>
    </row>
    <row r="250" spans="1:16">
      <c r="A250" s="1"/>
      <c r="B250" s="789" t="s">
        <v>415</v>
      </c>
      <c r="C250" s="911" t="s">
        <v>2107</v>
      </c>
      <c r="D250" s="443" t="s">
        <v>3502</v>
      </c>
      <c r="E250" s="1028" t="s">
        <v>806</v>
      </c>
      <c r="F250" s="545">
        <v>652</v>
      </c>
      <c r="G250" s="445">
        <f t="shared" si="5"/>
        <v>652</v>
      </c>
      <c r="H250" s="445">
        <v>652</v>
      </c>
      <c r="I250" s="445" t="s">
        <v>262</v>
      </c>
      <c r="J250" s="247">
        <v>484.87</v>
      </c>
      <c r="K250" s="247">
        <v>2087.94</v>
      </c>
      <c r="L250" s="248">
        <v>39118</v>
      </c>
      <c r="M250" s="248">
        <v>39203</v>
      </c>
      <c r="N250" s="425" t="s">
        <v>262</v>
      </c>
      <c r="O250" s="427">
        <v>90</v>
      </c>
      <c r="P250" s="428">
        <v>1.61</v>
      </c>
    </row>
    <row r="251" spans="1:16">
      <c r="A251" s="1"/>
      <c r="B251" s="789" t="s">
        <v>416</v>
      </c>
      <c r="C251" s="1027" t="s">
        <v>3503</v>
      </c>
      <c r="D251" s="434" t="s">
        <v>3504</v>
      </c>
      <c r="E251" s="435" t="s">
        <v>806</v>
      </c>
      <c r="F251" s="557">
        <v>735</v>
      </c>
      <c r="G251" s="436">
        <f t="shared" si="5"/>
        <v>735</v>
      </c>
      <c r="H251" s="436">
        <v>735</v>
      </c>
      <c r="I251" s="436" t="s">
        <v>262</v>
      </c>
      <c r="J251" s="431">
        <v>1188.54</v>
      </c>
      <c r="K251" s="431">
        <v>2181.4299999999898</v>
      </c>
      <c r="L251" s="424">
        <v>39766</v>
      </c>
      <c r="M251" s="424">
        <v>39801</v>
      </c>
      <c r="N251" s="425" t="s">
        <v>262</v>
      </c>
      <c r="O251" s="425">
        <v>95</v>
      </c>
      <c r="P251" s="426">
        <v>4.55</v>
      </c>
    </row>
    <row r="252" spans="1:16">
      <c r="A252" s="1"/>
      <c r="B252" s="789" t="s">
        <v>417</v>
      </c>
      <c r="C252" s="911" t="s">
        <v>3505</v>
      </c>
      <c r="D252" s="443" t="s">
        <v>3506</v>
      </c>
      <c r="E252" s="1028" t="s">
        <v>811</v>
      </c>
      <c r="F252" s="545">
        <v>1620</v>
      </c>
      <c r="G252" s="445">
        <f t="shared" si="5"/>
        <v>1620</v>
      </c>
      <c r="H252" s="445">
        <v>1620</v>
      </c>
      <c r="I252" s="445" t="s">
        <v>262</v>
      </c>
      <c r="J252" s="247">
        <v>787.00999999999897</v>
      </c>
      <c r="K252" s="247">
        <v>3201.17</v>
      </c>
      <c r="L252" s="248">
        <v>40063</v>
      </c>
      <c r="M252" s="248">
        <v>40883</v>
      </c>
      <c r="N252" s="427" t="s">
        <v>262</v>
      </c>
      <c r="O252" s="427">
        <v>47</v>
      </c>
      <c r="P252" s="428">
        <v>10.86</v>
      </c>
    </row>
    <row r="253" spans="1:16">
      <c r="A253" s="1"/>
      <c r="B253" s="789" t="s">
        <v>419</v>
      </c>
      <c r="C253" s="1027" t="s">
        <v>3507</v>
      </c>
      <c r="D253" s="434" t="s">
        <v>3508</v>
      </c>
      <c r="E253" s="435" t="s">
        <v>810</v>
      </c>
      <c r="F253" s="557">
        <v>274</v>
      </c>
      <c r="G253" s="436">
        <f t="shared" si="5"/>
        <v>274</v>
      </c>
      <c r="H253" s="436">
        <v>274</v>
      </c>
      <c r="I253" s="436" t="s">
        <v>262</v>
      </c>
      <c r="J253" s="431">
        <v>408.19</v>
      </c>
      <c r="K253" s="431">
        <v>1342.44</v>
      </c>
      <c r="L253" s="424">
        <v>38648</v>
      </c>
      <c r="M253" s="424">
        <v>39135</v>
      </c>
      <c r="N253" s="425" t="s">
        <v>262</v>
      </c>
      <c r="O253" s="425">
        <v>62</v>
      </c>
      <c r="P253" s="426">
        <v>0.41</v>
      </c>
    </row>
    <row r="254" spans="1:16">
      <c r="A254" s="1"/>
      <c r="B254" s="789" t="s">
        <v>420</v>
      </c>
      <c r="C254" s="1027" t="s">
        <v>3509</v>
      </c>
      <c r="D254" s="434" t="s">
        <v>2364</v>
      </c>
      <c r="E254" s="435" t="s">
        <v>809</v>
      </c>
      <c r="F254" s="557">
        <v>502</v>
      </c>
      <c r="G254" s="436">
        <f t="shared" si="5"/>
        <v>502</v>
      </c>
      <c r="H254" s="436">
        <v>502</v>
      </c>
      <c r="I254" s="436" t="s">
        <v>262</v>
      </c>
      <c r="J254" s="431">
        <v>336.1</v>
      </c>
      <c r="K254" s="431">
        <v>2278.4899999999898</v>
      </c>
      <c r="L254" s="424">
        <v>38721</v>
      </c>
      <c r="M254" s="424">
        <v>39171</v>
      </c>
      <c r="N254" s="425" t="s">
        <v>262</v>
      </c>
      <c r="O254" s="425">
        <v>69</v>
      </c>
      <c r="P254" s="426">
        <v>0.39</v>
      </c>
    </row>
    <row r="255" spans="1:16">
      <c r="A255" s="1"/>
      <c r="B255" s="789" t="s">
        <v>421</v>
      </c>
      <c r="C255" s="1027" t="s">
        <v>3510</v>
      </c>
      <c r="D255" s="434" t="s">
        <v>3511</v>
      </c>
      <c r="E255" s="435" t="s">
        <v>809</v>
      </c>
      <c r="F255" s="557">
        <v>334</v>
      </c>
      <c r="G255" s="436">
        <f t="shared" si="5"/>
        <v>334</v>
      </c>
      <c r="H255" s="436">
        <v>334</v>
      </c>
      <c r="I255" s="436" t="s">
        <v>262</v>
      </c>
      <c r="J255" s="431">
        <v>224.069999999999</v>
      </c>
      <c r="K255" s="431">
        <v>1462.3399999999899</v>
      </c>
      <c r="L255" s="424">
        <v>38620</v>
      </c>
      <c r="M255" s="424">
        <v>39171</v>
      </c>
      <c r="N255" s="425" t="s">
        <v>262</v>
      </c>
      <c r="O255" s="425">
        <v>56</v>
      </c>
      <c r="P255" s="426">
        <v>0.42</v>
      </c>
    </row>
    <row r="256" spans="1:16">
      <c r="A256" s="1"/>
      <c r="B256" s="789" t="s">
        <v>422</v>
      </c>
      <c r="C256" s="911" t="s">
        <v>3512</v>
      </c>
      <c r="D256" s="443" t="s">
        <v>3513</v>
      </c>
      <c r="E256" s="1028" t="s">
        <v>810</v>
      </c>
      <c r="F256" s="545">
        <v>547</v>
      </c>
      <c r="G256" s="445">
        <f t="shared" si="5"/>
        <v>547</v>
      </c>
      <c r="H256" s="445">
        <v>547</v>
      </c>
      <c r="I256" s="445" t="s">
        <v>262</v>
      </c>
      <c r="J256" s="247">
        <v>642.63999999999896</v>
      </c>
      <c r="K256" s="247">
        <v>2297.9499999999898</v>
      </c>
      <c r="L256" s="248">
        <v>39469</v>
      </c>
      <c r="M256" s="248">
        <v>39505</v>
      </c>
      <c r="N256" s="427" t="s">
        <v>262</v>
      </c>
      <c r="O256" s="427">
        <v>56</v>
      </c>
      <c r="P256" s="428">
        <v>0.44</v>
      </c>
    </row>
    <row r="257" spans="1:16">
      <c r="A257" s="1"/>
      <c r="B257" s="789" t="s">
        <v>423</v>
      </c>
      <c r="C257" s="1027" t="s">
        <v>3514</v>
      </c>
      <c r="D257" s="434" t="s">
        <v>2366</v>
      </c>
      <c r="E257" s="435" t="s">
        <v>810</v>
      </c>
      <c r="F257" s="557">
        <v>475</v>
      </c>
      <c r="G257" s="436">
        <f t="shared" si="5"/>
        <v>475</v>
      </c>
      <c r="H257" s="436">
        <v>475</v>
      </c>
      <c r="I257" s="436" t="s">
        <v>262</v>
      </c>
      <c r="J257" s="431">
        <v>1441.8499999999899</v>
      </c>
      <c r="K257" s="431">
        <v>2470.6399999999899</v>
      </c>
      <c r="L257" s="424">
        <v>39476</v>
      </c>
      <c r="M257" s="424">
        <v>39505</v>
      </c>
      <c r="N257" s="425" t="s">
        <v>262</v>
      </c>
      <c r="O257" s="425">
        <v>71</v>
      </c>
      <c r="P257" s="426">
        <v>0.5</v>
      </c>
    </row>
    <row r="258" spans="1:16">
      <c r="A258" s="1"/>
      <c r="B258" s="789" t="s">
        <v>424</v>
      </c>
      <c r="C258" s="911" t="s">
        <v>3515</v>
      </c>
      <c r="D258" s="443" t="s">
        <v>3516</v>
      </c>
      <c r="E258" s="1028" t="s">
        <v>810</v>
      </c>
      <c r="F258" s="545">
        <v>394</v>
      </c>
      <c r="G258" s="445">
        <f t="shared" si="5"/>
        <v>394</v>
      </c>
      <c r="H258" s="445">
        <v>394</v>
      </c>
      <c r="I258" s="445" t="s">
        <v>262</v>
      </c>
      <c r="J258" s="247">
        <v>529.92999999999904</v>
      </c>
      <c r="K258" s="247">
        <v>1787.96</v>
      </c>
      <c r="L258" s="248">
        <v>39469</v>
      </c>
      <c r="M258" s="248">
        <v>39505</v>
      </c>
      <c r="N258" s="427" t="s">
        <v>262</v>
      </c>
      <c r="O258" s="427">
        <v>50</v>
      </c>
      <c r="P258" s="428">
        <v>0.86</v>
      </c>
    </row>
    <row r="259" spans="1:16">
      <c r="A259" s="1"/>
      <c r="B259" s="789" t="s">
        <v>425</v>
      </c>
      <c r="C259" s="1027" t="s">
        <v>3517</v>
      </c>
      <c r="D259" s="434" t="s">
        <v>3518</v>
      </c>
      <c r="E259" s="435" t="s">
        <v>810</v>
      </c>
      <c r="F259" s="557">
        <v>249</v>
      </c>
      <c r="G259" s="436">
        <f t="shared" si="5"/>
        <v>249</v>
      </c>
      <c r="H259" s="436">
        <v>249</v>
      </c>
      <c r="I259" s="436" t="s">
        <v>262</v>
      </c>
      <c r="J259" s="431">
        <v>269.13999999999902</v>
      </c>
      <c r="K259" s="431">
        <v>1363.6099999999899</v>
      </c>
      <c r="L259" s="424">
        <v>39464</v>
      </c>
      <c r="M259" s="424">
        <v>39505</v>
      </c>
      <c r="N259" s="425" t="s">
        <v>262</v>
      </c>
      <c r="O259" s="425">
        <v>47</v>
      </c>
      <c r="P259" s="426">
        <v>0.67</v>
      </c>
    </row>
    <row r="260" spans="1:16">
      <c r="A260" s="1"/>
      <c r="B260" s="789" t="s">
        <v>426</v>
      </c>
      <c r="C260" s="911" t="s">
        <v>3519</v>
      </c>
      <c r="D260" s="443" t="s">
        <v>3520</v>
      </c>
      <c r="E260" s="1028" t="s">
        <v>810</v>
      </c>
      <c r="F260" s="545">
        <v>229</v>
      </c>
      <c r="G260" s="445">
        <f t="shared" si="5"/>
        <v>229</v>
      </c>
      <c r="H260" s="445">
        <v>229</v>
      </c>
      <c r="I260" s="445" t="s">
        <v>262</v>
      </c>
      <c r="J260" s="247">
        <v>481.41</v>
      </c>
      <c r="K260" s="247">
        <v>1085.98</v>
      </c>
      <c r="L260" s="248">
        <v>39469</v>
      </c>
      <c r="M260" s="248">
        <v>39505</v>
      </c>
      <c r="N260" s="427" t="s">
        <v>262</v>
      </c>
      <c r="O260" s="427">
        <v>35</v>
      </c>
      <c r="P260" s="428">
        <v>0.82</v>
      </c>
    </row>
    <row r="261" spans="1:16">
      <c r="A261" s="1"/>
      <c r="B261" s="789" t="s">
        <v>427</v>
      </c>
      <c r="C261" s="1027" t="s">
        <v>3521</v>
      </c>
      <c r="D261" s="434" t="s">
        <v>2117</v>
      </c>
      <c r="E261" s="435" t="s">
        <v>810</v>
      </c>
      <c r="F261" s="557">
        <v>437</v>
      </c>
      <c r="G261" s="436">
        <f t="shared" si="5"/>
        <v>437</v>
      </c>
      <c r="H261" s="436">
        <v>437</v>
      </c>
      <c r="I261" s="436" t="s">
        <v>262</v>
      </c>
      <c r="J261" s="431">
        <v>928.53999999999905</v>
      </c>
      <c r="K261" s="431">
        <v>2228.2199999999898</v>
      </c>
      <c r="L261" s="424">
        <v>39465</v>
      </c>
      <c r="M261" s="424">
        <v>39507</v>
      </c>
      <c r="N261" s="425" t="s">
        <v>262</v>
      </c>
      <c r="O261" s="425">
        <v>54</v>
      </c>
      <c r="P261" s="426">
        <v>0.33</v>
      </c>
    </row>
    <row r="262" spans="1:16">
      <c r="A262" s="1"/>
      <c r="B262" s="789" t="s">
        <v>428</v>
      </c>
      <c r="C262" s="1027" t="s">
        <v>925</v>
      </c>
      <c r="D262" s="434" t="s">
        <v>3522</v>
      </c>
      <c r="E262" s="435" t="s">
        <v>810</v>
      </c>
      <c r="F262" s="557">
        <v>616</v>
      </c>
      <c r="G262" s="436">
        <f t="shared" si="5"/>
        <v>616</v>
      </c>
      <c r="H262" s="436">
        <v>616</v>
      </c>
      <c r="I262" s="436" t="s">
        <v>262</v>
      </c>
      <c r="J262" s="431">
        <v>852.78999999999905</v>
      </c>
      <c r="K262" s="431">
        <v>2792.04</v>
      </c>
      <c r="L262" s="424">
        <v>39507</v>
      </c>
      <c r="M262" s="424">
        <v>39533</v>
      </c>
      <c r="N262" s="425" t="s">
        <v>262</v>
      </c>
      <c r="O262" s="425">
        <v>72</v>
      </c>
      <c r="P262" s="426">
        <v>1.0900000000000001</v>
      </c>
    </row>
    <row r="263" spans="1:16">
      <c r="A263" s="1"/>
      <c r="B263" s="789" t="s">
        <v>429</v>
      </c>
      <c r="C263" s="1027" t="s">
        <v>3523</v>
      </c>
      <c r="D263" s="434" t="s">
        <v>3524</v>
      </c>
      <c r="E263" s="435" t="s">
        <v>810</v>
      </c>
      <c r="F263" s="557">
        <v>4480</v>
      </c>
      <c r="G263" s="436">
        <f t="shared" si="5"/>
        <v>4480</v>
      </c>
      <c r="H263" s="436">
        <v>4480</v>
      </c>
      <c r="I263" s="436" t="s">
        <v>262</v>
      </c>
      <c r="J263" s="431">
        <v>2718.8099999999899</v>
      </c>
      <c r="K263" s="431">
        <v>21239.84</v>
      </c>
      <c r="L263" s="424">
        <v>39475</v>
      </c>
      <c r="M263" s="424">
        <v>40883</v>
      </c>
      <c r="N263" s="425" t="s">
        <v>262</v>
      </c>
      <c r="O263" s="425">
        <v>207</v>
      </c>
      <c r="P263" s="426">
        <v>0.02</v>
      </c>
    </row>
    <row r="264" spans="1:16">
      <c r="A264" s="1"/>
      <c r="B264" s="789" t="s">
        <v>430</v>
      </c>
      <c r="C264" s="911" t="s">
        <v>3525</v>
      </c>
      <c r="D264" s="443" t="s">
        <v>2120</v>
      </c>
      <c r="E264" s="1028" t="s">
        <v>810</v>
      </c>
      <c r="F264" s="545">
        <v>1730</v>
      </c>
      <c r="G264" s="445">
        <f t="shared" si="5"/>
        <v>1730</v>
      </c>
      <c r="H264" s="445">
        <v>1730</v>
      </c>
      <c r="I264" s="445" t="s">
        <v>262</v>
      </c>
      <c r="J264" s="247">
        <v>875.71</v>
      </c>
      <c r="K264" s="247">
        <v>6350.13</v>
      </c>
      <c r="L264" s="248">
        <v>39132</v>
      </c>
      <c r="M264" s="248">
        <v>40883</v>
      </c>
      <c r="N264" s="427" t="s">
        <v>262</v>
      </c>
      <c r="O264" s="427">
        <v>82</v>
      </c>
      <c r="P264" s="428">
        <v>0.98</v>
      </c>
    </row>
    <row r="265" spans="1:16">
      <c r="A265" s="1"/>
      <c r="B265" s="789" t="s">
        <v>431</v>
      </c>
      <c r="C265" s="1027" t="s">
        <v>3526</v>
      </c>
      <c r="D265" s="434" t="s">
        <v>3527</v>
      </c>
      <c r="E265" s="435" t="s">
        <v>806</v>
      </c>
      <c r="F265" s="557">
        <v>1140</v>
      </c>
      <c r="G265" s="436">
        <f t="shared" si="5"/>
        <v>1140</v>
      </c>
      <c r="H265" s="436">
        <v>1140</v>
      </c>
      <c r="I265" s="436" t="s">
        <v>262</v>
      </c>
      <c r="J265" s="431">
        <v>1075.1400000000001</v>
      </c>
      <c r="K265" s="431">
        <v>3821.8899999999899</v>
      </c>
      <c r="L265" s="424">
        <v>39462</v>
      </c>
      <c r="M265" s="424">
        <v>39479</v>
      </c>
      <c r="N265" s="425" t="s">
        <v>262</v>
      </c>
      <c r="O265" s="425">
        <v>126</v>
      </c>
      <c r="P265" s="426">
        <v>3.65</v>
      </c>
    </row>
    <row r="266" spans="1:16">
      <c r="A266" s="1"/>
      <c r="B266" s="789" t="s">
        <v>432</v>
      </c>
      <c r="C266" s="911" t="s">
        <v>580</v>
      </c>
      <c r="D266" s="443" t="s">
        <v>3528</v>
      </c>
      <c r="E266" s="1028" t="s">
        <v>806</v>
      </c>
      <c r="F266" s="545">
        <v>466</v>
      </c>
      <c r="G266" s="445">
        <f t="shared" si="5"/>
        <v>466</v>
      </c>
      <c r="H266" s="445">
        <v>466</v>
      </c>
      <c r="I266" s="445" t="s">
        <v>262</v>
      </c>
      <c r="J266" s="247">
        <v>894.52999999999895</v>
      </c>
      <c r="K266" s="247">
        <v>1473.76</v>
      </c>
      <c r="L266" s="248">
        <v>39462</v>
      </c>
      <c r="M266" s="248">
        <v>39479</v>
      </c>
      <c r="N266" s="427" t="s">
        <v>262</v>
      </c>
      <c r="O266" s="427">
        <v>56</v>
      </c>
      <c r="P266" s="428">
        <v>4.34</v>
      </c>
    </row>
    <row r="267" spans="1:16">
      <c r="A267" s="1"/>
      <c r="B267" s="789" t="s">
        <v>433</v>
      </c>
      <c r="C267" s="1027" t="s">
        <v>3529</v>
      </c>
      <c r="D267" s="434" t="s">
        <v>3530</v>
      </c>
      <c r="E267" s="435" t="s">
        <v>806</v>
      </c>
      <c r="F267" s="557">
        <v>949</v>
      </c>
      <c r="G267" s="436">
        <f t="shared" si="5"/>
        <v>949</v>
      </c>
      <c r="H267" s="436">
        <v>949</v>
      </c>
      <c r="I267" s="436" t="s">
        <v>262</v>
      </c>
      <c r="J267" s="431">
        <v>1274.45</v>
      </c>
      <c r="K267" s="431">
        <v>4482.22</v>
      </c>
      <c r="L267" s="424">
        <v>34936</v>
      </c>
      <c r="M267" s="424">
        <v>39630</v>
      </c>
      <c r="N267" s="425" t="s">
        <v>262</v>
      </c>
      <c r="O267" s="425">
        <v>225</v>
      </c>
      <c r="P267" s="426">
        <v>1.48</v>
      </c>
    </row>
    <row r="268" spans="1:16">
      <c r="A268" s="1"/>
      <c r="B268" s="789" t="s">
        <v>434</v>
      </c>
      <c r="C268" s="911" t="s">
        <v>582</v>
      </c>
      <c r="D268" s="443" t="s">
        <v>3531</v>
      </c>
      <c r="E268" s="1028" t="s">
        <v>811</v>
      </c>
      <c r="F268" s="545">
        <v>712</v>
      </c>
      <c r="G268" s="445">
        <f t="shared" si="5"/>
        <v>712</v>
      </c>
      <c r="H268" s="445">
        <v>712</v>
      </c>
      <c r="I268" s="445" t="s">
        <v>262</v>
      </c>
      <c r="J268" s="247">
        <v>710.49</v>
      </c>
      <c r="K268" s="247">
        <v>1686.3299999999899</v>
      </c>
      <c r="L268" s="248">
        <v>38938</v>
      </c>
      <c r="M268" s="248">
        <v>39135</v>
      </c>
      <c r="N268" s="427" t="s">
        <v>262</v>
      </c>
      <c r="O268" s="427">
        <v>75</v>
      </c>
      <c r="P268" s="428">
        <v>10.66</v>
      </c>
    </row>
    <row r="269" spans="1:16">
      <c r="A269" s="1"/>
      <c r="B269" s="789" t="s">
        <v>435</v>
      </c>
      <c r="C269" s="1027" t="s">
        <v>3532</v>
      </c>
      <c r="D269" s="434" t="s">
        <v>3533</v>
      </c>
      <c r="E269" s="435" t="s">
        <v>811</v>
      </c>
      <c r="F269" s="557">
        <v>553</v>
      </c>
      <c r="G269" s="436">
        <f t="shared" si="5"/>
        <v>553</v>
      </c>
      <c r="H269" s="436">
        <v>553</v>
      </c>
      <c r="I269" s="436" t="s">
        <v>262</v>
      </c>
      <c r="J269" s="431">
        <v>378.27999999999901</v>
      </c>
      <c r="K269" s="431">
        <v>1678.6099999999899</v>
      </c>
      <c r="L269" s="424">
        <v>39466</v>
      </c>
      <c r="M269" s="424">
        <v>39507</v>
      </c>
      <c r="N269" s="425" t="s">
        <v>262</v>
      </c>
      <c r="O269" s="425">
        <v>86</v>
      </c>
      <c r="P269" s="426">
        <v>8.77</v>
      </c>
    </row>
    <row r="270" spans="1:16">
      <c r="A270" s="1"/>
      <c r="B270" s="789" t="s">
        <v>436</v>
      </c>
      <c r="C270" s="1027" t="s">
        <v>3534</v>
      </c>
      <c r="D270" s="434" t="s">
        <v>3535</v>
      </c>
      <c r="E270" s="435" t="s">
        <v>811</v>
      </c>
      <c r="F270" s="557">
        <v>1020</v>
      </c>
      <c r="G270" s="436">
        <f t="shared" si="5"/>
        <v>1020</v>
      </c>
      <c r="H270" s="436">
        <v>1020</v>
      </c>
      <c r="I270" s="436" t="s">
        <v>262</v>
      </c>
      <c r="J270" s="431">
        <v>553.1</v>
      </c>
      <c r="K270" s="431">
        <v>2893.3499999999899</v>
      </c>
      <c r="L270" s="424">
        <v>39625</v>
      </c>
      <c r="M270" s="424">
        <v>39877</v>
      </c>
      <c r="N270" s="425" t="s">
        <v>262</v>
      </c>
      <c r="O270" s="425">
        <v>136</v>
      </c>
      <c r="P270" s="426">
        <v>6.77</v>
      </c>
    </row>
    <row r="271" spans="1:16">
      <c r="A271" s="1"/>
      <c r="B271" s="789" t="s">
        <v>437</v>
      </c>
      <c r="C271" s="1027" t="s">
        <v>3536</v>
      </c>
      <c r="D271" s="434" t="s">
        <v>3537</v>
      </c>
      <c r="E271" s="435" t="s">
        <v>811</v>
      </c>
      <c r="F271" s="557">
        <v>1590</v>
      </c>
      <c r="G271" s="436">
        <f t="shared" si="5"/>
        <v>1590</v>
      </c>
      <c r="H271" s="436">
        <v>1590</v>
      </c>
      <c r="I271" s="436" t="s">
        <v>262</v>
      </c>
      <c r="J271" s="431">
        <v>743.16999999999905</v>
      </c>
      <c r="K271" s="431">
        <v>3824.15</v>
      </c>
      <c r="L271" s="424">
        <v>39659</v>
      </c>
      <c r="M271" s="424">
        <v>40729</v>
      </c>
      <c r="N271" s="425" t="s">
        <v>262</v>
      </c>
      <c r="O271" s="425">
        <v>57</v>
      </c>
      <c r="P271" s="426">
        <v>7.73</v>
      </c>
    </row>
    <row r="272" spans="1:16">
      <c r="A272" s="1"/>
      <c r="B272" s="789" t="s">
        <v>438</v>
      </c>
      <c r="C272" s="911" t="s">
        <v>3538</v>
      </c>
      <c r="D272" s="443" t="s">
        <v>3539</v>
      </c>
      <c r="E272" s="1028" t="s">
        <v>811</v>
      </c>
      <c r="F272" s="545">
        <v>3770</v>
      </c>
      <c r="G272" s="445">
        <f t="shared" si="5"/>
        <v>3770</v>
      </c>
      <c r="H272" s="445">
        <v>3770</v>
      </c>
      <c r="I272" s="445" t="s">
        <v>262</v>
      </c>
      <c r="J272" s="247">
        <v>1145.3199999999899</v>
      </c>
      <c r="K272" s="247">
        <v>9636.5</v>
      </c>
      <c r="L272" s="248">
        <v>39475</v>
      </c>
      <c r="M272" s="248">
        <v>40883</v>
      </c>
      <c r="N272" s="427" t="s">
        <v>262</v>
      </c>
      <c r="O272" s="427">
        <v>58</v>
      </c>
      <c r="P272" s="428">
        <v>5.99</v>
      </c>
    </row>
    <row r="273" spans="1:16">
      <c r="A273" s="1"/>
      <c r="B273" s="789" t="s">
        <v>443</v>
      </c>
      <c r="C273" s="1027" t="s">
        <v>591</v>
      </c>
      <c r="D273" s="434" t="s">
        <v>3540</v>
      </c>
      <c r="E273" s="435" t="s">
        <v>811</v>
      </c>
      <c r="F273" s="557">
        <v>1810</v>
      </c>
      <c r="G273" s="436">
        <f t="shared" ref="G273:G281" si="6">ROUNDDOWN(F273,0)</f>
        <v>1810</v>
      </c>
      <c r="H273" s="436">
        <v>1810</v>
      </c>
      <c r="I273" s="436" t="s">
        <v>262</v>
      </c>
      <c r="J273" s="431">
        <v>694.62</v>
      </c>
      <c r="K273" s="431">
        <v>4231.4099999999899</v>
      </c>
      <c r="L273" s="424">
        <v>39123</v>
      </c>
      <c r="M273" s="424">
        <v>41520</v>
      </c>
      <c r="N273" s="425" t="s">
        <v>262</v>
      </c>
      <c r="O273" s="425">
        <v>54</v>
      </c>
      <c r="P273" s="426">
        <v>9.93</v>
      </c>
    </row>
    <row r="274" spans="1:16">
      <c r="A274" s="1"/>
      <c r="B274" s="789" t="s">
        <v>444</v>
      </c>
      <c r="C274" s="1027" t="s">
        <v>3541</v>
      </c>
      <c r="D274" s="434" t="s">
        <v>3542</v>
      </c>
      <c r="E274" s="435" t="s">
        <v>812</v>
      </c>
      <c r="F274" s="557">
        <v>588</v>
      </c>
      <c r="G274" s="436">
        <f t="shared" si="6"/>
        <v>588</v>
      </c>
      <c r="H274" s="436">
        <v>588</v>
      </c>
      <c r="I274" s="436" t="s">
        <v>262</v>
      </c>
      <c r="J274" s="431">
        <v>449.00999999999902</v>
      </c>
      <c r="K274" s="431">
        <v>2299.36</v>
      </c>
      <c r="L274" s="424">
        <v>39149</v>
      </c>
      <c r="M274" s="424">
        <v>39218</v>
      </c>
      <c r="N274" s="425" t="s">
        <v>262</v>
      </c>
      <c r="O274" s="425">
        <v>99</v>
      </c>
      <c r="P274" s="426">
        <v>1.46</v>
      </c>
    </row>
    <row r="275" spans="1:16">
      <c r="A275" s="1"/>
      <c r="B275" s="789" t="s">
        <v>445</v>
      </c>
      <c r="C275" s="1027" t="s">
        <v>3543</v>
      </c>
      <c r="D275" s="434" t="s">
        <v>3544</v>
      </c>
      <c r="E275" s="435" t="s">
        <v>812</v>
      </c>
      <c r="F275" s="557">
        <v>265</v>
      </c>
      <c r="G275" s="436">
        <f t="shared" si="6"/>
        <v>265</v>
      </c>
      <c r="H275" s="436">
        <v>265</v>
      </c>
      <c r="I275" s="436" t="s">
        <v>262</v>
      </c>
      <c r="J275" s="431">
        <v>331.13999999999902</v>
      </c>
      <c r="K275" s="431">
        <v>994.22</v>
      </c>
      <c r="L275" s="424">
        <v>39153</v>
      </c>
      <c r="M275" s="424">
        <v>39218</v>
      </c>
      <c r="N275" s="425" t="s">
        <v>262</v>
      </c>
      <c r="O275" s="425">
        <v>50</v>
      </c>
      <c r="P275" s="426">
        <v>2.4700000000000002</v>
      </c>
    </row>
    <row r="276" spans="1:16">
      <c r="A276" s="1"/>
      <c r="B276" s="789" t="s">
        <v>446</v>
      </c>
      <c r="C276" s="911" t="s">
        <v>594</v>
      </c>
      <c r="D276" s="443" t="s">
        <v>3545</v>
      </c>
      <c r="E276" s="1028" t="s">
        <v>812</v>
      </c>
      <c r="F276" s="545">
        <v>398</v>
      </c>
      <c r="G276" s="445">
        <f t="shared" si="6"/>
        <v>398</v>
      </c>
      <c r="H276" s="445">
        <v>398</v>
      </c>
      <c r="I276" s="445" t="s">
        <v>262</v>
      </c>
      <c r="J276" s="247">
        <v>369.88</v>
      </c>
      <c r="K276" s="247">
        <v>1345.0799999999899</v>
      </c>
      <c r="L276" s="248">
        <v>39492</v>
      </c>
      <c r="M276" s="248">
        <v>39512</v>
      </c>
      <c r="N276" s="427" t="s">
        <v>262</v>
      </c>
      <c r="O276" s="427">
        <v>62</v>
      </c>
      <c r="P276" s="428">
        <v>0.63</v>
      </c>
    </row>
    <row r="277" spans="1:16">
      <c r="A277" s="1"/>
      <c r="B277" s="789" t="s">
        <v>447</v>
      </c>
      <c r="C277" s="1027" t="s">
        <v>3546</v>
      </c>
      <c r="D277" s="434" t="s">
        <v>3547</v>
      </c>
      <c r="E277" s="435" t="s">
        <v>812</v>
      </c>
      <c r="F277" s="557">
        <v>622</v>
      </c>
      <c r="G277" s="436">
        <f>ROUNDDOWN(F277,0)</f>
        <v>622</v>
      </c>
      <c r="H277" s="436">
        <v>622</v>
      </c>
      <c r="I277" s="436" t="s">
        <v>262</v>
      </c>
      <c r="J277" s="431">
        <v>490.50999999999902</v>
      </c>
      <c r="K277" s="431">
        <v>2080.0799999999899</v>
      </c>
      <c r="L277" s="424">
        <v>39510</v>
      </c>
      <c r="M277" s="424">
        <v>39526</v>
      </c>
      <c r="N277" s="425" t="s">
        <v>262</v>
      </c>
      <c r="O277" s="425">
        <v>94</v>
      </c>
      <c r="P277" s="426">
        <v>2.37</v>
      </c>
    </row>
    <row r="278" spans="1:16">
      <c r="A278" s="1"/>
      <c r="B278" s="789" t="s">
        <v>448</v>
      </c>
      <c r="C278" s="1027" t="s">
        <v>3548</v>
      </c>
      <c r="D278" s="434" t="s">
        <v>2392</v>
      </c>
      <c r="E278" s="435" t="s">
        <v>812</v>
      </c>
      <c r="F278" s="557">
        <v>604</v>
      </c>
      <c r="G278" s="436">
        <f t="shared" si="6"/>
        <v>604</v>
      </c>
      <c r="H278" s="436">
        <v>604</v>
      </c>
      <c r="I278" s="436" t="s">
        <v>262</v>
      </c>
      <c r="J278" s="431">
        <v>1010.33</v>
      </c>
      <c r="K278" s="431">
        <v>2194.85</v>
      </c>
      <c r="L278" s="424">
        <v>39518</v>
      </c>
      <c r="M278" s="424">
        <v>39535</v>
      </c>
      <c r="N278" s="425" t="s">
        <v>262</v>
      </c>
      <c r="O278" s="425">
        <v>59</v>
      </c>
      <c r="P278" s="426">
        <v>0.67</v>
      </c>
    </row>
    <row r="279" spans="1:16" ht="16.5" thickBot="1">
      <c r="A279" s="1"/>
      <c r="B279" s="792" t="s">
        <v>3549</v>
      </c>
      <c r="C279" s="1031" t="s">
        <v>3207</v>
      </c>
      <c r="D279" s="1032" t="s">
        <v>3208</v>
      </c>
      <c r="E279" s="1033" t="s">
        <v>3550</v>
      </c>
      <c r="F279" s="1034">
        <v>5567</v>
      </c>
      <c r="G279" s="1035">
        <f t="shared" si="6"/>
        <v>5567</v>
      </c>
      <c r="H279" s="1035">
        <v>5567</v>
      </c>
      <c r="I279" s="1035" t="s">
        <v>3242</v>
      </c>
      <c r="J279" s="439">
        <v>1349.66</v>
      </c>
      <c r="K279" s="439">
        <v>7794.23</v>
      </c>
      <c r="L279" s="440">
        <v>43374</v>
      </c>
      <c r="M279" s="440">
        <v>43453</v>
      </c>
      <c r="N279" s="441" t="s">
        <v>262</v>
      </c>
      <c r="O279" s="441">
        <v>61</v>
      </c>
      <c r="P279" s="449">
        <v>7.11</v>
      </c>
    </row>
    <row r="280" spans="1:16" ht="17.25" thickTop="1" thickBot="1">
      <c r="A280" s="1"/>
      <c r="B280" s="1096" t="s">
        <v>3551</v>
      </c>
      <c r="C280" s="764" t="s">
        <v>3176</v>
      </c>
      <c r="D280" s="1036" t="s">
        <v>3177</v>
      </c>
      <c r="E280" s="1037" t="s">
        <v>3178</v>
      </c>
      <c r="F280" s="1038">
        <v>3600</v>
      </c>
      <c r="G280" s="1039">
        <f t="shared" si="6"/>
        <v>3600</v>
      </c>
      <c r="H280" s="1039">
        <v>3600</v>
      </c>
      <c r="I280" s="1039" t="s">
        <v>262</v>
      </c>
      <c r="J280" s="1040">
        <v>553.20000000000005</v>
      </c>
      <c r="K280" s="1040">
        <v>4348.2299999999996</v>
      </c>
      <c r="L280" s="1041">
        <v>39532</v>
      </c>
      <c r="M280" s="1041">
        <v>43164</v>
      </c>
      <c r="N280" s="1042" t="s">
        <v>3552</v>
      </c>
      <c r="O280" s="1126">
        <v>140</v>
      </c>
      <c r="P280" s="1127">
        <v>0.09</v>
      </c>
    </row>
    <row r="281" spans="1:16" ht="16.5" thickTop="1">
      <c r="A281" s="1"/>
      <c r="B281" s="793" t="s">
        <v>934</v>
      </c>
      <c r="C281" s="766" t="s">
        <v>935</v>
      </c>
      <c r="D281" s="1043" t="s">
        <v>2394</v>
      </c>
      <c r="E281" s="1044" t="s">
        <v>2395</v>
      </c>
      <c r="F281" s="1045">
        <v>4900</v>
      </c>
      <c r="G281" s="1046">
        <f t="shared" si="6"/>
        <v>4900</v>
      </c>
      <c r="H281" s="1046">
        <v>4900</v>
      </c>
      <c r="I281" s="477" t="s">
        <v>1956</v>
      </c>
      <c r="J281" s="1047">
        <v>14427.02</v>
      </c>
      <c r="K281" s="1047" t="s">
        <v>3242</v>
      </c>
      <c r="L281" s="1048" t="s">
        <v>3236</v>
      </c>
      <c r="M281" s="1048">
        <v>42516</v>
      </c>
      <c r="N281" s="1045" t="s">
        <v>599</v>
      </c>
      <c r="O281" s="465" t="s">
        <v>3236</v>
      </c>
      <c r="P281" s="466" t="s">
        <v>262</v>
      </c>
    </row>
    <row r="282" spans="1:16" ht="16.350000000000001" customHeight="1">
      <c r="A282" s="1"/>
    </row>
    <row r="283" spans="1:16" ht="16.350000000000001" customHeight="1">
      <c r="A283" s="1"/>
      <c r="B283" s="1129" t="s">
        <v>797</v>
      </c>
      <c r="C283" s="1130" t="s">
        <v>611</v>
      </c>
      <c r="D283" s="1131" t="s">
        <v>3236</v>
      </c>
      <c r="E283" s="1131" t="s">
        <v>3236</v>
      </c>
      <c r="F283" s="1132">
        <f>SUM(F4:F281)</f>
        <v>960345.14099999995</v>
      </c>
      <c r="G283" s="1132">
        <f>ROUNDDOWN(F283,0)</f>
        <v>960345</v>
      </c>
      <c r="H283" s="1132">
        <f>SUM(H4:H281)</f>
        <v>953165</v>
      </c>
      <c r="I283" s="1133">
        <f>SUM(I4:I281)</f>
        <v>7180</v>
      </c>
      <c r="J283" s="1134">
        <f>SUM(J4:J281)</f>
        <v>1004554.7120743638</v>
      </c>
      <c r="K283" s="1134">
        <f>SUM(K4:K281)</f>
        <v>2256031.4499999993</v>
      </c>
      <c r="L283" s="1131" t="s">
        <v>3236</v>
      </c>
      <c r="M283" s="1131" t="s">
        <v>3236</v>
      </c>
      <c r="N283" s="1131" t="s">
        <v>1956</v>
      </c>
      <c r="O283" s="1135">
        <v>56295</v>
      </c>
      <c r="P283" s="1136">
        <v>2.0299999999999998</v>
      </c>
    </row>
    <row r="284" spans="1:16" ht="16.350000000000001" customHeight="1">
      <c r="A284" s="1"/>
      <c r="B284" s="799"/>
      <c r="C284" s="800" t="s">
        <v>612</v>
      </c>
      <c r="D284" s="801" t="s">
        <v>3236</v>
      </c>
      <c r="E284" s="801" t="s">
        <v>1956</v>
      </c>
      <c r="F284" s="802">
        <f>SUM(F4:F64)</f>
        <v>434550</v>
      </c>
      <c r="G284" s="802">
        <f>ROUNDDOWN(F284,0)</f>
        <v>434550</v>
      </c>
      <c r="H284" s="802">
        <f>SUM(H4:H64)</f>
        <v>434550</v>
      </c>
      <c r="I284" s="803" t="s">
        <v>599</v>
      </c>
      <c r="J284" s="804">
        <f>SUM(J4:J64)</f>
        <v>199502.90207436497</v>
      </c>
      <c r="K284" s="804">
        <f>SUM(K4:K64)</f>
        <v>789906.73999999976</v>
      </c>
      <c r="L284" s="801" t="s">
        <v>1956</v>
      </c>
      <c r="M284" s="801" t="s">
        <v>1956</v>
      </c>
      <c r="N284" s="801" t="s">
        <v>1956</v>
      </c>
      <c r="O284" s="805">
        <v>32342</v>
      </c>
      <c r="P284" s="801" t="s">
        <v>1956</v>
      </c>
    </row>
    <row r="285" spans="1:16" ht="16.350000000000001" customHeight="1">
      <c r="A285" s="1"/>
      <c r="B285" s="806"/>
      <c r="C285" s="807" t="s">
        <v>613</v>
      </c>
      <c r="D285" s="808" t="s">
        <v>3236</v>
      </c>
      <c r="E285" s="808" t="s">
        <v>1956</v>
      </c>
      <c r="F285" s="809">
        <f>SUM(F65:F109)</f>
        <v>163343.141</v>
      </c>
      <c r="G285" s="809">
        <f>SUM(G65:G109)</f>
        <v>163343</v>
      </c>
      <c r="H285" s="809">
        <f>SUM(H65:H109)</f>
        <v>156163</v>
      </c>
      <c r="I285" s="810">
        <f>SUM(I65:I108)</f>
        <v>7180</v>
      </c>
      <c r="J285" s="811">
        <f>SUM(J65:J109)</f>
        <v>206673.90999999995</v>
      </c>
      <c r="K285" s="811">
        <f>SUM(K65:K109)</f>
        <v>379095.76000000007</v>
      </c>
      <c r="L285" s="808" t="s">
        <v>1956</v>
      </c>
      <c r="M285" s="808" t="s">
        <v>1956</v>
      </c>
      <c r="N285" s="808" t="s">
        <v>1956</v>
      </c>
      <c r="O285" s="812">
        <v>7421</v>
      </c>
      <c r="P285" s="808" t="s">
        <v>1956</v>
      </c>
    </row>
    <row r="286" spans="1:16" ht="16.350000000000001" customHeight="1">
      <c r="B286" s="813"/>
      <c r="C286" s="814" t="s">
        <v>825</v>
      </c>
      <c r="D286" s="815" t="s">
        <v>3236</v>
      </c>
      <c r="E286" s="815" t="s">
        <v>3236</v>
      </c>
      <c r="F286" s="816">
        <f>SUM(F110:F128)</f>
        <v>161050</v>
      </c>
      <c r="G286" s="816">
        <f>ROUNDDOWN(F286,0)</f>
        <v>161050</v>
      </c>
      <c r="H286" s="816">
        <f>SUM(H110:H128)</f>
        <v>161050</v>
      </c>
      <c r="I286" s="817" t="s">
        <v>3248</v>
      </c>
      <c r="J286" s="818">
        <f>SUM(J110:J128)</f>
        <v>444117.29999999935</v>
      </c>
      <c r="K286" s="818">
        <f>SUM(K110:K128)</f>
        <v>717849.37000000011</v>
      </c>
      <c r="L286" s="815" t="s">
        <v>3236</v>
      </c>
      <c r="M286" s="815" t="s">
        <v>3236</v>
      </c>
      <c r="N286" s="815" t="s">
        <v>1956</v>
      </c>
      <c r="O286" s="819">
        <v>4136</v>
      </c>
      <c r="P286" s="820" t="s">
        <v>1956</v>
      </c>
    </row>
    <row r="287" spans="1:16" ht="16.350000000000001" customHeight="1">
      <c r="B287" s="821"/>
      <c r="C287" s="822" t="s">
        <v>614</v>
      </c>
      <c r="D287" s="823" t="s">
        <v>1956</v>
      </c>
      <c r="E287" s="823" t="s">
        <v>3236</v>
      </c>
      <c r="F287" s="824">
        <f>SUM(F129:F279)</f>
        <v>192902</v>
      </c>
      <c r="G287" s="824">
        <f>ROUNDDOWN(F287,0)</f>
        <v>192902</v>
      </c>
      <c r="H287" s="824">
        <f>SUM(H129:H279)</f>
        <v>192902</v>
      </c>
      <c r="I287" s="825" t="s">
        <v>599</v>
      </c>
      <c r="J287" s="826">
        <f>SUM(J129:J279)</f>
        <v>139280.37999999989</v>
      </c>
      <c r="K287" s="826">
        <f>SUM(K129:K279)</f>
        <v>364831.34999999963</v>
      </c>
      <c r="L287" s="823" t="s">
        <v>1956</v>
      </c>
      <c r="M287" s="823" t="s">
        <v>1956</v>
      </c>
      <c r="N287" s="823" t="s">
        <v>1956</v>
      </c>
      <c r="O287" s="827">
        <v>12254</v>
      </c>
      <c r="P287" s="828" t="s">
        <v>1956</v>
      </c>
    </row>
    <row r="288" spans="1:16" ht="16.350000000000001" customHeight="1">
      <c r="B288" s="1049"/>
      <c r="C288" s="1050" t="s">
        <v>3179</v>
      </c>
      <c r="D288" s="1051" t="s">
        <v>813</v>
      </c>
      <c r="E288" s="1051" t="s">
        <v>813</v>
      </c>
      <c r="F288" s="1052">
        <f>SUM(F280)</f>
        <v>3600</v>
      </c>
      <c r="G288" s="1052">
        <f>ROUNDDOWN(F288,0)</f>
        <v>3600</v>
      </c>
      <c r="H288" s="1052">
        <f>SUM(H280)</f>
        <v>3600</v>
      </c>
      <c r="I288" s="1053" t="s">
        <v>3238</v>
      </c>
      <c r="J288" s="1054">
        <f>SUM(J280)</f>
        <v>553.20000000000005</v>
      </c>
      <c r="K288" s="1054">
        <f>SUM(K280)</f>
        <v>4348.2299999999996</v>
      </c>
      <c r="L288" s="1051" t="s">
        <v>262</v>
      </c>
      <c r="M288" s="1051" t="s">
        <v>262</v>
      </c>
      <c r="N288" s="1051" t="s">
        <v>262</v>
      </c>
      <c r="O288" s="1137">
        <v>140</v>
      </c>
      <c r="P288" s="1051" t="s">
        <v>813</v>
      </c>
    </row>
    <row r="289" spans="1:16" ht="16.350000000000001" customHeight="1">
      <c r="B289" s="535"/>
      <c r="C289" s="758" t="s">
        <v>937</v>
      </c>
      <c r="D289" s="536" t="s">
        <v>1956</v>
      </c>
      <c r="E289" s="536" t="s">
        <v>3553</v>
      </c>
      <c r="F289" s="537">
        <f>SUM(F281)</f>
        <v>4900</v>
      </c>
      <c r="G289" s="537">
        <f>ROUNDDOWN(F289,0)</f>
        <v>4900</v>
      </c>
      <c r="H289" s="537">
        <f>SUM(H281)</f>
        <v>4900</v>
      </c>
      <c r="I289" s="538" t="s">
        <v>3554</v>
      </c>
      <c r="J289" s="539">
        <f>SUM(J281)</f>
        <v>14427.02</v>
      </c>
      <c r="K289" s="540" t="s">
        <v>599</v>
      </c>
      <c r="L289" s="536" t="s">
        <v>1956</v>
      </c>
      <c r="M289" s="536" t="s">
        <v>1956</v>
      </c>
      <c r="N289" s="536" t="s">
        <v>1956</v>
      </c>
      <c r="O289" s="576" t="s">
        <v>599</v>
      </c>
      <c r="P289" s="536" t="s">
        <v>1956</v>
      </c>
    </row>
    <row r="290" spans="1:16" ht="16.350000000000001" customHeight="1">
      <c r="B290" s="1104" t="s">
        <v>1509</v>
      </c>
    </row>
    <row r="291" spans="1:16" ht="16.350000000000001" customHeight="1"/>
    <row r="292" spans="1:16">
      <c r="B292" s="1104" t="s">
        <v>3210</v>
      </c>
    </row>
    <row r="293" spans="1:16" s="242" customFormat="1" ht="18" customHeight="1">
      <c r="B293" s="1108" t="s">
        <v>67</v>
      </c>
      <c r="C293" s="1109" t="s">
        <v>0</v>
      </c>
      <c r="D293" s="1110" t="s">
        <v>1</v>
      </c>
      <c r="E293" s="1110" t="s">
        <v>798</v>
      </c>
      <c r="F293" s="1110"/>
      <c r="G293" s="1111" t="s">
        <v>822</v>
      </c>
      <c r="H293" s="1111" t="s">
        <v>818</v>
      </c>
      <c r="I293" s="1111" t="s">
        <v>819</v>
      </c>
      <c r="J293" s="1113" t="s">
        <v>814</v>
      </c>
      <c r="K293" s="1113" t="s">
        <v>815</v>
      </c>
      <c r="L293" s="1114" t="s">
        <v>3</v>
      </c>
      <c r="M293" s="1114" t="s">
        <v>820</v>
      </c>
      <c r="N293" s="1115" t="s">
        <v>821</v>
      </c>
      <c r="O293" s="1116"/>
      <c r="P293" s="1116"/>
    </row>
    <row r="294" spans="1:16">
      <c r="B294" s="986"/>
      <c r="C294" s="987"/>
      <c r="D294" s="988"/>
      <c r="E294" s="988"/>
      <c r="F294" s="988"/>
      <c r="G294" s="989" t="s">
        <v>610</v>
      </c>
      <c r="H294" s="989" t="s">
        <v>610</v>
      </c>
      <c r="I294" s="989" t="s">
        <v>610</v>
      </c>
      <c r="J294" s="990" t="s">
        <v>17</v>
      </c>
      <c r="K294" s="990" t="s">
        <v>17</v>
      </c>
      <c r="L294" s="991"/>
      <c r="M294" s="991"/>
      <c r="N294" s="992"/>
      <c r="O294" s="1116"/>
      <c r="P294" s="1116"/>
    </row>
    <row r="295" spans="1:16">
      <c r="A295" s="1"/>
      <c r="B295" s="789" t="s">
        <v>439</v>
      </c>
      <c r="C295" s="81" t="s">
        <v>3555</v>
      </c>
      <c r="D295" s="450" t="s">
        <v>2384</v>
      </c>
      <c r="E295" s="79" t="s">
        <v>811</v>
      </c>
      <c r="F295" s="567">
        <v>652</v>
      </c>
      <c r="G295" s="94">
        <f t="shared" ref="G295:G299" si="7">ROUNDDOWN(F295,0)</f>
        <v>652</v>
      </c>
      <c r="H295" s="94">
        <v>652</v>
      </c>
      <c r="I295" s="94" t="s">
        <v>262</v>
      </c>
      <c r="J295" s="165">
        <v>417.94</v>
      </c>
      <c r="K295" s="165">
        <v>1432.75</v>
      </c>
      <c r="L295" s="451">
        <v>39113</v>
      </c>
      <c r="M295" s="451">
        <v>39142</v>
      </c>
      <c r="N295" s="452" t="s">
        <v>262</v>
      </c>
      <c r="O295" s="1116"/>
      <c r="P295" s="1116"/>
    </row>
    <row r="296" spans="1:16">
      <c r="A296" s="1"/>
      <c r="B296" s="789" t="s">
        <v>440</v>
      </c>
      <c r="C296" s="81" t="s">
        <v>929</v>
      </c>
      <c r="D296" s="450" t="s">
        <v>2385</v>
      </c>
      <c r="E296" s="79" t="s">
        <v>811</v>
      </c>
      <c r="F296" s="567">
        <v>794</v>
      </c>
      <c r="G296" s="94">
        <f t="shared" si="7"/>
        <v>794</v>
      </c>
      <c r="H296" s="94">
        <v>794</v>
      </c>
      <c r="I296" s="94" t="s">
        <v>262</v>
      </c>
      <c r="J296" s="165">
        <v>441.76999999999902</v>
      </c>
      <c r="K296" s="165">
        <v>1589.9</v>
      </c>
      <c r="L296" s="451">
        <v>39128</v>
      </c>
      <c r="M296" s="451">
        <v>39150</v>
      </c>
      <c r="N296" s="452" t="s">
        <v>262</v>
      </c>
      <c r="O296" s="1116"/>
      <c r="P296" s="1116"/>
    </row>
    <row r="297" spans="1:16">
      <c r="A297" s="1"/>
      <c r="B297" s="789" t="s">
        <v>441</v>
      </c>
      <c r="C297" s="81" t="s">
        <v>589</v>
      </c>
      <c r="D297" s="450" t="s">
        <v>2129</v>
      </c>
      <c r="E297" s="79" t="s">
        <v>811</v>
      </c>
      <c r="F297" s="567">
        <v>1190</v>
      </c>
      <c r="G297" s="94">
        <f t="shared" si="7"/>
        <v>1190</v>
      </c>
      <c r="H297" s="94">
        <v>1190</v>
      </c>
      <c r="I297" s="94" t="s">
        <v>262</v>
      </c>
      <c r="J297" s="165">
        <v>384.47</v>
      </c>
      <c r="K297" s="165">
        <v>2956.4099999999899</v>
      </c>
      <c r="L297" s="451">
        <v>39665</v>
      </c>
      <c r="M297" s="451">
        <v>39786</v>
      </c>
      <c r="N297" s="452" t="s">
        <v>262</v>
      </c>
      <c r="O297" s="1116"/>
      <c r="P297" s="1116"/>
    </row>
    <row r="298" spans="1:16">
      <c r="A298" s="1"/>
      <c r="B298" s="1066" t="s">
        <v>442</v>
      </c>
      <c r="C298" s="760" t="s">
        <v>590</v>
      </c>
      <c r="D298" s="453" t="s">
        <v>2387</v>
      </c>
      <c r="E298" s="454" t="s">
        <v>811</v>
      </c>
      <c r="F298" s="548">
        <v>1020</v>
      </c>
      <c r="G298" s="318">
        <f t="shared" si="7"/>
        <v>1020</v>
      </c>
      <c r="H298" s="318">
        <v>1020</v>
      </c>
      <c r="I298" s="318" t="s">
        <v>262</v>
      </c>
      <c r="J298" s="455">
        <v>436.6</v>
      </c>
      <c r="K298" s="455">
        <v>2618.13</v>
      </c>
      <c r="L298" s="456">
        <v>39864</v>
      </c>
      <c r="M298" s="456">
        <v>40855</v>
      </c>
      <c r="N298" s="457" t="s">
        <v>262</v>
      </c>
      <c r="O298" s="1116"/>
      <c r="P298" s="1116"/>
    </row>
    <row r="299" spans="1:16">
      <c r="A299" s="1"/>
      <c r="B299" s="1066" t="s">
        <v>933</v>
      </c>
      <c r="C299" s="760" t="s">
        <v>3209</v>
      </c>
      <c r="D299" s="453" t="s">
        <v>975</v>
      </c>
      <c r="E299" s="454" t="s">
        <v>811</v>
      </c>
      <c r="F299" s="548">
        <v>1110</v>
      </c>
      <c r="G299" s="318">
        <f t="shared" si="7"/>
        <v>1110</v>
      </c>
      <c r="H299" s="318">
        <v>1110</v>
      </c>
      <c r="I299" s="318" t="s">
        <v>262</v>
      </c>
      <c r="J299" s="455">
        <v>400.53</v>
      </c>
      <c r="K299" s="455">
        <v>2393.4699999999998</v>
      </c>
      <c r="L299" s="456">
        <v>39672</v>
      </c>
      <c r="M299" s="456">
        <v>42465</v>
      </c>
      <c r="N299" s="457" t="s">
        <v>262</v>
      </c>
      <c r="O299" s="1116"/>
      <c r="P299" s="1116"/>
    </row>
    <row r="300" spans="1:16">
      <c r="B300" s="1099"/>
      <c r="C300" s="1100"/>
      <c r="D300" s="1099"/>
      <c r="E300" s="1099"/>
      <c r="F300" s="1099"/>
      <c r="G300" s="1101"/>
      <c r="H300" s="1101"/>
      <c r="I300" s="1101"/>
      <c r="J300" s="1102"/>
      <c r="K300" s="1102"/>
      <c r="L300" s="1103"/>
      <c r="M300" s="1103"/>
      <c r="N300" s="1103"/>
      <c r="O300" s="1116"/>
      <c r="P300" s="1116"/>
    </row>
    <row r="301" spans="1:16">
      <c r="O301" s="1116"/>
      <c r="P301" s="1116"/>
    </row>
  </sheetData>
  <sheetProtection algorithmName="SHA-512" hashValue="LY0byJrSoSMUcoHE/vudiVDRTiuwLMLSuai98YQgrBE+5rr+lunUQ3Khz4l9LRCQMdwFUPow7Hwsks2NPQRg7A==" saltValue="P2LRrF5BdTOV9DJIx11ZBA==" spinCount="100000" sheet="1" objects="1" scenarios="1"/>
  <phoneticPr fontId="2"/>
  <conditionalFormatting sqref="C295:N299">
    <cfRule type="expression" dxfId="27" priority="9">
      <formula>MOD(ROW(),2)=0</formula>
    </cfRule>
  </conditionalFormatting>
  <conditionalFormatting sqref="C4:P282">
    <cfRule type="expression" dxfId="26" priority="11">
      <formula>MOD(ROW(),2)=0</formula>
    </cfRule>
  </conditionalFormatting>
  <pageMargins left="0.78740157480314965" right="0.78740157480314965" top="0.98425196850393704" bottom="0.98425196850393704" header="0.51181102362204722" footer="0.51181102362204722"/>
  <pageSetup paperSize="8" scale="62" fitToHeight="8" orientation="landscape" verticalDpi="300" r:id="rId1"/>
  <headerFooter alignWithMargins="0"/>
  <ignoredErrors>
    <ignoredError sqref="O8:O102" numberStoredAsText="1"/>
    <ignoredError sqref="G283:J283 G287:L290 G284:G286 L283" formula="1"/>
    <ignoredError sqref="H286:L286 H284:J284 L284 H285:J285 L285" formula="1" formulaRange="1"/>
    <ignoredError sqref="F284:F286 K28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H32"/>
  <sheetViews>
    <sheetView showGridLines="0" zoomScale="70" zoomScaleNormal="70" workbookViewId="0">
      <pane xSplit="2" topLeftCell="C1" activePane="topRight" state="frozen"/>
      <selection activeCell="D23" sqref="D23"/>
      <selection pane="topRight"/>
    </sheetView>
  </sheetViews>
  <sheetFormatPr defaultColWidth="9" defaultRowHeight="23.25" customHeight="1"/>
  <cols>
    <col min="1" max="1" width="3.5" style="1238" customWidth="1"/>
    <col min="2" max="2" width="24.125" style="1238" bestFit="1" customWidth="1"/>
    <col min="3" max="10" width="17" style="1240" customWidth="1"/>
    <col min="11" max="293" width="17" style="1238" customWidth="1"/>
    <col min="294" max="16384" width="9" style="1238"/>
  </cols>
  <sheetData>
    <row r="1" spans="1:293" ht="23.25" customHeight="1">
      <c r="B1" s="1239" t="s">
        <v>3639</v>
      </c>
      <c r="I1" s="1241"/>
      <c r="K1" s="1240"/>
      <c r="EA1" s="1242"/>
    </row>
    <row r="2" spans="1:293" ht="23.25" customHeight="1">
      <c r="A2" s="1243"/>
      <c r="B2" s="1243" t="s">
        <v>799</v>
      </c>
      <c r="C2" s="1244"/>
      <c r="D2" s="1244"/>
      <c r="E2" s="1244"/>
      <c r="F2" s="1244"/>
      <c r="G2" s="1244"/>
      <c r="H2" s="1244"/>
      <c r="I2" s="1245"/>
      <c r="J2" s="1244"/>
      <c r="K2" s="1244"/>
      <c r="L2" s="1243"/>
      <c r="M2" s="1246"/>
      <c r="N2" s="1243"/>
      <c r="O2" s="1243"/>
      <c r="P2" s="1243"/>
      <c r="Q2" s="1243"/>
      <c r="R2" s="1243"/>
      <c r="S2" s="1243"/>
      <c r="T2" s="1243"/>
      <c r="U2" s="1243"/>
      <c r="V2" s="1243"/>
      <c r="W2" s="1243"/>
      <c r="X2" s="1243"/>
      <c r="Y2" s="1243"/>
      <c r="Z2" s="1243"/>
      <c r="AA2" s="1243"/>
      <c r="AB2" s="1243"/>
      <c r="AC2" s="1243"/>
      <c r="AD2" s="1243"/>
      <c r="AE2" s="1243"/>
      <c r="AF2" s="1243"/>
      <c r="AG2" s="1246"/>
      <c r="AH2" s="1243"/>
      <c r="AI2" s="1243"/>
      <c r="AJ2" s="1243"/>
      <c r="AK2" s="1243"/>
      <c r="AL2" s="1243"/>
      <c r="AM2" s="1243"/>
      <c r="AN2" s="1243"/>
      <c r="AO2" s="1243"/>
      <c r="AP2" s="1243"/>
      <c r="AQ2" s="1243"/>
      <c r="AR2" s="1243"/>
      <c r="AS2" s="1243"/>
      <c r="AT2" s="1243"/>
      <c r="AU2" s="1243"/>
      <c r="AV2" s="1243"/>
      <c r="AW2" s="1243"/>
      <c r="AX2" s="1243"/>
      <c r="AY2" s="1243"/>
      <c r="AZ2" s="1243"/>
      <c r="BA2" s="1243"/>
      <c r="BB2" s="1243"/>
      <c r="BC2" s="1243"/>
      <c r="BD2" s="1243"/>
      <c r="BE2" s="1243"/>
      <c r="BF2" s="1243"/>
      <c r="BG2" s="1243"/>
      <c r="BH2" s="1243"/>
      <c r="BI2" s="1243"/>
      <c r="BJ2" s="1243"/>
      <c r="BK2" s="1243"/>
      <c r="BL2" s="1243"/>
      <c r="BM2" s="1243"/>
      <c r="BN2" s="1243"/>
      <c r="BO2" s="1243"/>
      <c r="BP2" s="1243"/>
      <c r="BQ2" s="1243"/>
      <c r="BR2" s="1243"/>
      <c r="BS2" s="1243"/>
      <c r="BT2" s="1243"/>
      <c r="BU2" s="1243"/>
      <c r="BV2" s="1243"/>
      <c r="BW2" s="1243"/>
      <c r="BX2" s="1243"/>
      <c r="BY2" s="1243"/>
      <c r="BZ2" s="1243"/>
      <c r="CA2" s="1243"/>
      <c r="CB2" s="1243"/>
      <c r="CC2" s="1243"/>
      <c r="CD2" s="1243"/>
      <c r="CE2" s="1243"/>
      <c r="CF2" s="1243"/>
      <c r="CG2" s="1243"/>
      <c r="CH2" s="1243"/>
      <c r="CI2" s="1243"/>
      <c r="CJ2" s="1243"/>
      <c r="CK2" s="1243"/>
      <c r="CL2" s="1243"/>
      <c r="CM2" s="1243"/>
      <c r="CN2" s="1243"/>
      <c r="CO2" s="1243"/>
      <c r="CP2" s="1243"/>
      <c r="CQ2" s="1243"/>
      <c r="CR2" s="1243"/>
      <c r="CS2" s="1243"/>
      <c r="CT2" s="1243"/>
      <c r="CU2" s="1243"/>
      <c r="CV2" s="1243"/>
      <c r="CW2" s="1243"/>
      <c r="CX2" s="1246"/>
      <c r="CY2" s="1246"/>
      <c r="CZ2" s="1246"/>
      <c r="DA2" s="1246"/>
      <c r="DB2" s="1246"/>
      <c r="DC2" s="1243"/>
      <c r="DD2" s="1243"/>
      <c r="DE2" s="1243"/>
      <c r="DF2" s="1243"/>
      <c r="DG2" s="1243"/>
      <c r="DH2" s="1243"/>
      <c r="DI2" s="1246"/>
      <c r="DJ2" s="1246"/>
      <c r="DK2" s="1246"/>
      <c r="DL2" s="1246"/>
      <c r="DM2" s="1243"/>
      <c r="DN2" s="1243"/>
      <c r="DO2" s="1243"/>
      <c r="DP2" s="1243"/>
      <c r="DQ2" s="1243"/>
      <c r="DR2" s="1243"/>
      <c r="DS2" s="1243"/>
      <c r="DT2" s="1243"/>
      <c r="DU2" s="1243"/>
      <c r="DV2" s="1243"/>
      <c r="DW2" s="1243"/>
      <c r="DX2" s="1243"/>
      <c r="DY2" s="1243"/>
      <c r="DZ2" s="1243"/>
      <c r="EA2" s="1246"/>
      <c r="EB2" s="1242"/>
      <c r="EC2" s="1246"/>
      <c r="ED2" s="1246"/>
      <c r="EE2" s="1243"/>
      <c r="EF2" s="1243"/>
      <c r="EG2" s="1243"/>
      <c r="EH2" s="1243"/>
      <c r="EI2" s="1243"/>
      <c r="EJ2" s="1243"/>
      <c r="EK2" s="1243"/>
      <c r="EL2" s="1243"/>
      <c r="EM2" s="1243"/>
      <c r="EN2" s="1243"/>
      <c r="EO2" s="1243"/>
      <c r="EP2" s="1243"/>
      <c r="EQ2" s="1243"/>
      <c r="ER2" s="1243"/>
      <c r="ES2" s="1243"/>
      <c r="ET2" s="1243"/>
      <c r="EU2" s="1243"/>
      <c r="EV2" s="1243"/>
      <c r="EW2" s="1243"/>
      <c r="EX2" s="1243"/>
      <c r="EY2" s="1243"/>
      <c r="EZ2" s="1243"/>
      <c r="FA2" s="1243"/>
      <c r="FB2" s="1243"/>
      <c r="FC2" s="1243"/>
      <c r="FD2" s="1243"/>
      <c r="FE2" s="1243"/>
      <c r="FF2" s="1243"/>
      <c r="FG2" s="1243"/>
      <c r="FH2" s="1243"/>
      <c r="FI2" s="1243"/>
      <c r="FJ2" s="1243"/>
      <c r="FK2" s="1243"/>
      <c r="FL2" s="1243"/>
      <c r="FM2" s="1243"/>
      <c r="FN2" s="1243"/>
      <c r="FO2" s="1243"/>
      <c r="FP2" s="1243"/>
      <c r="FQ2" s="1243"/>
      <c r="FR2" s="1243"/>
      <c r="FS2" s="1243"/>
      <c r="FT2" s="1243"/>
      <c r="FU2" s="1243"/>
      <c r="FV2" s="1243"/>
      <c r="FW2" s="1243"/>
      <c r="FX2" s="1243"/>
      <c r="FY2" s="1243"/>
      <c r="FZ2" s="1243"/>
      <c r="GA2" s="1243"/>
      <c r="GB2" s="1243"/>
      <c r="GC2" s="1243"/>
      <c r="GD2" s="1243"/>
      <c r="GE2" s="1243"/>
      <c r="GF2" s="1243"/>
      <c r="GG2" s="1243"/>
      <c r="GH2" s="1243"/>
      <c r="GI2" s="1243"/>
      <c r="GJ2" s="1243"/>
      <c r="GK2" s="1243"/>
      <c r="GL2" s="1243"/>
      <c r="GM2" s="1243"/>
      <c r="GN2" s="1243"/>
      <c r="GO2" s="1243"/>
      <c r="GP2" s="1243"/>
      <c r="GQ2" s="1243"/>
      <c r="GR2" s="1243"/>
      <c r="GS2" s="1243"/>
      <c r="GT2" s="1243"/>
      <c r="GU2" s="1243"/>
      <c r="GV2" s="1243"/>
      <c r="GW2" s="1243"/>
      <c r="GX2" s="1243"/>
      <c r="GY2" s="1243"/>
      <c r="GZ2" s="1243"/>
      <c r="HA2" s="1243"/>
      <c r="HB2" s="1243"/>
      <c r="HC2" s="1243"/>
      <c r="HD2" s="1243"/>
      <c r="HE2" s="1243"/>
      <c r="HF2" s="1243"/>
      <c r="HG2" s="1243"/>
      <c r="HH2" s="1243"/>
      <c r="HI2" s="1243"/>
      <c r="HJ2" s="1243"/>
      <c r="HK2" s="1243"/>
      <c r="HL2" s="1243"/>
      <c r="HM2" s="1243"/>
      <c r="HN2" s="1243"/>
      <c r="HO2" s="1243"/>
      <c r="HP2" s="1243"/>
      <c r="HQ2" s="1243"/>
      <c r="HR2" s="1243"/>
      <c r="HS2" s="1243"/>
      <c r="HT2" s="1243"/>
      <c r="HU2" s="1243"/>
      <c r="HV2" s="1243"/>
      <c r="HW2" s="1243"/>
      <c r="HX2" s="1243"/>
      <c r="HY2" s="1243"/>
      <c r="HZ2" s="1243"/>
      <c r="IA2" s="1243"/>
      <c r="IB2" s="1243"/>
      <c r="IC2" s="1243"/>
      <c r="ID2" s="1243"/>
      <c r="IE2" s="1243"/>
      <c r="IF2" s="1243"/>
      <c r="IG2" s="1243"/>
      <c r="IH2" s="1243"/>
      <c r="II2" s="1243"/>
      <c r="IJ2" s="1243"/>
      <c r="IK2" s="1243"/>
      <c r="IL2" s="1243"/>
      <c r="IM2" s="1243"/>
      <c r="IN2" s="1246"/>
      <c r="IO2" s="1246"/>
      <c r="IP2" s="1246"/>
      <c r="IQ2" s="1246"/>
      <c r="IR2" s="1246"/>
      <c r="IS2" s="1246"/>
      <c r="IT2" s="1246"/>
      <c r="IU2" s="1246"/>
      <c r="IV2" s="1246"/>
      <c r="IW2" s="1243"/>
      <c r="IX2" s="1243"/>
      <c r="IY2" s="1243"/>
      <c r="IZ2" s="1243"/>
      <c r="JA2" s="1243"/>
      <c r="JB2" s="1243"/>
      <c r="JC2" s="1243"/>
      <c r="JD2" s="1243"/>
      <c r="JE2" s="1243"/>
      <c r="JF2" s="1243"/>
      <c r="JG2" s="1243"/>
      <c r="JH2" s="1243"/>
      <c r="JI2" s="1243"/>
      <c r="JJ2" s="1243"/>
      <c r="JK2" s="1243"/>
      <c r="JL2" s="1243"/>
      <c r="JM2" s="1243"/>
      <c r="JN2" s="1243"/>
      <c r="JO2" s="1243"/>
      <c r="JP2" s="1243"/>
    </row>
    <row r="3" spans="1:293" ht="23.25" customHeight="1">
      <c r="A3" s="1247"/>
      <c r="B3" s="1248" t="s">
        <v>67</v>
      </c>
      <c r="C3" s="1249" t="s">
        <v>262</v>
      </c>
      <c r="D3" s="1249" t="s">
        <v>262</v>
      </c>
      <c r="E3" s="1249" t="s">
        <v>262</v>
      </c>
      <c r="F3" s="1249" t="s">
        <v>262</v>
      </c>
      <c r="G3" s="1249" t="s">
        <v>262</v>
      </c>
      <c r="H3" s="1249" t="s">
        <v>813</v>
      </c>
      <c r="I3" s="1249" t="s">
        <v>262</v>
      </c>
      <c r="J3" s="1250"/>
      <c r="K3" s="1249" t="s">
        <v>74</v>
      </c>
      <c r="L3" s="1249" t="s">
        <v>68</v>
      </c>
      <c r="M3" s="1249" t="s">
        <v>75</v>
      </c>
      <c r="N3" s="1249" t="s">
        <v>70</v>
      </c>
      <c r="O3" s="1249" t="s">
        <v>77</v>
      </c>
      <c r="P3" s="1249" t="s">
        <v>78</v>
      </c>
      <c r="Q3" s="1249" t="s">
        <v>79</v>
      </c>
      <c r="R3" s="1249" t="s">
        <v>80</v>
      </c>
      <c r="S3" s="1249" t="s">
        <v>81</v>
      </c>
      <c r="T3" s="1249" t="s">
        <v>83</v>
      </c>
      <c r="U3" s="1249" t="s">
        <v>85</v>
      </c>
      <c r="V3" s="1249" t="s">
        <v>86</v>
      </c>
      <c r="W3" s="1249" t="s">
        <v>87</v>
      </c>
      <c r="X3" s="1249" t="s">
        <v>88</v>
      </c>
      <c r="Y3" s="1249" t="s">
        <v>89</v>
      </c>
      <c r="Z3" s="1249" t="s">
        <v>90</v>
      </c>
      <c r="AA3" s="1249" t="s">
        <v>91</v>
      </c>
      <c r="AB3" s="1249" t="s">
        <v>92</v>
      </c>
      <c r="AC3" s="1249" t="s">
        <v>93</v>
      </c>
      <c r="AD3" s="1249" t="s">
        <v>94</v>
      </c>
      <c r="AE3" s="1249" t="s">
        <v>96</v>
      </c>
      <c r="AF3" s="1249" t="s">
        <v>98</v>
      </c>
      <c r="AG3" s="1249" t="s">
        <v>99</v>
      </c>
      <c r="AH3" s="1249" t="s">
        <v>101</v>
      </c>
      <c r="AI3" s="1249" t="s">
        <v>104</v>
      </c>
      <c r="AJ3" s="1249" t="s">
        <v>105</v>
      </c>
      <c r="AK3" s="1249" t="s">
        <v>106</v>
      </c>
      <c r="AL3" s="1249" t="s">
        <v>107</v>
      </c>
      <c r="AM3" s="1249" t="s">
        <v>108</v>
      </c>
      <c r="AN3" s="1249" t="s">
        <v>109</v>
      </c>
      <c r="AO3" s="1249" t="s">
        <v>890</v>
      </c>
      <c r="AP3" s="1249" t="s">
        <v>893</v>
      </c>
      <c r="AQ3" s="1249" t="s">
        <v>895</v>
      </c>
      <c r="AR3" s="1249" t="s">
        <v>1369</v>
      </c>
      <c r="AS3" s="1249" t="s">
        <v>1370</v>
      </c>
      <c r="AT3" s="1249" t="s">
        <v>1371</v>
      </c>
      <c r="AU3" s="1249" t="s">
        <v>1372</v>
      </c>
      <c r="AV3" s="1249" t="s">
        <v>1373</v>
      </c>
      <c r="AW3" s="1249" t="s">
        <v>1374</v>
      </c>
      <c r="AX3" s="1249" t="s">
        <v>1375</v>
      </c>
      <c r="AY3" s="1249" t="s">
        <v>1376</v>
      </c>
      <c r="AZ3" s="1249" t="s">
        <v>1377</v>
      </c>
      <c r="BA3" s="1249" t="s">
        <v>1378</v>
      </c>
      <c r="BB3" s="1249" t="s">
        <v>2440</v>
      </c>
      <c r="BC3" s="1249" t="s">
        <v>2444</v>
      </c>
      <c r="BD3" s="1249" t="s">
        <v>3180</v>
      </c>
      <c r="BE3" s="1249" t="s">
        <v>3143</v>
      </c>
      <c r="BF3" s="1249" t="s">
        <v>111</v>
      </c>
      <c r="BG3" s="1249" t="s">
        <v>112</v>
      </c>
      <c r="BH3" s="1249" t="s">
        <v>114</v>
      </c>
      <c r="BI3" s="1249" t="s">
        <v>115</v>
      </c>
      <c r="BJ3" s="1249" t="s">
        <v>116</v>
      </c>
      <c r="BK3" s="1249" t="s">
        <v>117</v>
      </c>
      <c r="BL3" s="1249" t="s">
        <v>118</v>
      </c>
      <c r="BM3" s="1249" t="s">
        <v>119</v>
      </c>
      <c r="BN3" s="1249" t="s">
        <v>120</v>
      </c>
      <c r="BO3" s="1249" t="s">
        <v>121</v>
      </c>
      <c r="BP3" s="1249" t="s">
        <v>122</v>
      </c>
      <c r="BQ3" s="1249" t="s">
        <v>123</v>
      </c>
      <c r="BR3" s="1249" t="s">
        <v>124</v>
      </c>
      <c r="BS3" s="1249" t="s">
        <v>125</v>
      </c>
      <c r="BT3" s="1249" t="s">
        <v>185</v>
      </c>
      <c r="BU3" s="1249" t="s">
        <v>186</v>
      </c>
      <c r="BV3" s="1249" t="s">
        <v>187</v>
      </c>
      <c r="BW3" s="1249" t="s">
        <v>188</v>
      </c>
      <c r="BX3" s="1249" t="s">
        <v>189</v>
      </c>
      <c r="BY3" s="1249" t="s">
        <v>190</v>
      </c>
      <c r="BZ3" s="1249" t="s">
        <v>191</v>
      </c>
      <c r="CA3" s="1249" t="s">
        <v>192</v>
      </c>
      <c r="CB3" s="1249" t="s">
        <v>193</v>
      </c>
      <c r="CC3" s="1249" t="s">
        <v>194</v>
      </c>
      <c r="CD3" s="1249" t="s">
        <v>195</v>
      </c>
      <c r="CE3" s="1249" t="s">
        <v>196</v>
      </c>
      <c r="CF3" s="1249" t="s">
        <v>197</v>
      </c>
      <c r="CG3" s="1249" t="s">
        <v>198</v>
      </c>
      <c r="CH3" s="1249" t="s">
        <v>199</v>
      </c>
      <c r="CI3" s="1249" t="s">
        <v>201</v>
      </c>
      <c r="CJ3" s="1249" t="s">
        <v>202</v>
      </c>
      <c r="CK3" s="1249" t="s">
        <v>203</v>
      </c>
      <c r="CL3" s="1249" t="s">
        <v>204</v>
      </c>
      <c r="CM3" s="1249" t="s">
        <v>205</v>
      </c>
      <c r="CN3" s="1249" t="s">
        <v>206</v>
      </c>
      <c r="CO3" s="1249" t="s">
        <v>208</v>
      </c>
      <c r="CP3" s="1249" t="s">
        <v>209</v>
      </c>
      <c r="CQ3" s="1249" t="s">
        <v>210</v>
      </c>
      <c r="CR3" s="1249" t="s">
        <v>211</v>
      </c>
      <c r="CS3" s="1249" t="s">
        <v>212</v>
      </c>
      <c r="CT3" s="1249" t="s">
        <v>213</v>
      </c>
      <c r="CU3" s="1249" t="s">
        <v>214</v>
      </c>
      <c r="CV3" s="1249" t="s">
        <v>215</v>
      </c>
      <c r="CW3" s="1249" t="s">
        <v>1389</v>
      </c>
      <c r="CX3" s="1249" t="s">
        <v>1390</v>
      </c>
      <c r="CY3" s="1249" t="s">
        <v>1824</v>
      </c>
      <c r="CZ3" s="1249" t="s">
        <v>2540</v>
      </c>
      <c r="DA3" s="1249" t="s">
        <v>2543</v>
      </c>
      <c r="DB3" s="1249" t="s">
        <v>2546</v>
      </c>
      <c r="DC3" s="1249" t="s">
        <v>216</v>
      </c>
      <c r="DD3" s="1249" t="s">
        <v>217</v>
      </c>
      <c r="DE3" s="1249" t="s">
        <v>219</v>
      </c>
      <c r="DF3" s="1249" t="s">
        <v>220</v>
      </c>
      <c r="DG3" s="1249" t="s">
        <v>221</v>
      </c>
      <c r="DH3" s="1249" t="s">
        <v>222</v>
      </c>
      <c r="DI3" s="1249" t="s">
        <v>1395</v>
      </c>
      <c r="DJ3" s="1249" t="s">
        <v>1825</v>
      </c>
      <c r="DK3" s="1249" t="s">
        <v>1826</v>
      </c>
      <c r="DL3" s="1249" t="s">
        <v>3202</v>
      </c>
      <c r="DM3" s="1249" t="s">
        <v>263</v>
      </c>
      <c r="DN3" s="1249" t="s">
        <v>264</v>
      </c>
      <c r="DO3" s="1249" t="s">
        <v>265</v>
      </c>
      <c r="DP3" s="1249" t="s">
        <v>266</v>
      </c>
      <c r="DQ3" s="1249" t="s">
        <v>267</v>
      </c>
      <c r="DR3" s="1249" t="s">
        <v>268</v>
      </c>
      <c r="DS3" s="1249" t="s">
        <v>269</v>
      </c>
      <c r="DT3" s="1249" t="s">
        <v>270</v>
      </c>
      <c r="DU3" s="1249" t="s">
        <v>272</v>
      </c>
      <c r="DV3" s="1249" t="s">
        <v>273</v>
      </c>
      <c r="DW3" s="1249" t="s">
        <v>274</v>
      </c>
      <c r="DX3" s="1249" t="s">
        <v>275</v>
      </c>
      <c r="DY3" s="1249" t="s">
        <v>276</v>
      </c>
      <c r="DZ3" s="1249" t="s">
        <v>277</v>
      </c>
      <c r="EA3" s="1249" t="s">
        <v>1397</v>
      </c>
      <c r="EB3" s="1249" t="s">
        <v>1827</v>
      </c>
      <c r="EC3" s="1249" t="s">
        <v>3157</v>
      </c>
      <c r="ED3" s="1249" t="s">
        <v>3160</v>
      </c>
      <c r="EE3" s="1249" t="s">
        <v>976</v>
      </c>
      <c r="EF3" s="1249" t="s">
        <v>301</v>
      </c>
      <c r="EG3" s="1249" t="s">
        <v>302</v>
      </c>
      <c r="EH3" s="1249" t="s">
        <v>303</v>
      </c>
      <c r="EI3" s="1249" t="s">
        <v>304</v>
      </c>
      <c r="EJ3" s="1249" t="s">
        <v>305</v>
      </c>
      <c r="EK3" s="1249" t="s">
        <v>306</v>
      </c>
      <c r="EL3" s="1249" t="s">
        <v>307</v>
      </c>
      <c r="EM3" s="1249" t="s">
        <v>308</v>
      </c>
      <c r="EN3" s="1249" t="s">
        <v>309</v>
      </c>
      <c r="EO3" s="1249" t="s">
        <v>310</v>
      </c>
      <c r="EP3" s="1249" t="s">
        <v>311</v>
      </c>
      <c r="EQ3" s="1249" t="s">
        <v>312</v>
      </c>
      <c r="ER3" s="1249" t="s">
        <v>313</v>
      </c>
      <c r="ES3" s="1249" t="s">
        <v>314</v>
      </c>
      <c r="ET3" s="1249" t="s">
        <v>315</v>
      </c>
      <c r="EU3" s="1249" t="s">
        <v>316</v>
      </c>
      <c r="EV3" s="1249" t="s">
        <v>317</v>
      </c>
      <c r="EW3" s="1249" t="s">
        <v>318</v>
      </c>
      <c r="EX3" s="1249" t="s">
        <v>319</v>
      </c>
      <c r="EY3" s="1249" t="s">
        <v>320</v>
      </c>
      <c r="EZ3" s="1249" t="s">
        <v>321</v>
      </c>
      <c r="FA3" s="1249" t="s">
        <v>322</v>
      </c>
      <c r="FB3" s="1249" t="s">
        <v>323</v>
      </c>
      <c r="FC3" s="1249" t="s">
        <v>324</v>
      </c>
      <c r="FD3" s="1249" t="s">
        <v>325</v>
      </c>
      <c r="FE3" s="1249" t="s">
        <v>326</v>
      </c>
      <c r="FF3" s="1249" t="s">
        <v>328</v>
      </c>
      <c r="FG3" s="1249" t="s">
        <v>329</v>
      </c>
      <c r="FH3" s="1249" t="s">
        <v>330</v>
      </c>
      <c r="FI3" s="1249" t="s">
        <v>331</v>
      </c>
      <c r="FJ3" s="1249" t="s">
        <v>332</v>
      </c>
      <c r="FK3" s="1249" t="s">
        <v>333</v>
      </c>
      <c r="FL3" s="1249" t="s">
        <v>334</v>
      </c>
      <c r="FM3" s="1249" t="s">
        <v>335</v>
      </c>
      <c r="FN3" s="1249" t="s">
        <v>336</v>
      </c>
      <c r="FO3" s="1249" t="s">
        <v>337</v>
      </c>
      <c r="FP3" s="1249" t="s">
        <v>338</v>
      </c>
      <c r="FQ3" s="1249" t="s">
        <v>339</v>
      </c>
      <c r="FR3" s="1249" t="s">
        <v>340</v>
      </c>
      <c r="FS3" s="1249" t="s">
        <v>341</v>
      </c>
      <c r="FT3" s="1249" t="s">
        <v>342</v>
      </c>
      <c r="FU3" s="1249" t="s">
        <v>343</v>
      </c>
      <c r="FV3" s="1249" t="s">
        <v>344</v>
      </c>
      <c r="FW3" s="1249" t="s">
        <v>345</v>
      </c>
      <c r="FX3" s="1249" t="s">
        <v>346</v>
      </c>
      <c r="FY3" s="1249" t="s">
        <v>347</v>
      </c>
      <c r="FZ3" s="1249" t="s">
        <v>348</v>
      </c>
      <c r="GA3" s="1249" t="s">
        <v>350</v>
      </c>
      <c r="GB3" s="1249" t="s">
        <v>351</v>
      </c>
      <c r="GC3" s="1249" t="s">
        <v>352</v>
      </c>
      <c r="GD3" s="1249" t="s">
        <v>353</v>
      </c>
      <c r="GE3" s="1249" t="s">
        <v>354</v>
      </c>
      <c r="GF3" s="1249" t="s">
        <v>355</v>
      </c>
      <c r="GG3" s="1249" t="s">
        <v>356</v>
      </c>
      <c r="GH3" s="1249" t="s">
        <v>357</v>
      </c>
      <c r="GI3" s="1249" t="s">
        <v>358</v>
      </c>
      <c r="GJ3" s="1249" t="s">
        <v>360</v>
      </c>
      <c r="GK3" s="1249" t="s">
        <v>361</v>
      </c>
      <c r="GL3" s="1249" t="s">
        <v>362</v>
      </c>
      <c r="GM3" s="1249" t="s">
        <v>363</v>
      </c>
      <c r="GN3" s="1249" t="s">
        <v>365</v>
      </c>
      <c r="GO3" s="1249" t="s">
        <v>366</v>
      </c>
      <c r="GP3" s="1249" t="s">
        <v>367</v>
      </c>
      <c r="GQ3" s="1249" t="s">
        <v>368</v>
      </c>
      <c r="GR3" s="1249" t="s">
        <v>369</v>
      </c>
      <c r="GS3" s="1249" t="s">
        <v>370</v>
      </c>
      <c r="GT3" s="1249" t="s">
        <v>371</v>
      </c>
      <c r="GU3" s="1249" t="s">
        <v>372</v>
      </c>
      <c r="GV3" s="1249" t="s">
        <v>373</v>
      </c>
      <c r="GW3" s="1249" t="s">
        <v>375</v>
      </c>
      <c r="GX3" s="1249" t="s">
        <v>376</v>
      </c>
      <c r="GY3" s="1249" t="s">
        <v>377</v>
      </c>
      <c r="GZ3" s="1249" t="s">
        <v>378</v>
      </c>
      <c r="HA3" s="1249" t="s">
        <v>379</v>
      </c>
      <c r="HB3" s="1249" t="s">
        <v>380</v>
      </c>
      <c r="HC3" s="1249" t="s">
        <v>381</v>
      </c>
      <c r="HD3" s="1249" t="s">
        <v>382</v>
      </c>
      <c r="HE3" s="1249" t="s">
        <v>383</v>
      </c>
      <c r="HF3" s="1249" t="s">
        <v>384</v>
      </c>
      <c r="HG3" s="1249" t="s">
        <v>385</v>
      </c>
      <c r="HH3" s="1249" t="s">
        <v>386</v>
      </c>
      <c r="HI3" s="1249" t="s">
        <v>387</v>
      </c>
      <c r="HJ3" s="1249" t="s">
        <v>388</v>
      </c>
      <c r="HK3" s="1249" t="s">
        <v>389</v>
      </c>
      <c r="HL3" s="1249" t="s">
        <v>390</v>
      </c>
      <c r="HM3" s="1249" t="s">
        <v>391</v>
      </c>
      <c r="HN3" s="1249" t="s">
        <v>393</v>
      </c>
      <c r="HO3" s="1249" t="s">
        <v>394</v>
      </c>
      <c r="HP3" s="1249" t="s">
        <v>395</v>
      </c>
      <c r="HQ3" s="1249" t="s">
        <v>396</v>
      </c>
      <c r="HR3" s="1249" t="s">
        <v>397</v>
      </c>
      <c r="HS3" s="1249" t="s">
        <v>398</v>
      </c>
      <c r="HT3" s="1249" t="s">
        <v>399</v>
      </c>
      <c r="HU3" s="1249" t="s">
        <v>400</v>
      </c>
      <c r="HV3" s="1249" t="s">
        <v>401</v>
      </c>
      <c r="HW3" s="1249" t="s">
        <v>402</v>
      </c>
      <c r="HX3" s="1249" t="s">
        <v>403</v>
      </c>
      <c r="HY3" s="1249" t="s">
        <v>405</v>
      </c>
      <c r="HZ3" s="1249" t="s">
        <v>406</v>
      </c>
      <c r="IA3" s="1249" t="s">
        <v>407</v>
      </c>
      <c r="IB3" s="1249" t="s">
        <v>408</v>
      </c>
      <c r="IC3" s="1249" t="s">
        <v>409</v>
      </c>
      <c r="ID3" s="1249" t="s">
        <v>410</v>
      </c>
      <c r="IE3" s="1249" t="s">
        <v>411</v>
      </c>
      <c r="IF3" s="1249" t="s">
        <v>412</v>
      </c>
      <c r="IG3" s="1249" t="s">
        <v>413</v>
      </c>
      <c r="IH3" s="1249" t="s">
        <v>414</v>
      </c>
      <c r="II3" s="1249" t="s">
        <v>920</v>
      </c>
      <c r="IJ3" s="1249" t="s">
        <v>1399</v>
      </c>
      <c r="IK3" s="1249" t="s">
        <v>1400</v>
      </c>
      <c r="IL3" s="1249" t="s">
        <v>1401</v>
      </c>
      <c r="IM3" s="1249" t="s">
        <v>1402</v>
      </c>
      <c r="IN3" s="1249" t="s">
        <v>1403</v>
      </c>
      <c r="IO3" s="1249" t="s">
        <v>1828</v>
      </c>
      <c r="IP3" s="1249" t="s">
        <v>1829</v>
      </c>
      <c r="IQ3" s="1249" t="s">
        <v>1830</v>
      </c>
      <c r="IR3" s="1249" t="s">
        <v>3163</v>
      </c>
      <c r="IS3" s="1249" t="s">
        <v>3165</v>
      </c>
      <c r="IT3" s="1249" t="s">
        <v>3168</v>
      </c>
      <c r="IU3" s="1249" t="s">
        <v>3170</v>
      </c>
      <c r="IV3" s="1249" t="s">
        <v>3173</v>
      </c>
      <c r="IW3" s="1249" t="s">
        <v>415</v>
      </c>
      <c r="IX3" s="1249" t="s">
        <v>416</v>
      </c>
      <c r="IY3" s="1249" t="s">
        <v>417</v>
      </c>
      <c r="IZ3" s="1249" t="s">
        <v>419</v>
      </c>
      <c r="JA3" s="1249" t="s">
        <v>420</v>
      </c>
      <c r="JB3" s="1249" t="s">
        <v>421</v>
      </c>
      <c r="JC3" s="1249" t="s">
        <v>422</v>
      </c>
      <c r="JD3" s="1249" t="s">
        <v>423</v>
      </c>
      <c r="JE3" s="1249" t="s">
        <v>424</v>
      </c>
      <c r="JF3" s="1249" t="s">
        <v>425</v>
      </c>
      <c r="JG3" s="1249" t="s">
        <v>426</v>
      </c>
      <c r="JH3" s="1249" t="s">
        <v>427</v>
      </c>
      <c r="JI3" s="1249" t="s">
        <v>428</v>
      </c>
      <c r="JJ3" s="1249" t="s">
        <v>429</v>
      </c>
      <c r="JK3" s="1249" t="s">
        <v>430</v>
      </c>
      <c r="JL3" s="1249" t="s">
        <v>431</v>
      </c>
      <c r="JM3" s="1249" t="s">
        <v>432</v>
      </c>
      <c r="JN3" s="1249" t="s">
        <v>433</v>
      </c>
      <c r="JO3" s="1249" t="s">
        <v>434</v>
      </c>
      <c r="JP3" s="1249" t="s">
        <v>435</v>
      </c>
      <c r="JQ3" s="1249" t="s">
        <v>436</v>
      </c>
      <c r="JR3" s="1249" t="s">
        <v>437</v>
      </c>
      <c r="JS3" s="1249" t="s">
        <v>438</v>
      </c>
      <c r="JT3" s="1249" t="s">
        <v>439</v>
      </c>
      <c r="JU3" s="1249" t="s">
        <v>440</v>
      </c>
      <c r="JV3" s="1249" t="s">
        <v>441</v>
      </c>
      <c r="JW3" s="1249" t="s">
        <v>442</v>
      </c>
      <c r="JX3" s="1249" t="s">
        <v>443</v>
      </c>
      <c r="JY3" s="1249" t="s">
        <v>444</v>
      </c>
      <c r="JZ3" s="1249" t="s">
        <v>445</v>
      </c>
      <c r="KA3" s="1249" t="s">
        <v>446</v>
      </c>
      <c r="KB3" s="1249" t="s">
        <v>447</v>
      </c>
      <c r="KC3" s="1249" t="s">
        <v>448</v>
      </c>
      <c r="KD3" s="1249" t="s">
        <v>933</v>
      </c>
      <c r="KE3" s="1249" t="s">
        <v>3640</v>
      </c>
      <c r="KF3" s="1249" t="s">
        <v>3551</v>
      </c>
      <c r="KG3" s="1249" t="s">
        <v>977</v>
      </c>
    </row>
    <row r="4" spans="1:293" s="1255" customFormat="1" ht="30" customHeight="1">
      <c r="A4" s="1251"/>
      <c r="B4" s="50" t="s">
        <v>0</v>
      </c>
      <c r="C4" s="1252" t="s">
        <v>979</v>
      </c>
      <c r="D4" s="1252" t="s">
        <v>980</v>
      </c>
      <c r="E4" s="1252" t="s">
        <v>981</v>
      </c>
      <c r="F4" s="1252" t="s">
        <v>982</v>
      </c>
      <c r="G4" s="1252" t="s">
        <v>983</v>
      </c>
      <c r="H4" s="1252" t="s">
        <v>3179</v>
      </c>
      <c r="I4" s="1252" t="s">
        <v>984</v>
      </c>
      <c r="J4" s="1253"/>
      <c r="K4" s="1252" t="s">
        <v>985</v>
      </c>
      <c r="L4" s="1252" t="s">
        <v>986</v>
      </c>
      <c r="M4" s="1252" t="s">
        <v>987</v>
      </c>
      <c r="N4" s="1252" t="s">
        <v>1805</v>
      </c>
      <c r="O4" s="1252" t="s">
        <v>1806</v>
      </c>
      <c r="P4" s="1252" t="s">
        <v>133</v>
      </c>
      <c r="Q4" s="1252" t="s">
        <v>1807</v>
      </c>
      <c r="R4" s="1252" t="s">
        <v>992</v>
      </c>
      <c r="S4" s="1252" t="s">
        <v>993</v>
      </c>
      <c r="T4" s="1252" t="s">
        <v>995</v>
      </c>
      <c r="U4" s="1252" t="s">
        <v>1808</v>
      </c>
      <c r="V4" s="1252" t="s">
        <v>141</v>
      </c>
      <c r="W4" s="1252" t="s">
        <v>997</v>
      </c>
      <c r="X4" s="1252" t="s">
        <v>1809</v>
      </c>
      <c r="Y4" s="1252" t="s">
        <v>144</v>
      </c>
      <c r="Z4" s="1252" t="s">
        <v>999</v>
      </c>
      <c r="AA4" s="1252" t="s">
        <v>1000</v>
      </c>
      <c r="AB4" s="1252" t="s">
        <v>1810</v>
      </c>
      <c r="AC4" s="1252" t="s">
        <v>1811</v>
      </c>
      <c r="AD4" s="1252" t="s">
        <v>1003</v>
      </c>
      <c r="AE4" s="1252" t="s">
        <v>1004</v>
      </c>
      <c r="AF4" s="1252" t="s">
        <v>1005</v>
      </c>
      <c r="AG4" s="1252" t="s">
        <v>154</v>
      </c>
      <c r="AH4" s="1252" t="s">
        <v>1006</v>
      </c>
      <c r="AI4" s="1252" t="s">
        <v>159</v>
      </c>
      <c r="AJ4" s="1252" t="s">
        <v>1812</v>
      </c>
      <c r="AK4" s="1252" t="s">
        <v>1008</v>
      </c>
      <c r="AL4" s="1252" t="s">
        <v>1813</v>
      </c>
      <c r="AM4" s="1252" t="s">
        <v>1814</v>
      </c>
      <c r="AN4" s="1252" t="s">
        <v>1815</v>
      </c>
      <c r="AO4" s="1252" t="s">
        <v>1011</v>
      </c>
      <c r="AP4" s="1252" t="s">
        <v>1012</v>
      </c>
      <c r="AQ4" s="1252" t="s">
        <v>1013</v>
      </c>
      <c r="AR4" s="1252" t="s">
        <v>1379</v>
      </c>
      <c r="AS4" s="1254" t="s">
        <v>1380</v>
      </c>
      <c r="AT4" s="1252" t="s">
        <v>1831</v>
      </c>
      <c r="AU4" s="1252" t="s">
        <v>1832</v>
      </c>
      <c r="AV4" s="1254" t="s">
        <v>1383</v>
      </c>
      <c r="AW4" s="1252" t="s">
        <v>1833</v>
      </c>
      <c r="AX4" s="1252" t="s">
        <v>1834</v>
      </c>
      <c r="AY4" s="1252" t="s">
        <v>1835</v>
      </c>
      <c r="AZ4" s="1252" t="s">
        <v>1836</v>
      </c>
      <c r="BA4" s="1252" t="s">
        <v>1388</v>
      </c>
      <c r="BB4" s="1252" t="s">
        <v>2441</v>
      </c>
      <c r="BC4" s="1252" t="s">
        <v>2445</v>
      </c>
      <c r="BD4" s="1252" t="s">
        <v>3141</v>
      </c>
      <c r="BE4" s="1252" t="s">
        <v>3144</v>
      </c>
      <c r="BF4" s="1252" t="s">
        <v>1014</v>
      </c>
      <c r="BG4" s="1252" t="s">
        <v>167</v>
      </c>
      <c r="BH4" s="1252" t="s">
        <v>1816</v>
      </c>
      <c r="BI4" s="1252" t="s">
        <v>1016</v>
      </c>
      <c r="BJ4" s="1252" t="s">
        <v>1817</v>
      </c>
      <c r="BK4" s="1252" t="s">
        <v>1818</v>
      </c>
      <c r="BL4" s="1252" t="s">
        <v>1019</v>
      </c>
      <c r="BM4" s="1252" t="s">
        <v>1020</v>
      </c>
      <c r="BN4" s="1252" t="s">
        <v>1021</v>
      </c>
      <c r="BO4" s="1252" t="s">
        <v>1022</v>
      </c>
      <c r="BP4" s="1252" t="s">
        <v>1023</v>
      </c>
      <c r="BQ4" s="1252" t="s">
        <v>1024</v>
      </c>
      <c r="BR4" s="1252" t="s">
        <v>1819</v>
      </c>
      <c r="BS4" s="1252" t="s">
        <v>1820</v>
      </c>
      <c r="BT4" s="1252" t="s">
        <v>29</v>
      </c>
      <c r="BU4" s="1252" t="s">
        <v>616</v>
      </c>
      <c r="BV4" s="1252" t="s">
        <v>31</v>
      </c>
      <c r="BW4" s="1252" t="s">
        <v>30</v>
      </c>
      <c r="BX4" s="1252" t="s">
        <v>32</v>
      </c>
      <c r="BY4" s="1252" t="s">
        <v>33</v>
      </c>
      <c r="BZ4" s="1252" t="s">
        <v>34</v>
      </c>
      <c r="CA4" s="1252" t="s">
        <v>35</v>
      </c>
      <c r="CB4" s="1252" t="s">
        <v>617</v>
      </c>
      <c r="CC4" s="1252" t="s">
        <v>36</v>
      </c>
      <c r="CD4" s="1252" t="s">
        <v>37</v>
      </c>
      <c r="CE4" s="1252" t="s">
        <v>38</v>
      </c>
      <c r="CF4" s="1252" t="s">
        <v>39</v>
      </c>
      <c r="CG4" s="1252" t="s">
        <v>60</v>
      </c>
      <c r="CH4" s="1252" t="s">
        <v>44</v>
      </c>
      <c r="CI4" s="1252" t="s">
        <v>46</v>
      </c>
      <c r="CJ4" s="1252" t="s">
        <v>47</v>
      </c>
      <c r="CK4" s="1252" t="s">
        <v>48</v>
      </c>
      <c r="CL4" s="1252" t="s">
        <v>49</v>
      </c>
      <c r="CM4" s="1252" t="s">
        <v>50</v>
      </c>
      <c r="CN4" s="1252" t="s">
        <v>51</v>
      </c>
      <c r="CO4" s="1252" t="s">
        <v>53</v>
      </c>
      <c r="CP4" s="1252" t="s">
        <v>54</v>
      </c>
      <c r="CQ4" s="1252" t="s">
        <v>55</v>
      </c>
      <c r="CR4" s="1252" t="s">
        <v>56</v>
      </c>
      <c r="CS4" s="1252" t="s">
        <v>57</v>
      </c>
      <c r="CT4" s="1252" t="s">
        <v>58</v>
      </c>
      <c r="CU4" s="1252" t="s">
        <v>618</v>
      </c>
      <c r="CV4" s="1252" t="s">
        <v>619</v>
      </c>
      <c r="CW4" s="1252" t="s">
        <v>1392</v>
      </c>
      <c r="CX4" s="1252" t="s">
        <v>1393</v>
      </c>
      <c r="CY4" s="1252" t="s">
        <v>1837</v>
      </c>
      <c r="CZ4" s="1252" t="s">
        <v>2541</v>
      </c>
      <c r="DA4" s="1252" t="s">
        <v>2544</v>
      </c>
      <c r="DB4" s="1252" t="s">
        <v>2547</v>
      </c>
      <c r="DC4" s="1252" t="s">
        <v>1026</v>
      </c>
      <c r="DD4" s="1252" t="s">
        <v>40</v>
      </c>
      <c r="DE4" s="1252" t="s">
        <v>41</v>
      </c>
      <c r="DF4" s="1252" t="s">
        <v>42</v>
      </c>
      <c r="DG4" s="1252" t="s">
        <v>621</v>
      </c>
      <c r="DH4" s="1252" t="s">
        <v>43</v>
      </c>
      <c r="DI4" s="1252" t="s">
        <v>1396</v>
      </c>
      <c r="DJ4" s="1252" t="s">
        <v>3641</v>
      </c>
      <c r="DK4" s="1252" t="s">
        <v>1839</v>
      </c>
      <c r="DL4" s="1252" t="s">
        <v>3203</v>
      </c>
      <c r="DM4" s="1252" t="s">
        <v>622</v>
      </c>
      <c r="DN4" s="1252" t="s">
        <v>623</v>
      </c>
      <c r="DO4" s="1252" t="s">
        <v>624</v>
      </c>
      <c r="DP4" s="1252" t="s">
        <v>625</v>
      </c>
      <c r="DQ4" s="1252" t="s">
        <v>626</v>
      </c>
      <c r="DR4" s="1252" t="s">
        <v>1027</v>
      </c>
      <c r="DS4" s="1252" t="s">
        <v>627</v>
      </c>
      <c r="DT4" s="1252" t="s">
        <v>628</v>
      </c>
      <c r="DU4" s="1252" t="s">
        <v>630</v>
      </c>
      <c r="DV4" s="1252" t="s">
        <v>631</v>
      </c>
      <c r="DW4" s="1252" t="s">
        <v>632</v>
      </c>
      <c r="DX4" s="1252" t="s">
        <v>633</v>
      </c>
      <c r="DY4" s="1252" t="s">
        <v>634</v>
      </c>
      <c r="DZ4" s="1252" t="s">
        <v>635</v>
      </c>
      <c r="EA4" s="1252" t="s">
        <v>1398</v>
      </c>
      <c r="EB4" s="1252" t="s">
        <v>1840</v>
      </c>
      <c r="EC4" s="1252" t="s">
        <v>3642</v>
      </c>
      <c r="ED4" s="1252" t="s">
        <v>3643</v>
      </c>
      <c r="EE4" s="1252" t="s">
        <v>1028</v>
      </c>
      <c r="EF4" s="1252" t="s">
        <v>640</v>
      </c>
      <c r="EG4" s="1252" t="s">
        <v>641</v>
      </c>
      <c r="EH4" s="1252" t="s">
        <v>642</v>
      </c>
      <c r="EI4" s="1252" t="s">
        <v>643</v>
      </c>
      <c r="EJ4" s="1252" t="s">
        <v>644</v>
      </c>
      <c r="EK4" s="1252" t="s">
        <v>645</v>
      </c>
      <c r="EL4" s="1252" t="s">
        <v>646</v>
      </c>
      <c r="EM4" s="1252" t="s">
        <v>647</v>
      </c>
      <c r="EN4" s="1252" t="s">
        <v>648</v>
      </c>
      <c r="EO4" s="1252" t="s">
        <v>649</v>
      </c>
      <c r="EP4" s="1252" t="s">
        <v>650</v>
      </c>
      <c r="EQ4" s="1252" t="s">
        <v>651</v>
      </c>
      <c r="ER4" s="1252" t="s">
        <v>652</v>
      </c>
      <c r="ES4" s="1252" t="s">
        <v>653</v>
      </c>
      <c r="ET4" s="1252" t="s">
        <v>654</v>
      </c>
      <c r="EU4" s="1252" t="s">
        <v>655</v>
      </c>
      <c r="EV4" s="1252" t="s">
        <v>656</v>
      </c>
      <c r="EW4" s="1252" t="s">
        <v>657</v>
      </c>
      <c r="EX4" s="1252" t="s">
        <v>658</v>
      </c>
      <c r="EY4" s="1252" t="s">
        <v>659</v>
      </c>
      <c r="EZ4" s="1252" t="s">
        <v>660</v>
      </c>
      <c r="FA4" s="1252" t="s">
        <v>661</v>
      </c>
      <c r="FB4" s="1252" t="s">
        <v>662</v>
      </c>
      <c r="FC4" s="1252" t="s">
        <v>663</v>
      </c>
      <c r="FD4" s="1252" t="s">
        <v>664</v>
      </c>
      <c r="FE4" s="1252" t="s">
        <v>665</v>
      </c>
      <c r="FF4" s="1252" t="s">
        <v>667</v>
      </c>
      <c r="FG4" s="1252" t="s">
        <v>668</v>
      </c>
      <c r="FH4" s="1252" t="s">
        <v>669</v>
      </c>
      <c r="FI4" s="1252" t="s">
        <v>670</v>
      </c>
      <c r="FJ4" s="1252" t="s">
        <v>671</v>
      </c>
      <c r="FK4" s="1252" t="s">
        <v>672</v>
      </c>
      <c r="FL4" s="1252" t="s">
        <v>673</v>
      </c>
      <c r="FM4" s="1252" t="s">
        <v>674</v>
      </c>
      <c r="FN4" s="1252" t="s">
        <v>675</v>
      </c>
      <c r="FO4" s="1252" t="s">
        <v>676</v>
      </c>
      <c r="FP4" s="1252" t="s">
        <v>677</v>
      </c>
      <c r="FQ4" s="1252" t="s">
        <v>678</v>
      </c>
      <c r="FR4" s="1252" t="s">
        <v>679</v>
      </c>
      <c r="FS4" s="1252" t="s">
        <v>680</v>
      </c>
      <c r="FT4" s="1252" t="s">
        <v>681</v>
      </c>
      <c r="FU4" s="1252" t="s">
        <v>682</v>
      </c>
      <c r="FV4" s="1252" t="s">
        <v>683</v>
      </c>
      <c r="FW4" s="1252" t="s">
        <v>684</v>
      </c>
      <c r="FX4" s="1252" t="s">
        <v>685</v>
      </c>
      <c r="FY4" s="1252" t="s">
        <v>686</v>
      </c>
      <c r="FZ4" s="1252" t="s">
        <v>687</v>
      </c>
      <c r="GA4" s="1252" t="s">
        <v>689</v>
      </c>
      <c r="GB4" s="1252" t="s">
        <v>690</v>
      </c>
      <c r="GC4" s="1252" t="s">
        <v>691</v>
      </c>
      <c r="GD4" s="1252" t="s">
        <v>692</v>
      </c>
      <c r="GE4" s="1252" t="s">
        <v>693</v>
      </c>
      <c r="GF4" s="1252" t="s">
        <v>694</v>
      </c>
      <c r="GG4" s="1252" t="s">
        <v>695</v>
      </c>
      <c r="GH4" s="1252" t="s">
        <v>696</v>
      </c>
      <c r="GI4" s="1252" t="s">
        <v>697</v>
      </c>
      <c r="GJ4" s="1252" t="s">
        <v>699</v>
      </c>
      <c r="GK4" s="1252" t="s">
        <v>700</v>
      </c>
      <c r="GL4" s="1252" t="s">
        <v>701</v>
      </c>
      <c r="GM4" s="1252" t="s">
        <v>702</v>
      </c>
      <c r="GN4" s="1252" t="s">
        <v>704</v>
      </c>
      <c r="GO4" s="1252" t="s">
        <v>705</v>
      </c>
      <c r="GP4" s="1252" t="s">
        <v>706</v>
      </c>
      <c r="GQ4" s="1252" t="s">
        <v>707</v>
      </c>
      <c r="GR4" s="1252" t="s">
        <v>708</v>
      </c>
      <c r="GS4" s="1252" t="s">
        <v>709</v>
      </c>
      <c r="GT4" s="1252" t="s">
        <v>710</v>
      </c>
      <c r="GU4" s="1252" t="s">
        <v>711</v>
      </c>
      <c r="GV4" s="1252" t="s">
        <v>1029</v>
      </c>
      <c r="GW4" s="1252" t="s">
        <v>713</v>
      </c>
      <c r="GX4" s="1252" t="s">
        <v>714</v>
      </c>
      <c r="GY4" s="1252" t="s">
        <v>715</v>
      </c>
      <c r="GZ4" s="1252" t="s">
        <v>716</v>
      </c>
      <c r="HA4" s="1252" t="s">
        <v>717</v>
      </c>
      <c r="HB4" s="1252" t="s">
        <v>718</v>
      </c>
      <c r="HC4" s="1252" t="s">
        <v>719</v>
      </c>
      <c r="HD4" s="1252" t="s">
        <v>720</v>
      </c>
      <c r="HE4" s="1252" t="s">
        <v>721</v>
      </c>
      <c r="HF4" s="1252" t="s">
        <v>722</v>
      </c>
      <c r="HG4" s="1252" t="s">
        <v>723</v>
      </c>
      <c r="HH4" s="1252" t="s">
        <v>724</v>
      </c>
      <c r="HI4" s="1252" t="s">
        <v>725</v>
      </c>
      <c r="HJ4" s="1252" t="s">
        <v>726</v>
      </c>
      <c r="HK4" s="1252" t="s">
        <v>727</v>
      </c>
      <c r="HL4" s="1252" t="s">
        <v>728</v>
      </c>
      <c r="HM4" s="1252" t="s">
        <v>729</v>
      </c>
      <c r="HN4" s="1252" t="s">
        <v>731</v>
      </c>
      <c r="HO4" s="1252" t="s">
        <v>732</v>
      </c>
      <c r="HP4" s="1252" t="s">
        <v>733</v>
      </c>
      <c r="HQ4" s="1252" t="s">
        <v>734</v>
      </c>
      <c r="HR4" s="1252" t="s">
        <v>735</v>
      </c>
      <c r="HS4" s="1252" t="s">
        <v>736</v>
      </c>
      <c r="HT4" s="1252" t="s">
        <v>737</v>
      </c>
      <c r="HU4" s="1252" t="s">
        <v>738</v>
      </c>
      <c r="HV4" s="1252" t="s">
        <v>739</v>
      </c>
      <c r="HW4" s="1252" t="s">
        <v>740</v>
      </c>
      <c r="HX4" s="1252" t="s">
        <v>741</v>
      </c>
      <c r="HY4" s="1252" t="s">
        <v>743</v>
      </c>
      <c r="HZ4" s="1252" t="s">
        <v>744</v>
      </c>
      <c r="IA4" s="1252" t="s">
        <v>745</v>
      </c>
      <c r="IB4" s="1252" t="s">
        <v>746</v>
      </c>
      <c r="IC4" s="1252" t="s">
        <v>747</v>
      </c>
      <c r="ID4" s="1252" t="s">
        <v>748</v>
      </c>
      <c r="IE4" s="1252" t="s">
        <v>749</v>
      </c>
      <c r="IF4" s="1252" t="s">
        <v>750</v>
      </c>
      <c r="IG4" s="1252" t="s">
        <v>751</v>
      </c>
      <c r="IH4" s="1252" t="s">
        <v>752</v>
      </c>
      <c r="II4" s="1252" t="s">
        <v>1030</v>
      </c>
      <c r="IJ4" s="1252" t="s">
        <v>1404</v>
      </c>
      <c r="IK4" s="1252" t="s">
        <v>1405</v>
      </c>
      <c r="IL4" s="1252" t="s">
        <v>1406</v>
      </c>
      <c r="IM4" s="1252" t="s">
        <v>1407</v>
      </c>
      <c r="IN4" s="1252" t="s">
        <v>1408</v>
      </c>
      <c r="IO4" s="1252" t="s">
        <v>1841</v>
      </c>
      <c r="IP4" s="1252" t="s">
        <v>1842</v>
      </c>
      <c r="IQ4" s="1252" t="s">
        <v>1843</v>
      </c>
      <c r="IR4" s="1252" t="s">
        <v>3644</v>
      </c>
      <c r="IS4" s="1252" t="s">
        <v>3645</v>
      </c>
      <c r="IT4" s="1252" t="s">
        <v>3646</v>
      </c>
      <c r="IU4" s="1252" t="s">
        <v>3647</v>
      </c>
      <c r="IV4" s="1252" t="s">
        <v>3648</v>
      </c>
      <c r="IW4" s="1252" t="s">
        <v>753</v>
      </c>
      <c r="IX4" s="1252" t="s">
        <v>754</v>
      </c>
      <c r="IY4" s="1252" t="s">
        <v>755</v>
      </c>
      <c r="IZ4" s="1252" t="s">
        <v>757</v>
      </c>
      <c r="JA4" s="1252" t="s">
        <v>758</v>
      </c>
      <c r="JB4" s="1252" t="s">
        <v>759</v>
      </c>
      <c r="JC4" s="1252" t="s">
        <v>760</v>
      </c>
      <c r="JD4" s="1252" t="s">
        <v>761</v>
      </c>
      <c r="JE4" s="1252" t="s">
        <v>762</v>
      </c>
      <c r="JF4" s="1252" t="s">
        <v>763</v>
      </c>
      <c r="JG4" s="1252" t="s">
        <v>764</v>
      </c>
      <c r="JH4" s="1252" t="s">
        <v>765</v>
      </c>
      <c r="JI4" s="1252" t="s">
        <v>766</v>
      </c>
      <c r="JJ4" s="1252" t="s">
        <v>767</v>
      </c>
      <c r="JK4" s="1252" t="s">
        <v>768</v>
      </c>
      <c r="JL4" s="1252" t="s">
        <v>769</v>
      </c>
      <c r="JM4" s="1252" t="s">
        <v>770</v>
      </c>
      <c r="JN4" s="1252" t="s">
        <v>771</v>
      </c>
      <c r="JO4" s="1252" t="s">
        <v>772</v>
      </c>
      <c r="JP4" s="1252" t="s">
        <v>773</v>
      </c>
      <c r="JQ4" s="1252" t="s">
        <v>774</v>
      </c>
      <c r="JR4" s="1252" t="s">
        <v>775</v>
      </c>
      <c r="JS4" s="1252" t="s">
        <v>776</v>
      </c>
      <c r="JT4" s="1252" t="s">
        <v>777</v>
      </c>
      <c r="JU4" s="1252" t="s">
        <v>778</v>
      </c>
      <c r="JV4" s="1252" t="s">
        <v>779</v>
      </c>
      <c r="JW4" s="1252" t="s">
        <v>780</v>
      </c>
      <c r="JX4" s="1252" t="s">
        <v>781</v>
      </c>
      <c r="JY4" s="1252" t="s">
        <v>782</v>
      </c>
      <c r="JZ4" s="1252" t="s">
        <v>783</v>
      </c>
      <c r="KA4" s="1252" t="s">
        <v>784</v>
      </c>
      <c r="KB4" s="1252" t="s">
        <v>785</v>
      </c>
      <c r="KC4" s="1252" t="s">
        <v>786</v>
      </c>
      <c r="KD4" s="1252" t="s">
        <v>1031</v>
      </c>
      <c r="KE4" s="1252" t="s">
        <v>3207</v>
      </c>
      <c r="KF4" s="1252" t="s">
        <v>3176</v>
      </c>
      <c r="KG4" s="1252" t="s">
        <v>1032</v>
      </c>
    </row>
    <row r="5" spans="1:293" ht="23.25" customHeight="1" thickBot="1">
      <c r="A5" s="1247"/>
      <c r="B5" s="51" t="s">
        <v>3649</v>
      </c>
      <c r="C5" s="1256" t="s">
        <v>262</v>
      </c>
      <c r="D5" s="1256" t="s">
        <v>262</v>
      </c>
      <c r="E5" s="1256" t="s">
        <v>262</v>
      </c>
      <c r="F5" s="1256" t="s">
        <v>262</v>
      </c>
      <c r="G5" s="1256" t="s">
        <v>262</v>
      </c>
      <c r="H5" s="1256" t="s">
        <v>813</v>
      </c>
      <c r="I5" s="1256" t="s">
        <v>262</v>
      </c>
      <c r="J5" s="1257"/>
      <c r="K5" s="1258">
        <v>181</v>
      </c>
      <c r="L5" s="1258">
        <v>181</v>
      </c>
      <c r="M5" s="1258">
        <v>181</v>
      </c>
      <c r="N5" s="1258">
        <v>181</v>
      </c>
      <c r="O5" s="1258">
        <v>181</v>
      </c>
      <c r="P5" s="1258">
        <v>181</v>
      </c>
      <c r="Q5" s="1258">
        <v>181</v>
      </c>
      <c r="R5" s="1258">
        <v>181</v>
      </c>
      <c r="S5" s="1258">
        <v>181</v>
      </c>
      <c r="T5" s="1258">
        <v>181</v>
      </c>
      <c r="U5" s="1258">
        <v>181</v>
      </c>
      <c r="V5" s="1258">
        <v>181</v>
      </c>
      <c r="W5" s="1258">
        <v>181</v>
      </c>
      <c r="X5" s="1258">
        <v>181</v>
      </c>
      <c r="Y5" s="1258">
        <v>181</v>
      </c>
      <c r="Z5" s="1258">
        <v>181</v>
      </c>
      <c r="AA5" s="1258">
        <v>181</v>
      </c>
      <c r="AB5" s="1258">
        <v>181</v>
      </c>
      <c r="AC5" s="1258">
        <v>181</v>
      </c>
      <c r="AD5" s="1258">
        <v>181</v>
      </c>
      <c r="AE5" s="1258">
        <v>181</v>
      </c>
      <c r="AF5" s="1258">
        <v>181</v>
      </c>
      <c r="AG5" s="1258">
        <v>181</v>
      </c>
      <c r="AH5" s="1258">
        <v>181</v>
      </c>
      <c r="AI5" s="1258">
        <v>181</v>
      </c>
      <c r="AJ5" s="1258">
        <v>181</v>
      </c>
      <c r="AK5" s="1258">
        <v>181</v>
      </c>
      <c r="AL5" s="1258">
        <v>181</v>
      </c>
      <c r="AM5" s="1258">
        <v>181</v>
      </c>
      <c r="AN5" s="1258">
        <v>181</v>
      </c>
      <c r="AO5" s="1258">
        <v>181</v>
      </c>
      <c r="AP5" s="1258">
        <v>181</v>
      </c>
      <c r="AQ5" s="1258">
        <v>181</v>
      </c>
      <c r="AR5" s="1258">
        <v>181</v>
      </c>
      <c r="AS5" s="1258">
        <v>181</v>
      </c>
      <c r="AT5" s="1258">
        <v>181</v>
      </c>
      <c r="AU5" s="1258">
        <v>181</v>
      </c>
      <c r="AV5" s="1258">
        <v>181</v>
      </c>
      <c r="AW5" s="1258">
        <v>181</v>
      </c>
      <c r="AX5" s="1258">
        <v>181</v>
      </c>
      <c r="AY5" s="1258">
        <v>181</v>
      </c>
      <c r="AZ5" s="1258">
        <v>181</v>
      </c>
      <c r="BA5" s="1258">
        <v>181</v>
      </c>
      <c r="BB5" s="1258">
        <v>181</v>
      </c>
      <c r="BC5" s="1258">
        <v>181</v>
      </c>
      <c r="BD5" s="1258">
        <v>181</v>
      </c>
      <c r="BE5" s="1258">
        <v>181</v>
      </c>
      <c r="BF5" s="1258">
        <v>181</v>
      </c>
      <c r="BG5" s="1258">
        <v>181</v>
      </c>
      <c r="BH5" s="1258">
        <v>181</v>
      </c>
      <c r="BI5" s="1258">
        <v>181</v>
      </c>
      <c r="BJ5" s="1258">
        <v>181</v>
      </c>
      <c r="BK5" s="1258">
        <v>181</v>
      </c>
      <c r="BL5" s="1258">
        <v>181</v>
      </c>
      <c r="BM5" s="1258">
        <v>181</v>
      </c>
      <c r="BN5" s="1258">
        <v>181</v>
      </c>
      <c r="BO5" s="1258">
        <v>181</v>
      </c>
      <c r="BP5" s="1258">
        <v>181</v>
      </c>
      <c r="BQ5" s="1258">
        <v>181</v>
      </c>
      <c r="BR5" s="1258">
        <v>181</v>
      </c>
      <c r="BS5" s="1258">
        <v>181</v>
      </c>
      <c r="BT5" s="1258">
        <v>181</v>
      </c>
      <c r="BU5" s="1258">
        <v>181</v>
      </c>
      <c r="BV5" s="1258">
        <v>181</v>
      </c>
      <c r="BW5" s="1258">
        <v>181</v>
      </c>
      <c r="BX5" s="1258">
        <v>181</v>
      </c>
      <c r="BY5" s="1258">
        <v>181</v>
      </c>
      <c r="BZ5" s="1258">
        <v>181</v>
      </c>
      <c r="CA5" s="1258">
        <v>181</v>
      </c>
      <c r="CB5" s="1258">
        <v>181</v>
      </c>
      <c r="CC5" s="1258">
        <v>181</v>
      </c>
      <c r="CD5" s="1258">
        <v>181</v>
      </c>
      <c r="CE5" s="1258">
        <v>181</v>
      </c>
      <c r="CF5" s="1258">
        <v>181</v>
      </c>
      <c r="CG5" s="1258">
        <v>181</v>
      </c>
      <c r="CH5" s="1258">
        <v>181</v>
      </c>
      <c r="CI5" s="1258">
        <v>181</v>
      </c>
      <c r="CJ5" s="1258">
        <v>181</v>
      </c>
      <c r="CK5" s="1258">
        <v>181</v>
      </c>
      <c r="CL5" s="1258">
        <v>181</v>
      </c>
      <c r="CM5" s="1258">
        <v>181</v>
      </c>
      <c r="CN5" s="1258">
        <v>181</v>
      </c>
      <c r="CO5" s="1258">
        <v>181</v>
      </c>
      <c r="CP5" s="1258">
        <v>181</v>
      </c>
      <c r="CQ5" s="1258">
        <v>181</v>
      </c>
      <c r="CR5" s="1258">
        <v>181</v>
      </c>
      <c r="CS5" s="1258">
        <v>181</v>
      </c>
      <c r="CT5" s="1258">
        <v>181</v>
      </c>
      <c r="CU5" s="1258">
        <v>181</v>
      </c>
      <c r="CV5" s="1258">
        <v>181</v>
      </c>
      <c r="CW5" s="1258">
        <v>181</v>
      </c>
      <c r="CX5" s="1258">
        <v>181</v>
      </c>
      <c r="CY5" s="1258">
        <v>181</v>
      </c>
      <c r="CZ5" s="1258">
        <v>181</v>
      </c>
      <c r="DA5" s="1258">
        <v>181</v>
      </c>
      <c r="DB5" s="1258">
        <v>181</v>
      </c>
      <c r="DC5" s="1258">
        <v>181</v>
      </c>
      <c r="DD5" s="1258">
        <v>181</v>
      </c>
      <c r="DE5" s="1258">
        <v>181</v>
      </c>
      <c r="DF5" s="1258">
        <v>181</v>
      </c>
      <c r="DG5" s="1258">
        <v>181</v>
      </c>
      <c r="DH5" s="1258">
        <v>181</v>
      </c>
      <c r="DI5" s="1258">
        <v>181</v>
      </c>
      <c r="DJ5" s="1258">
        <v>181</v>
      </c>
      <c r="DK5" s="1258">
        <v>181</v>
      </c>
      <c r="DL5" s="1258">
        <v>91</v>
      </c>
      <c r="DM5" s="1258">
        <v>181</v>
      </c>
      <c r="DN5" s="1258">
        <v>181</v>
      </c>
      <c r="DO5" s="1258">
        <v>181</v>
      </c>
      <c r="DP5" s="1258">
        <v>181</v>
      </c>
      <c r="DQ5" s="1258">
        <v>181</v>
      </c>
      <c r="DR5" s="1258">
        <v>181</v>
      </c>
      <c r="DS5" s="1258">
        <v>181</v>
      </c>
      <c r="DT5" s="1258">
        <v>181</v>
      </c>
      <c r="DU5" s="1258">
        <v>181</v>
      </c>
      <c r="DV5" s="1258">
        <v>181</v>
      </c>
      <c r="DW5" s="1258">
        <v>181</v>
      </c>
      <c r="DX5" s="1258">
        <v>181</v>
      </c>
      <c r="DY5" s="1258">
        <v>181</v>
      </c>
      <c r="DZ5" s="1258">
        <v>181</v>
      </c>
      <c r="EA5" s="1258">
        <v>181</v>
      </c>
      <c r="EB5" s="1258">
        <v>181</v>
      </c>
      <c r="EC5" s="1258">
        <v>181</v>
      </c>
      <c r="ED5" s="1258">
        <v>181</v>
      </c>
      <c r="EE5" s="1258">
        <v>181</v>
      </c>
      <c r="EF5" s="1258">
        <v>181</v>
      </c>
      <c r="EG5" s="1258">
        <v>181</v>
      </c>
      <c r="EH5" s="1258">
        <v>181</v>
      </c>
      <c r="EI5" s="1258">
        <v>181</v>
      </c>
      <c r="EJ5" s="1258">
        <v>181</v>
      </c>
      <c r="EK5" s="1258">
        <v>181</v>
      </c>
      <c r="EL5" s="1258">
        <v>181</v>
      </c>
      <c r="EM5" s="1258">
        <v>181</v>
      </c>
      <c r="EN5" s="1258">
        <v>181</v>
      </c>
      <c r="EO5" s="1258">
        <v>181</v>
      </c>
      <c r="EP5" s="1258">
        <v>181</v>
      </c>
      <c r="EQ5" s="1258">
        <v>181</v>
      </c>
      <c r="ER5" s="1258">
        <v>181</v>
      </c>
      <c r="ES5" s="1258">
        <v>181</v>
      </c>
      <c r="ET5" s="1258">
        <v>181</v>
      </c>
      <c r="EU5" s="1258">
        <v>181</v>
      </c>
      <c r="EV5" s="1258">
        <v>181</v>
      </c>
      <c r="EW5" s="1258">
        <v>181</v>
      </c>
      <c r="EX5" s="1258">
        <v>181</v>
      </c>
      <c r="EY5" s="1258">
        <v>181</v>
      </c>
      <c r="EZ5" s="1258">
        <v>181</v>
      </c>
      <c r="FA5" s="1258">
        <v>181</v>
      </c>
      <c r="FB5" s="1258">
        <v>181</v>
      </c>
      <c r="FC5" s="1258">
        <v>181</v>
      </c>
      <c r="FD5" s="1258">
        <v>181</v>
      </c>
      <c r="FE5" s="1258">
        <v>181</v>
      </c>
      <c r="FF5" s="1258">
        <v>181</v>
      </c>
      <c r="FG5" s="1258">
        <v>181</v>
      </c>
      <c r="FH5" s="1258">
        <v>181</v>
      </c>
      <c r="FI5" s="1258">
        <v>181</v>
      </c>
      <c r="FJ5" s="1258">
        <v>181</v>
      </c>
      <c r="FK5" s="1258">
        <v>181</v>
      </c>
      <c r="FL5" s="1258">
        <v>181</v>
      </c>
      <c r="FM5" s="1258">
        <v>181</v>
      </c>
      <c r="FN5" s="1258">
        <v>181</v>
      </c>
      <c r="FO5" s="1258">
        <v>181</v>
      </c>
      <c r="FP5" s="1258">
        <v>181</v>
      </c>
      <c r="FQ5" s="1258">
        <v>181</v>
      </c>
      <c r="FR5" s="1258">
        <v>181</v>
      </c>
      <c r="FS5" s="1258">
        <v>181</v>
      </c>
      <c r="FT5" s="1258">
        <v>181</v>
      </c>
      <c r="FU5" s="1258">
        <v>181</v>
      </c>
      <c r="FV5" s="1258">
        <v>181</v>
      </c>
      <c r="FW5" s="1258">
        <v>181</v>
      </c>
      <c r="FX5" s="1258">
        <v>181</v>
      </c>
      <c r="FY5" s="1258">
        <v>181</v>
      </c>
      <c r="FZ5" s="1258">
        <v>181</v>
      </c>
      <c r="GA5" s="1258">
        <v>181</v>
      </c>
      <c r="GB5" s="1258">
        <v>181</v>
      </c>
      <c r="GC5" s="1258">
        <v>181</v>
      </c>
      <c r="GD5" s="1258">
        <v>181</v>
      </c>
      <c r="GE5" s="1258">
        <v>181</v>
      </c>
      <c r="GF5" s="1258">
        <v>181</v>
      </c>
      <c r="GG5" s="1258">
        <v>181</v>
      </c>
      <c r="GH5" s="1258">
        <v>181</v>
      </c>
      <c r="GI5" s="1258">
        <v>181</v>
      </c>
      <c r="GJ5" s="1258">
        <v>181</v>
      </c>
      <c r="GK5" s="1258">
        <v>181</v>
      </c>
      <c r="GL5" s="1258">
        <v>181</v>
      </c>
      <c r="GM5" s="1258">
        <v>181</v>
      </c>
      <c r="GN5" s="1258">
        <v>181</v>
      </c>
      <c r="GO5" s="1258">
        <v>181</v>
      </c>
      <c r="GP5" s="1258">
        <v>181</v>
      </c>
      <c r="GQ5" s="1258">
        <v>181</v>
      </c>
      <c r="GR5" s="1258">
        <v>181</v>
      </c>
      <c r="GS5" s="1258">
        <v>181</v>
      </c>
      <c r="GT5" s="1258">
        <v>181</v>
      </c>
      <c r="GU5" s="1258">
        <v>181</v>
      </c>
      <c r="GV5" s="1258">
        <v>181</v>
      </c>
      <c r="GW5" s="1258">
        <v>181</v>
      </c>
      <c r="GX5" s="1258">
        <v>181</v>
      </c>
      <c r="GY5" s="1258">
        <v>181</v>
      </c>
      <c r="GZ5" s="1258">
        <v>181</v>
      </c>
      <c r="HA5" s="1258">
        <v>181</v>
      </c>
      <c r="HB5" s="1258">
        <v>181</v>
      </c>
      <c r="HC5" s="1258">
        <v>181</v>
      </c>
      <c r="HD5" s="1258">
        <v>181</v>
      </c>
      <c r="HE5" s="1258">
        <v>181</v>
      </c>
      <c r="HF5" s="1258">
        <v>181</v>
      </c>
      <c r="HG5" s="1258">
        <v>181</v>
      </c>
      <c r="HH5" s="1258">
        <v>181</v>
      </c>
      <c r="HI5" s="1258">
        <v>181</v>
      </c>
      <c r="HJ5" s="1258">
        <v>181</v>
      </c>
      <c r="HK5" s="1258">
        <v>181</v>
      </c>
      <c r="HL5" s="1258">
        <v>181</v>
      </c>
      <c r="HM5" s="1258">
        <v>181</v>
      </c>
      <c r="HN5" s="1258">
        <v>181</v>
      </c>
      <c r="HO5" s="1258">
        <v>181</v>
      </c>
      <c r="HP5" s="1258">
        <v>181</v>
      </c>
      <c r="HQ5" s="1258">
        <v>181</v>
      </c>
      <c r="HR5" s="1258">
        <v>181</v>
      </c>
      <c r="HS5" s="1258">
        <v>181</v>
      </c>
      <c r="HT5" s="1258">
        <v>181</v>
      </c>
      <c r="HU5" s="1258">
        <v>181</v>
      </c>
      <c r="HV5" s="1258">
        <v>181</v>
      </c>
      <c r="HW5" s="1258">
        <v>181</v>
      </c>
      <c r="HX5" s="1258">
        <v>181</v>
      </c>
      <c r="HY5" s="1258">
        <v>181</v>
      </c>
      <c r="HZ5" s="1258">
        <v>181</v>
      </c>
      <c r="IA5" s="1258">
        <v>181</v>
      </c>
      <c r="IB5" s="1258">
        <v>181</v>
      </c>
      <c r="IC5" s="1258">
        <v>181</v>
      </c>
      <c r="ID5" s="1258">
        <v>181</v>
      </c>
      <c r="IE5" s="1258">
        <v>181</v>
      </c>
      <c r="IF5" s="1258">
        <v>181</v>
      </c>
      <c r="IG5" s="1258">
        <v>181</v>
      </c>
      <c r="IH5" s="1258">
        <v>181</v>
      </c>
      <c r="II5" s="1258">
        <v>181</v>
      </c>
      <c r="IJ5" s="1258">
        <v>181</v>
      </c>
      <c r="IK5" s="1258">
        <v>181</v>
      </c>
      <c r="IL5" s="1258">
        <v>181</v>
      </c>
      <c r="IM5" s="1258">
        <v>181</v>
      </c>
      <c r="IN5" s="1258">
        <v>181</v>
      </c>
      <c r="IO5" s="1258">
        <v>181</v>
      </c>
      <c r="IP5" s="1258">
        <v>181</v>
      </c>
      <c r="IQ5" s="1258">
        <v>181</v>
      </c>
      <c r="IR5" s="1258">
        <v>181</v>
      </c>
      <c r="IS5" s="1258">
        <v>181</v>
      </c>
      <c r="IT5" s="1258">
        <v>181</v>
      </c>
      <c r="IU5" s="1258">
        <v>181</v>
      </c>
      <c r="IV5" s="1258">
        <v>181</v>
      </c>
      <c r="IW5" s="1258">
        <v>181</v>
      </c>
      <c r="IX5" s="1258">
        <v>181</v>
      </c>
      <c r="IY5" s="1258">
        <v>181</v>
      </c>
      <c r="IZ5" s="1258">
        <v>181</v>
      </c>
      <c r="JA5" s="1258">
        <v>181</v>
      </c>
      <c r="JB5" s="1258">
        <v>181</v>
      </c>
      <c r="JC5" s="1258">
        <v>181</v>
      </c>
      <c r="JD5" s="1258">
        <v>181</v>
      </c>
      <c r="JE5" s="1258">
        <v>181</v>
      </c>
      <c r="JF5" s="1258">
        <v>181</v>
      </c>
      <c r="JG5" s="1258">
        <v>181</v>
      </c>
      <c r="JH5" s="1258">
        <v>181</v>
      </c>
      <c r="JI5" s="1258">
        <v>181</v>
      </c>
      <c r="JJ5" s="1258">
        <v>181</v>
      </c>
      <c r="JK5" s="1258">
        <v>181</v>
      </c>
      <c r="JL5" s="1258">
        <v>181</v>
      </c>
      <c r="JM5" s="1258">
        <v>181</v>
      </c>
      <c r="JN5" s="1258">
        <v>181</v>
      </c>
      <c r="JO5" s="1258">
        <v>181</v>
      </c>
      <c r="JP5" s="1258">
        <v>181</v>
      </c>
      <c r="JQ5" s="1258">
        <v>181</v>
      </c>
      <c r="JR5" s="1258">
        <v>181</v>
      </c>
      <c r="JS5" s="1258">
        <v>181</v>
      </c>
      <c r="JT5" s="1258">
        <v>161</v>
      </c>
      <c r="JU5" s="1258">
        <v>161</v>
      </c>
      <c r="JV5" s="1258">
        <v>161</v>
      </c>
      <c r="JW5" s="1258">
        <v>161</v>
      </c>
      <c r="JX5" s="1258">
        <v>181</v>
      </c>
      <c r="JY5" s="1258">
        <v>181</v>
      </c>
      <c r="JZ5" s="1258">
        <v>181</v>
      </c>
      <c r="KA5" s="1258">
        <v>181</v>
      </c>
      <c r="KB5" s="1258">
        <v>181</v>
      </c>
      <c r="KC5" s="1258">
        <v>181</v>
      </c>
      <c r="KD5" s="1258">
        <v>161</v>
      </c>
      <c r="KE5" s="1258">
        <v>72</v>
      </c>
      <c r="KF5" s="1258">
        <v>181</v>
      </c>
      <c r="KG5" s="1258">
        <v>181</v>
      </c>
    </row>
    <row r="6" spans="1:293" ht="23.25" customHeight="1" thickTop="1">
      <c r="A6" s="1247"/>
      <c r="B6" s="52" t="s">
        <v>4</v>
      </c>
      <c r="C6" s="1259">
        <v>31885</v>
      </c>
      <c r="D6" s="1259">
        <v>14849</v>
      </c>
      <c r="E6" s="1259">
        <v>5682</v>
      </c>
      <c r="F6" s="1259">
        <v>5086</v>
      </c>
      <c r="G6" s="1259">
        <v>6110</v>
      </c>
      <c r="H6" s="1261"/>
      <c r="I6" s="1261"/>
      <c r="J6" s="1260"/>
      <c r="K6" s="1259">
        <v>1608</v>
      </c>
      <c r="L6" s="1261" t="s">
        <v>787</v>
      </c>
      <c r="M6" s="1261" t="s">
        <v>787</v>
      </c>
      <c r="N6" s="1259">
        <v>292</v>
      </c>
      <c r="O6" s="1259">
        <v>260</v>
      </c>
      <c r="P6" s="1261" t="s">
        <v>787</v>
      </c>
      <c r="Q6" s="1259">
        <v>224</v>
      </c>
      <c r="R6" s="1259">
        <v>258</v>
      </c>
      <c r="S6" s="1259">
        <v>150</v>
      </c>
      <c r="T6" s="1259">
        <v>126</v>
      </c>
      <c r="U6" s="1259">
        <v>140</v>
      </c>
      <c r="V6" s="1259">
        <v>111</v>
      </c>
      <c r="W6" s="1259">
        <v>138</v>
      </c>
      <c r="X6" s="1259">
        <v>230</v>
      </c>
      <c r="Y6" s="1259">
        <v>119</v>
      </c>
      <c r="Z6" s="1259">
        <v>119</v>
      </c>
      <c r="AA6" s="1259">
        <v>81</v>
      </c>
      <c r="AB6" s="1259">
        <v>118</v>
      </c>
      <c r="AC6" s="1259">
        <v>90</v>
      </c>
      <c r="AD6" s="1259">
        <v>82</v>
      </c>
      <c r="AE6" s="1259">
        <v>70</v>
      </c>
      <c r="AF6" s="1259">
        <v>56</v>
      </c>
      <c r="AG6" s="1259">
        <v>191</v>
      </c>
      <c r="AH6" s="1261" t="s">
        <v>787</v>
      </c>
      <c r="AI6" s="1259">
        <v>115</v>
      </c>
      <c r="AJ6" s="1259">
        <v>65</v>
      </c>
      <c r="AK6" s="1259">
        <v>199</v>
      </c>
      <c r="AL6" s="1259">
        <v>281</v>
      </c>
      <c r="AM6" s="1259">
        <v>209</v>
      </c>
      <c r="AN6" s="1259">
        <v>141</v>
      </c>
      <c r="AO6" s="1259">
        <v>165</v>
      </c>
      <c r="AP6" s="1259">
        <v>102</v>
      </c>
      <c r="AQ6" s="1261" t="s">
        <v>787</v>
      </c>
      <c r="AR6" s="1261" t="s">
        <v>787</v>
      </c>
      <c r="AS6" s="1259">
        <v>773</v>
      </c>
      <c r="AT6" s="1259">
        <v>296</v>
      </c>
      <c r="AU6" s="1259">
        <v>252</v>
      </c>
      <c r="AV6" s="1261" t="s">
        <v>787</v>
      </c>
      <c r="AW6" s="1259">
        <v>166</v>
      </c>
      <c r="AX6" s="1259">
        <v>213</v>
      </c>
      <c r="AY6" s="1259">
        <v>108</v>
      </c>
      <c r="AZ6" s="1259">
        <v>88</v>
      </c>
      <c r="BA6" s="1259">
        <v>97</v>
      </c>
      <c r="BB6" s="1259">
        <v>127</v>
      </c>
      <c r="BC6" s="1259">
        <v>90</v>
      </c>
      <c r="BD6" s="1259">
        <v>109</v>
      </c>
      <c r="BE6" s="1259">
        <v>62</v>
      </c>
      <c r="BF6" s="1259">
        <v>313</v>
      </c>
      <c r="BG6" s="1259">
        <v>168</v>
      </c>
      <c r="BH6" s="1259">
        <v>122</v>
      </c>
      <c r="BI6" s="1259">
        <v>119</v>
      </c>
      <c r="BJ6" s="1259">
        <v>75</v>
      </c>
      <c r="BK6" s="1259">
        <v>102</v>
      </c>
      <c r="BL6" s="1261" t="s">
        <v>787</v>
      </c>
      <c r="BM6" s="1259">
        <v>458</v>
      </c>
      <c r="BN6" s="1259">
        <v>340</v>
      </c>
      <c r="BO6" s="1259">
        <v>157</v>
      </c>
      <c r="BP6" s="1259">
        <v>231</v>
      </c>
      <c r="BQ6" s="1259">
        <v>162</v>
      </c>
      <c r="BR6" s="1259">
        <v>181</v>
      </c>
      <c r="BS6" s="1259">
        <v>83</v>
      </c>
      <c r="BT6" s="1261" t="s">
        <v>787</v>
      </c>
      <c r="BU6" s="1259">
        <v>270</v>
      </c>
      <c r="BV6" s="1261" t="s">
        <v>787</v>
      </c>
      <c r="BW6" s="1259">
        <v>159</v>
      </c>
      <c r="BX6" s="1259">
        <v>136</v>
      </c>
      <c r="BY6" s="1259">
        <v>138</v>
      </c>
      <c r="BZ6" s="1261" t="s">
        <v>787</v>
      </c>
      <c r="CA6" s="1261" t="s">
        <v>787</v>
      </c>
      <c r="CB6" s="1261" t="s">
        <v>787</v>
      </c>
      <c r="CC6" s="1259">
        <v>80</v>
      </c>
      <c r="CD6" s="1261" t="s">
        <v>787</v>
      </c>
      <c r="CE6" s="1259">
        <v>72</v>
      </c>
      <c r="CF6" s="1261" t="s">
        <v>787</v>
      </c>
      <c r="CG6" s="1261" t="s">
        <v>787</v>
      </c>
      <c r="CH6" s="1261" t="s">
        <v>787</v>
      </c>
      <c r="CI6" s="1261" t="s">
        <v>787</v>
      </c>
      <c r="CJ6" s="1261" t="s">
        <v>787</v>
      </c>
      <c r="CK6" s="1261" t="s">
        <v>787</v>
      </c>
      <c r="CL6" s="1261" t="s">
        <v>787</v>
      </c>
      <c r="CM6" s="1261" t="s">
        <v>787</v>
      </c>
      <c r="CN6" s="1261" t="s">
        <v>787</v>
      </c>
      <c r="CO6" s="1261" t="s">
        <v>787</v>
      </c>
      <c r="CP6" s="1261" t="s">
        <v>787</v>
      </c>
      <c r="CQ6" s="1261" t="s">
        <v>787</v>
      </c>
      <c r="CR6" s="1261" t="s">
        <v>787</v>
      </c>
      <c r="CS6" s="1261" t="s">
        <v>787</v>
      </c>
      <c r="CT6" s="1261" t="s">
        <v>787</v>
      </c>
      <c r="CU6" s="1261" t="s">
        <v>787</v>
      </c>
      <c r="CV6" s="1259">
        <v>59</v>
      </c>
      <c r="CW6" s="1261" t="s">
        <v>787</v>
      </c>
      <c r="CX6" s="1259">
        <v>126</v>
      </c>
      <c r="CY6" s="1261" t="s">
        <v>787</v>
      </c>
      <c r="CZ6" s="1259">
        <v>57</v>
      </c>
      <c r="DA6" s="1259">
        <v>45</v>
      </c>
      <c r="DB6" s="1261" t="s">
        <v>787</v>
      </c>
      <c r="DC6" s="1259">
        <v>640</v>
      </c>
      <c r="DD6" s="1261" t="s">
        <v>787</v>
      </c>
      <c r="DE6" s="1261" t="s">
        <v>787</v>
      </c>
      <c r="DF6" s="1261" t="s">
        <v>787</v>
      </c>
      <c r="DG6" s="1259">
        <v>205</v>
      </c>
      <c r="DH6" s="1259">
        <v>130</v>
      </c>
      <c r="DI6" s="1259">
        <v>52</v>
      </c>
      <c r="DJ6" s="1259">
        <v>280</v>
      </c>
      <c r="DK6" s="1259">
        <v>205</v>
      </c>
      <c r="DL6" s="1261" t="s">
        <v>787</v>
      </c>
      <c r="DM6" s="1261" t="s">
        <v>787</v>
      </c>
      <c r="DN6" s="1261" t="s">
        <v>787</v>
      </c>
      <c r="DO6" s="1261" t="s">
        <v>787</v>
      </c>
      <c r="DP6" s="1259">
        <v>349</v>
      </c>
      <c r="DQ6" s="1261" t="s">
        <v>787</v>
      </c>
      <c r="DR6" s="1261" t="s">
        <v>787</v>
      </c>
      <c r="DS6" s="1259">
        <v>267</v>
      </c>
      <c r="DT6" s="1261" t="s">
        <v>787</v>
      </c>
      <c r="DU6" s="1261" t="s">
        <v>787</v>
      </c>
      <c r="DV6" s="1261" t="s">
        <v>787</v>
      </c>
      <c r="DW6" s="1261" t="s">
        <v>787</v>
      </c>
      <c r="DX6" s="1261" t="s">
        <v>787</v>
      </c>
      <c r="DY6" s="1261" t="s">
        <v>787</v>
      </c>
      <c r="DZ6" s="1261" t="s">
        <v>787</v>
      </c>
      <c r="EA6" s="1261" t="s">
        <v>787</v>
      </c>
      <c r="EB6" s="1261" t="s">
        <v>787</v>
      </c>
      <c r="EC6" s="1261" t="s">
        <v>787</v>
      </c>
      <c r="ED6" s="1261" t="s">
        <v>787</v>
      </c>
      <c r="EE6" s="1261" t="s">
        <v>787</v>
      </c>
      <c r="EF6" s="1259">
        <v>91</v>
      </c>
      <c r="EG6" s="1259">
        <v>28</v>
      </c>
      <c r="EH6" s="1259">
        <v>22</v>
      </c>
      <c r="EI6" s="1259">
        <v>20</v>
      </c>
      <c r="EJ6" s="1259">
        <v>22</v>
      </c>
      <c r="EK6" s="1259">
        <v>26</v>
      </c>
      <c r="EL6" s="1259">
        <v>71</v>
      </c>
      <c r="EM6" s="1259">
        <v>47</v>
      </c>
      <c r="EN6" s="1259">
        <v>34</v>
      </c>
      <c r="EO6" s="1259">
        <v>27</v>
      </c>
      <c r="EP6" s="1259">
        <v>33</v>
      </c>
      <c r="EQ6" s="1259">
        <v>36</v>
      </c>
      <c r="ER6" s="1259">
        <v>100</v>
      </c>
      <c r="ES6" s="1259">
        <v>18</v>
      </c>
      <c r="ET6" s="1259">
        <v>29</v>
      </c>
      <c r="EU6" s="1259">
        <v>19</v>
      </c>
      <c r="EV6" s="1259">
        <v>31</v>
      </c>
      <c r="EW6" s="1259">
        <v>53</v>
      </c>
      <c r="EX6" s="1259">
        <v>60</v>
      </c>
      <c r="EY6" s="1259">
        <v>69</v>
      </c>
      <c r="EZ6" s="1259">
        <v>91</v>
      </c>
      <c r="FA6" s="1259">
        <v>55</v>
      </c>
      <c r="FB6" s="1259">
        <v>32</v>
      </c>
      <c r="FC6" s="1259">
        <v>26</v>
      </c>
      <c r="FD6" s="1259">
        <v>30</v>
      </c>
      <c r="FE6" s="1259">
        <v>56</v>
      </c>
      <c r="FF6" s="1259">
        <v>11</v>
      </c>
      <c r="FG6" s="1259">
        <v>33</v>
      </c>
      <c r="FH6" s="1259">
        <v>32</v>
      </c>
      <c r="FI6" s="1259">
        <v>20</v>
      </c>
      <c r="FJ6" s="1259">
        <v>60</v>
      </c>
      <c r="FK6" s="1259">
        <v>33</v>
      </c>
      <c r="FL6" s="1259">
        <v>37</v>
      </c>
      <c r="FM6" s="1259">
        <v>23</v>
      </c>
      <c r="FN6" s="1259">
        <v>14</v>
      </c>
      <c r="FO6" s="1259">
        <v>14</v>
      </c>
      <c r="FP6" s="1259">
        <v>81</v>
      </c>
      <c r="FQ6" s="1259">
        <v>36</v>
      </c>
      <c r="FR6" s="1259">
        <v>30</v>
      </c>
      <c r="FS6" s="1259">
        <v>73</v>
      </c>
      <c r="FT6" s="1259">
        <v>88</v>
      </c>
      <c r="FU6" s="1259">
        <v>66</v>
      </c>
      <c r="FV6" s="1259">
        <v>125</v>
      </c>
      <c r="FW6" s="1259">
        <v>45</v>
      </c>
      <c r="FX6" s="1259">
        <v>16</v>
      </c>
      <c r="FY6" s="1259">
        <v>25</v>
      </c>
      <c r="FZ6" s="1259">
        <v>44</v>
      </c>
      <c r="GA6" s="1259">
        <v>35</v>
      </c>
      <c r="GB6" s="1259">
        <v>27</v>
      </c>
      <c r="GC6" s="1259">
        <v>13</v>
      </c>
      <c r="GD6" s="1259">
        <v>13</v>
      </c>
      <c r="GE6" s="1259">
        <v>19</v>
      </c>
      <c r="GF6" s="1259">
        <v>41</v>
      </c>
      <c r="GG6" s="1259">
        <v>80</v>
      </c>
      <c r="GH6" s="1259">
        <v>23</v>
      </c>
      <c r="GI6" s="1259">
        <v>24</v>
      </c>
      <c r="GJ6" s="1259">
        <v>22</v>
      </c>
      <c r="GK6" s="1259">
        <v>23</v>
      </c>
      <c r="GL6" s="1259">
        <v>18</v>
      </c>
      <c r="GM6" s="1259">
        <v>11</v>
      </c>
      <c r="GN6" s="1259">
        <v>21</v>
      </c>
      <c r="GO6" s="1259">
        <v>41</v>
      </c>
      <c r="GP6" s="1259">
        <v>21</v>
      </c>
      <c r="GQ6" s="1259">
        <v>55</v>
      </c>
      <c r="GR6" s="1259">
        <v>44</v>
      </c>
      <c r="GS6" s="1259">
        <v>35</v>
      </c>
      <c r="GT6" s="1259">
        <v>29</v>
      </c>
      <c r="GU6" s="1259">
        <v>23</v>
      </c>
      <c r="GV6" s="1259">
        <v>45</v>
      </c>
      <c r="GW6" s="1259">
        <v>18</v>
      </c>
      <c r="GX6" s="1259">
        <v>37</v>
      </c>
      <c r="GY6" s="1259">
        <v>12</v>
      </c>
      <c r="GZ6" s="1259">
        <v>47</v>
      </c>
      <c r="HA6" s="1259">
        <v>23</v>
      </c>
      <c r="HB6" s="1259">
        <v>16</v>
      </c>
      <c r="HC6" s="1259">
        <v>99</v>
      </c>
      <c r="HD6" s="1259">
        <v>73</v>
      </c>
      <c r="HE6" s="1259">
        <v>24</v>
      </c>
      <c r="HF6" s="1259">
        <v>18</v>
      </c>
      <c r="HG6" s="1259">
        <v>21</v>
      </c>
      <c r="HH6" s="1259">
        <v>41</v>
      </c>
      <c r="HI6" s="1259">
        <v>23</v>
      </c>
      <c r="HJ6" s="1259">
        <v>23</v>
      </c>
      <c r="HK6" s="1259">
        <v>19</v>
      </c>
      <c r="HL6" s="1259">
        <v>29</v>
      </c>
      <c r="HM6" s="1259">
        <v>36</v>
      </c>
      <c r="HN6" s="1259">
        <v>36</v>
      </c>
      <c r="HO6" s="1259">
        <v>14</v>
      </c>
      <c r="HP6" s="1259">
        <v>70</v>
      </c>
      <c r="HQ6" s="1259">
        <v>67</v>
      </c>
      <c r="HR6" s="1259">
        <v>44</v>
      </c>
      <c r="HS6" s="1259">
        <v>27</v>
      </c>
      <c r="HT6" s="1259">
        <v>50</v>
      </c>
      <c r="HU6" s="1259">
        <v>66</v>
      </c>
      <c r="HV6" s="1259">
        <v>34</v>
      </c>
      <c r="HW6" s="1259">
        <v>35</v>
      </c>
      <c r="HX6" s="1259">
        <v>18</v>
      </c>
      <c r="HY6" s="1259">
        <v>27</v>
      </c>
      <c r="HZ6" s="1259">
        <v>20</v>
      </c>
      <c r="IA6" s="1259">
        <v>23</v>
      </c>
      <c r="IB6" s="1259">
        <v>16</v>
      </c>
      <c r="IC6" s="1259">
        <v>16</v>
      </c>
      <c r="ID6" s="1259">
        <v>31</v>
      </c>
      <c r="IE6" s="1259">
        <v>25</v>
      </c>
      <c r="IF6" s="1259">
        <v>52</v>
      </c>
      <c r="IG6" s="1259">
        <v>26</v>
      </c>
      <c r="IH6" s="1259">
        <v>23</v>
      </c>
      <c r="II6" s="1259">
        <v>25</v>
      </c>
      <c r="IJ6" s="1259">
        <v>243</v>
      </c>
      <c r="IK6" s="1259">
        <v>163</v>
      </c>
      <c r="IL6" s="1259">
        <v>87</v>
      </c>
      <c r="IM6" s="1259">
        <v>36</v>
      </c>
      <c r="IN6" s="1259">
        <v>40</v>
      </c>
      <c r="IO6" s="1259">
        <v>33</v>
      </c>
      <c r="IP6" s="1259">
        <v>33</v>
      </c>
      <c r="IQ6" s="1259">
        <v>26</v>
      </c>
      <c r="IR6" s="1259">
        <v>64</v>
      </c>
      <c r="IS6" s="1259">
        <v>66</v>
      </c>
      <c r="IT6" s="1259">
        <v>41</v>
      </c>
      <c r="IU6" s="1259">
        <v>26</v>
      </c>
      <c r="IV6" s="1259">
        <v>25</v>
      </c>
      <c r="IW6" s="1259">
        <v>27</v>
      </c>
      <c r="IX6" s="1259">
        <v>25</v>
      </c>
      <c r="IY6" s="1259">
        <v>53</v>
      </c>
      <c r="IZ6" s="1259">
        <v>11</v>
      </c>
      <c r="JA6" s="1259">
        <v>17</v>
      </c>
      <c r="JB6" s="1259">
        <v>11</v>
      </c>
      <c r="JC6" s="1259">
        <v>23</v>
      </c>
      <c r="JD6" s="1259">
        <v>20</v>
      </c>
      <c r="JE6" s="1259">
        <v>16</v>
      </c>
      <c r="JF6" s="1259">
        <v>12</v>
      </c>
      <c r="JG6" s="1259">
        <v>9</v>
      </c>
      <c r="JH6" s="1259">
        <v>17</v>
      </c>
      <c r="JI6" s="1259">
        <v>24</v>
      </c>
      <c r="JJ6" s="1259">
        <v>163</v>
      </c>
      <c r="JK6" s="1259">
        <v>60</v>
      </c>
      <c r="JL6" s="1259">
        <v>39</v>
      </c>
      <c r="JM6" s="1259">
        <v>16</v>
      </c>
      <c r="JN6" s="1259">
        <v>39</v>
      </c>
      <c r="JO6" s="1259">
        <v>22</v>
      </c>
      <c r="JP6" s="1259">
        <v>22</v>
      </c>
      <c r="JQ6" s="1259">
        <v>38</v>
      </c>
      <c r="JR6" s="1259">
        <v>47</v>
      </c>
      <c r="JS6" s="1259">
        <v>116</v>
      </c>
      <c r="JT6" s="1259">
        <v>15</v>
      </c>
      <c r="JU6" s="1259">
        <v>21</v>
      </c>
      <c r="JV6" s="1259">
        <v>30</v>
      </c>
      <c r="JW6" s="1259">
        <v>29</v>
      </c>
      <c r="JX6" s="1259">
        <v>57</v>
      </c>
      <c r="JY6" s="1259">
        <v>28</v>
      </c>
      <c r="JZ6" s="1259">
        <v>12</v>
      </c>
      <c r="KA6" s="1259">
        <v>14</v>
      </c>
      <c r="KB6" s="1259">
        <v>23</v>
      </c>
      <c r="KC6" s="1259">
        <v>20</v>
      </c>
      <c r="KD6" s="1259">
        <v>29</v>
      </c>
      <c r="KE6" s="1259">
        <v>41</v>
      </c>
      <c r="KF6" s="1261" t="s">
        <v>787</v>
      </c>
      <c r="KG6" s="1261" t="s">
        <v>787</v>
      </c>
    </row>
    <row r="7" spans="1:293" ht="23.25" customHeight="1">
      <c r="A7" s="1247"/>
      <c r="B7" s="53" t="s">
        <v>5</v>
      </c>
      <c r="C7" s="1262">
        <v>2857</v>
      </c>
      <c r="D7" s="1262">
        <v>1383</v>
      </c>
      <c r="E7" s="1262">
        <v>737</v>
      </c>
      <c r="F7" s="1262">
        <v>304</v>
      </c>
      <c r="G7" s="1262">
        <v>430</v>
      </c>
      <c r="H7" s="1263"/>
      <c r="I7" s="1263"/>
      <c r="J7" s="1260"/>
      <c r="K7" s="1262">
        <v>160</v>
      </c>
      <c r="L7" s="1263" t="s">
        <v>787</v>
      </c>
      <c r="M7" s="1263" t="s">
        <v>787</v>
      </c>
      <c r="N7" s="1262">
        <v>18</v>
      </c>
      <c r="O7" s="1262">
        <v>30</v>
      </c>
      <c r="P7" s="1263" t="s">
        <v>787</v>
      </c>
      <c r="Q7" s="1262">
        <v>23</v>
      </c>
      <c r="R7" s="1262">
        <v>26</v>
      </c>
      <c r="S7" s="1262">
        <v>11</v>
      </c>
      <c r="T7" s="1262">
        <v>11</v>
      </c>
      <c r="U7" s="1262">
        <v>11</v>
      </c>
      <c r="V7" s="1262">
        <v>7</v>
      </c>
      <c r="W7" s="1262">
        <v>12</v>
      </c>
      <c r="X7" s="1262">
        <v>21</v>
      </c>
      <c r="Y7" s="1262">
        <v>11</v>
      </c>
      <c r="Z7" s="1262">
        <v>8</v>
      </c>
      <c r="AA7" s="1262">
        <v>9</v>
      </c>
      <c r="AB7" s="1262">
        <v>14</v>
      </c>
      <c r="AC7" s="1262">
        <v>9</v>
      </c>
      <c r="AD7" s="1262">
        <v>7</v>
      </c>
      <c r="AE7" s="1262">
        <v>5</v>
      </c>
      <c r="AF7" s="1262">
        <v>4</v>
      </c>
      <c r="AG7" s="1262">
        <v>17</v>
      </c>
      <c r="AH7" s="1263" t="s">
        <v>787</v>
      </c>
      <c r="AI7" s="1262">
        <v>9</v>
      </c>
      <c r="AJ7" s="1262">
        <v>5</v>
      </c>
      <c r="AK7" s="1262">
        <v>18</v>
      </c>
      <c r="AL7" s="1262">
        <v>35</v>
      </c>
      <c r="AM7" s="1262">
        <v>25</v>
      </c>
      <c r="AN7" s="1262">
        <v>12</v>
      </c>
      <c r="AO7" s="1262">
        <v>11</v>
      </c>
      <c r="AP7" s="1262">
        <v>4</v>
      </c>
      <c r="AQ7" s="1263" t="s">
        <v>787</v>
      </c>
      <c r="AR7" s="1263" t="s">
        <v>787</v>
      </c>
      <c r="AS7" s="1262">
        <v>76</v>
      </c>
      <c r="AT7" s="1262">
        <v>17</v>
      </c>
      <c r="AU7" s="1262">
        <v>19</v>
      </c>
      <c r="AV7" s="1263" t="s">
        <v>787</v>
      </c>
      <c r="AW7" s="1262">
        <v>51</v>
      </c>
      <c r="AX7" s="1262">
        <v>16</v>
      </c>
      <c r="AY7" s="1262">
        <v>11</v>
      </c>
      <c r="AZ7" s="1262">
        <v>6</v>
      </c>
      <c r="BA7" s="1262">
        <v>11</v>
      </c>
      <c r="BB7" s="1262">
        <v>7</v>
      </c>
      <c r="BC7" s="1262">
        <v>3</v>
      </c>
      <c r="BD7" s="1262">
        <v>5</v>
      </c>
      <c r="BE7" s="1262">
        <v>3</v>
      </c>
      <c r="BF7" s="1262">
        <v>47</v>
      </c>
      <c r="BG7" s="1262">
        <v>22</v>
      </c>
      <c r="BH7" s="1262">
        <v>26</v>
      </c>
      <c r="BI7" s="1262">
        <v>22</v>
      </c>
      <c r="BJ7" s="1262">
        <v>10</v>
      </c>
      <c r="BK7" s="1262">
        <v>14</v>
      </c>
      <c r="BL7" s="1263" t="s">
        <v>787</v>
      </c>
      <c r="BM7" s="1262">
        <v>80</v>
      </c>
      <c r="BN7" s="1262">
        <v>34</v>
      </c>
      <c r="BO7" s="1262">
        <v>15</v>
      </c>
      <c r="BP7" s="1262">
        <v>21</v>
      </c>
      <c r="BQ7" s="1262">
        <v>16</v>
      </c>
      <c r="BR7" s="1262">
        <v>26</v>
      </c>
      <c r="BS7" s="1262">
        <v>10</v>
      </c>
      <c r="BT7" s="1263" t="s">
        <v>787</v>
      </c>
      <c r="BU7" s="1262">
        <v>43</v>
      </c>
      <c r="BV7" s="1263" t="s">
        <v>787</v>
      </c>
      <c r="BW7" s="1262">
        <v>24</v>
      </c>
      <c r="BX7" s="1262">
        <v>14</v>
      </c>
      <c r="BY7" s="1262">
        <v>21</v>
      </c>
      <c r="BZ7" s="1263" t="s">
        <v>787</v>
      </c>
      <c r="CA7" s="1263" t="s">
        <v>787</v>
      </c>
      <c r="CB7" s="1263" t="s">
        <v>787</v>
      </c>
      <c r="CC7" s="1262">
        <v>16</v>
      </c>
      <c r="CD7" s="1263" t="s">
        <v>787</v>
      </c>
      <c r="CE7" s="1262">
        <v>5</v>
      </c>
      <c r="CF7" s="1263" t="s">
        <v>787</v>
      </c>
      <c r="CG7" s="1263" t="s">
        <v>787</v>
      </c>
      <c r="CH7" s="1263" t="s">
        <v>787</v>
      </c>
      <c r="CI7" s="1263" t="s">
        <v>787</v>
      </c>
      <c r="CJ7" s="1263" t="s">
        <v>787</v>
      </c>
      <c r="CK7" s="1263" t="s">
        <v>787</v>
      </c>
      <c r="CL7" s="1263" t="s">
        <v>787</v>
      </c>
      <c r="CM7" s="1263" t="s">
        <v>787</v>
      </c>
      <c r="CN7" s="1263" t="s">
        <v>787</v>
      </c>
      <c r="CO7" s="1263" t="s">
        <v>787</v>
      </c>
      <c r="CP7" s="1263" t="s">
        <v>787</v>
      </c>
      <c r="CQ7" s="1263" t="s">
        <v>787</v>
      </c>
      <c r="CR7" s="1263" t="s">
        <v>787</v>
      </c>
      <c r="CS7" s="1263" t="s">
        <v>787</v>
      </c>
      <c r="CT7" s="1263" t="s">
        <v>787</v>
      </c>
      <c r="CU7" s="1263" t="s">
        <v>787</v>
      </c>
      <c r="CV7" s="1262">
        <v>12</v>
      </c>
      <c r="CW7" s="1263" t="s">
        <v>787</v>
      </c>
      <c r="CX7" s="1262">
        <v>0</v>
      </c>
      <c r="CY7" s="1263" t="s">
        <v>787</v>
      </c>
      <c r="CZ7" s="1262">
        <v>12</v>
      </c>
      <c r="DA7" s="1262">
        <v>10</v>
      </c>
      <c r="DB7" s="1263" t="s">
        <v>787</v>
      </c>
      <c r="DC7" s="1262">
        <v>299</v>
      </c>
      <c r="DD7" s="1263" t="s">
        <v>787</v>
      </c>
      <c r="DE7" s="1263" t="s">
        <v>787</v>
      </c>
      <c r="DF7" s="1263" t="s">
        <v>787</v>
      </c>
      <c r="DG7" s="1262">
        <v>24</v>
      </c>
      <c r="DH7" s="1262">
        <v>23</v>
      </c>
      <c r="DI7" s="1262">
        <v>5</v>
      </c>
      <c r="DJ7" s="1262">
        <v>129</v>
      </c>
      <c r="DK7" s="1262">
        <v>53</v>
      </c>
      <c r="DL7" s="1263" t="s">
        <v>787</v>
      </c>
      <c r="DM7" s="1263" t="s">
        <v>787</v>
      </c>
      <c r="DN7" s="1263" t="s">
        <v>787</v>
      </c>
      <c r="DO7" s="1263" t="s">
        <v>787</v>
      </c>
      <c r="DP7" s="1262">
        <v>21</v>
      </c>
      <c r="DQ7" s="1263" t="s">
        <v>787</v>
      </c>
      <c r="DR7" s="1263" t="s">
        <v>787</v>
      </c>
      <c r="DS7" s="1262">
        <v>23</v>
      </c>
      <c r="DT7" s="1263" t="s">
        <v>787</v>
      </c>
      <c r="DU7" s="1263" t="s">
        <v>787</v>
      </c>
      <c r="DV7" s="1263" t="s">
        <v>787</v>
      </c>
      <c r="DW7" s="1263" t="s">
        <v>787</v>
      </c>
      <c r="DX7" s="1263" t="s">
        <v>787</v>
      </c>
      <c r="DY7" s="1263" t="s">
        <v>787</v>
      </c>
      <c r="DZ7" s="1263" t="s">
        <v>787</v>
      </c>
      <c r="EA7" s="1263" t="s">
        <v>787</v>
      </c>
      <c r="EB7" s="1263" t="s">
        <v>787</v>
      </c>
      <c r="EC7" s="1263" t="s">
        <v>787</v>
      </c>
      <c r="ED7" s="1263" t="s">
        <v>787</v>
      </c>
      <c r="EE7" s="1263" t="s">
        <v>787</v>
      </c>
      <c r="EF7" s="1262">
        <v>6</v>
      </c>
      <c r="EG7" s="1262">
        <v>1</v>
      </c>
      <c r="EH7" s="1262">
        <v>1</v>
      </c>
      <c r="EI7" s="1262">
        <v>1</v>
      </c>
      <c r="EJ7" s="1262">
        <v>1</v>
      </c>
      <c r="EK7" s="1262">
        <v>2</v>
      </c>
      <c r="EL7" s="1262">
        <v>5</v>
      </c>
      <c r="EM7" s="1262">
        <v>2</v>
      </c>
      <c r="EN7" s="1262">
        <v>2</v>
      </c>
      <c r="EO7" s="1262">
        <v>2</v>
      </c>
      <c r="EP7" s="1262">
        <v>3</v>
      </c>
      <c r="EQ7" s="1262">
        <v>2</v>
      </c>
      <c r="ER7" s="1262">
        <v>8</v>
      </c>
      <c r="ES7" s="1262">
        <v>1</v>
      </c>
      <c r="ET7" s="1262">
        <v>1</v>
      </c>
      <c r="EU7" s="1262">
        <v>1</v>
      </c>
      <c r="EV7" s="1262">
        <v>3</v>
      </c>
      <c r="EW7" s="1262">
        <v>2</v>
      </c>
      <c r="EX7" s="1262">
        <v>3</v>
      </c>
      <c r="EY7" s="1262">
        <v>4</v>
      </c>
      <c r="EZ7" s="1262">
        <v>2</v>
      </c>
      <c r="FA7" s="1262">
        <v>8</v>
      </c>
      <c r="FB7" s="1262">
        <v>1</v>
      </c>
      <c r="FC7" s="1262">
        <v>1</v>
      </c>
      <c r="FD7" s="1262">
        <v>1</v>
      </c>
      <c r="FE7" s="1262">
        <v>4</v>
      </c>
      <c r="FF7" s="1262">
        <v>0</v>
      </c>
      <c r="FG7" s="1262">
        <v>1</v>
      </c>
      <c r="FH7" s="1262">
        <v>1</v>
      </c>
      <c r="FI7" s="1262">
        <v>0</v>
      </c>
      <c r="FJ7" s="1262">
        <v>4</v>
      </c>
      <c r="FK7" s="1262">
        <v>5</v>
      </c>
      <c r="FL7" s="1262">
        <v>3</v>
      </c>
      <c r="FM7" s="1262">
        <v>0</v>
      </c>
      <c r="FN7" s="1262">
        <v>1</v>
      </c>
      <c r="FO7" s="1262">
        <v>0</v>
      </c>
      <c r="FP7" s="1262">
        <v>5</v>
      </c>
      <c r="FQ7" s="1262">
        <v>2</v>
      </c>
      <c r="FR7" s="1262">
        <v>2</v>
      </c>
      <c r="FS7" s="1262">
        <v>6</v>
      </c>
      <c r="FT7" s="1262">
        <v>7</v>
      </c>
      <c r="FU7" s="1262">
        <v>7</v>
      </c>
      <c r="FV7" s="1262">
        <v>11</v>
      </c>
      <c r="FW7" s="1262">
        <v>3</v>
      </c>
      <c r="FX7" s="1262">
        <v>1</v>
      </c>
      <c r="FY7" s="1262">
        <v>0</v>
      </c>
      <c r="FZ7" s="1262">
        <v>2</v>
      </c>
      <c r="GA7" s="1262">
        <v>3</v>
      </c>
      <c r="GB7" s="1262">
        <v>1</v>
      </c>
      <c r="GC7" s="1262">
        <v>0</v>
      </c>
      <c r="GD7" s="1262">
        <v>1</v>
      </c>
      <c r="GE7" s="1262">
        <v>0</v>
      </c>
      <c r="GF7" s="1262">
        <v>2</v>
      </c>
      <c r="GG7" s="1262">
        <v>3</v>
      </c>
      <c r="GH7" s="1262">
        <v>2</v>
      </c>
      <c r="GI7" s="1262">
        <v>3</v>
      </c>
      <c r="GJ7" s="1262">
        <v>1</v>
      </c>
      <c r="GK7" s="1262">
        <v>2</v>
      </c>
      <c r="GL7" s="1262">
        <v>0</v>
      </c>
      <c r="GM7" s="1262">
        <v>0</v>
      </c>
      <c r="GN7" s="1262">
        <v>1</v>
      </c>
      <c r="GO7" s="1262">
        <v>1</v>
      </c>
      <c r="GP7" s="1262">
        <v>0</v>
      </c>
      <c r="GQ7" s="1262">
        <v>4</v>
      </c>
      <c r="GR7" s="1262">
        <v>4</v>
      </c>
      <c r="GS7" s="1262">
        <v>1</v>
      </c>
      <c r="GT7" s="1262">
        <v>1</v>
      </c>
      <c r="GU7" s="1262">
        <v>1</v>
      </c>
      <c r="GV7" s="1262">
        <v>3</v>
      </c>
      <c r="GW7" s="1262">
        <v>0</v>
      </c>
      <c r="GX7" s="1262">
        <v>1</v>
      </c>
      <c r="GY7" s="1262">
        <v>0</v>
      </c>
      <c r="GZ7" s="1262">
        <v>2</v>
      </c>
      <c r="HA7" s="1262">
        <v>1</v>
      </c>
      <c r="HB7" s="1262">
        <v>1</v>
      </c>
      <c r="HC7" s="1262">
        <v>8</v>
      </c>
      <c r="HD7" s="1262">
        <v>6</v>
      </c>
      <c r="HE7" s="1262">
        <v>1</v>
      </c>
      <c r="HF7" s="1262">
        <v>1</v>
      </c>
      <c r="HG7" s="1262">
        <v>0</v>
      </c>
      <c r="HH7" s="1262">
        <v>1</v>
      </c>
      <c r="HI7" s="1262">
        <v>0</v>
      </c>
      <c r="HJ7" s="1262">
        <v>0</v>
      </c>
      <c r="HK7" s="1262">
        <v>2</v>
      </c>
      <c r="HL7" s="1262">
        <v>1</v>
      </c>
      <c r="HM7" s="1262">
        <v>2</v>
      </c>
      <c r="HN7" s="1262">
        <v>1</v>
      </c>
      <c r="HO7" s="1262">
        <v>0</v>
      </c>
      <c r="HP7" s="1262">
        <v>5</v>
      </c>
      <c r="HQ7" s="1262">
        <v>6</v>
      </c>
      <c r="HR7" s="1262">
        <v>4</v>
      </c>
      <c r="HS7" s="1262">
        <v>1</v>
      </c>
      <c r="HT7" s="1262">
        <v>3</v>
      </c>
      <c r="HU7" s="1262">
        <v>6</v>
      </c>
      <c r="HV7" s="1262">
        <v>3</v>
      </c>
      <c r="HW7" s="1262">
        <v>1</v>
      </c>
      <c r="HX7" s="1262">
        <v>2</v>
      </c>
      <c r="HY7" s="1262">
        <v>0</v>
      </c>
      <c r="HZ7" s="1262">
        <v>2</v>
      </c>
      <c r="IA7" s="1262">
        <v>0</v>
      </c>
      <c r="IB7" s="1262">
        <v>0</v>
      </c>
      <c r="IC7" s="1262">
        <v>1</v>
      </c>
      <c r="ID7" s="1262">
        <v>0</v>
      </c>
      <c r="IE7" s="1262">
        <v>1</v>
      </c>
      <c r="IF7" s="1262">
        <v>5</v>
      </c>
      <c r="IG7" s="1262">
        <v>1</v>
      </c>
      <c r="IH7" s="1262">
        <v>3</v>
      </c>
      <c r="II7" s="1262">
        <v>0</v>
      </c>
      <c r="IJ7" s="1262">
        <v>8</v>
      </c>
      <c r="IK7" s="1262">
        <v>10</v>
      </c>
      <c r="IL7" s="1262">
        <v>5</v>
      </c>
      <c r="IM7" s="1262">
        <v>1</v>
      </c>
      <c r="IN7" s="1262">
        <v>3</v>
      </c>
      <c r="IO7" s="1262">
        <v>2</v>
      </c>
      <c r="IP7" s="1262">
        <v>3</v>
      </c>
      <c r="IQ7" s="1262">
        <v>0</v>
      </c>
      <c r="IR7" s="1262">
        <v>1</v>
      </c>
      <c r="IS7" s="1262">
        <v>6</v>
      </c>
      <c r="IT7" s="1262">
        <v>1</v>
      </c>
      <c r="IU7" s="1262">
        <v>1</v>
      </c>
      <c r="IV7" s="1262">
        <v>0</v>
      </c>
      <c r="IW7" s="1262">
        <v>1</v>
      </c>
      <c r="IX7" s="1262">
        <v>1</v>
      </c>
      <c r="IY7" s="1262">
        <v>4</v>
      </c>
      <c r="IZ7" s="1262">
        <v>1</v>
      </c>
      <c r="JA7" s="1262">
        <v>0</v>
      </c>
      <c r="JB7" s="1262">
        <v>0</v>
      </c>
      <c r="JC7" s="1262">
        <v>1</v>
      </c>
      <c r="JD7" s="1262">
        <v>2</v>
      </c>
      <c r="JE7" s="1262">
        <v>1</v>
      </c>
      <c r="JF7" s="1262">
        <v>1</v>
      </c>
      <c r="JG7" s="1262">
        <v>1</v>
      </c>
      <c r="JH7" s="1262">
        <v>2</v>
      </c>
      <c r="JI7" s="1262">
        <v>2</v>
      </c>
      <c r="JJ7" s="1262">
        <v>19</v>
      </c>
      <c r="JK7" s="1262">
        <v>7</v>
      </c>
      <c r="JL7" s="1262">
        <v>4</v>
      </c>
      <c r="JM7" s="1262">
        <v>1</v>
      </c>
      <c r="JN7" s="1262">
        <v>5</v>
      </c>
      <c r="JO7" s="1262">
        <v>1</v>
      </c>
      <c r="JP7" s="1262">
        <v>0</v>
      </c>
      <c r="JQ7" s="1262">
        <v>1</v>
      </c>
      <c r="JR7" s="1262">
        <v>2</v>
      </c>
      <c r="JS7" s="1262">
        <v>2</v>
      </c>
      <c r="JT7" s="1262">
        <v>1</v>
      </c>
      <c r="JU7" s="1262">
        <v>1</v>
      </c>
      <c r="JV7" s="1262">
        <v>3</v>
      </c>
      <c r="JW7" s="1262">
        <v>1</v>
      </c>
      <c r="JX7" s="1262">
        <v>2</v>
      </c>
      <c r="JY7" s="1262">
        <v>1</v>
      </c>
      <c r="JZ7" s="1262">
        <v>1</v>
      </c>
      <c r="KA7" s="1262">
        <v>0</v>
      </c>
      <c r="KB7" s="1262">
        <v>1</v>
      </c>
      <c r="KC7" s="1262">
        <v>2</v>
      </c>
      <c r="KD7" s="1262">
        <v>0</v>
      </c>
      <c r="KE7" s="1262">
        <v>6</v>
      </c>
      <c r="KF7" s="1263" t="s">
        <v>787</v>
      </c>
      <c r="KG7" s="1263" t="s">
        <v>787</v>
      </c>
    </row>
    <row r="8" spans="1:293" ht="23.25" customHeight="1">
      <c r="A8" s="1247"/>
      <c r="B8" s="54" t="s">
        <v>14</v>
      </c>
      <c r="C8" s="1264">
        <v>34742</v>
      </c>
      <c r="D8" s="1264">
        <v>16233</v>
      </c>
      <c r="E8" s="1264">
        <v>6420</v>
      </c>
      <c r="F8" s="1264">
        <v>5391</v>
      </c>
      <c r="G8" s="1264">
        <v>6540</v>
      </c>
      <c r="H8" s="1265" t="s">
        <v>1845</v>
      </c>
      <c r="I8" s="1265" t="s">
        <v>1845</v>
      </c>
      <c r="J8" s="1260"/>
      <c r="K8" s="1264">
        <v>1769</v>
      </c>
      <c r="L8" s="1265" t="s">
        <v>1845</v>
      </c>
      <c r="M8" s="1265" t="s">
        <v>1845</v>
      </c>
      <c r="N8" s="1264">
        <v>311</v>
      </c>
      <c r="O8" s="1264">
        <v>291</v>
      </c>
      <c r="P8" s="1265" t="s">
        <v>1845</v>
      </c>
      <c r="Q8" s="1264">
        <v>248</v>
      </c>
      <c r="R8" s="1264">
        <v>285</v>
      </c>
      <c r="S8" s="1264">
        <v>161</v>
      </c>
      <c r="T8" s="1264">
        <v>138</v>
      </c>
      <c r="U8" s="1264">
        <v>151</v>
      </c>
      <c r="V8" s="1264">
        <v>119</v>
      </c>
      <c r="W8" s="1264">
        <v>151</v>
      </c>
      <c r="X8" s="1264">
        <v>251</v>
      </c>
      <c r="Y8" s="1264">
        <v>131</v>
      </c>
      <c r="Z8" s="1264">
        <v>128</v>
      </c>
      <c r="AA8" s="1264">
        <v>90</v>
      </c>
      <c r="AB8" s="1264">
        <v>132</v>
      </c>
      <c r="AC8" s="1264">
        <v>99</v>
      </c>
      <c r="AD8" s="1264">
        <v>90</v>
      </c>
      <c r="AE8" s="1264">
        <v>76</v>
      </c>
      <c r="AF8" s="1264">
        <v>61</v>
      </c>
      <c r="AG8" s="1264">
        <v>208</v>
      </c>
      <c r="AH8" s="1265" t="s">
        <v>1845</v>
      </c>
      <c r="AI8" s="1264">
        <v>124</v>
      </c>
      <c r="AJ8" s="1264">
        <v>70</v>
      </c>
      <c r="AK8" s="1264">
        <v>217</v>
      </c>
      <c r="AL8" s="1264">
        <v>317</v>
      </c>
      <c r="AM8" s="1264">
        <v>235</v>
      </c>
      <c r="AN8" s="1264">
        <v>153</v>
      </c>
      <c r="AO8" s="1264">
        <v>177</v>
      </c>
      <c r="AP8" s="1264">
        <v>106</v>
      </c>
      <c r="AQ8" s="1265" t="s">
        <v>1845</v>
      </c>
      <c r="AR8" s="1265" t="s">
        <v>1845</v>
      </c>
      <c r="AS8" s="1264">
        <v>850</v>
      </c>
      <c r="AT8" s="1264">
        <v>314</v>
      </c>
      <c r="AU8" s="1264">
        <v>272</v>
      </c>
      <c r="AV8" s="1265" t="s">
        <v>1845</v>
      </c>
      <c r="AW8" s="1264">
        <v>218</v>
      </c>
      <c r="AX8" s="1264">
        <v>230</v>
      </c>
      <c r="AY8" s="1264">
        <v>120</v>
      </c>
      <c r="AZ8" s="1264">
        <v>94</v>
      </c>
      <c r="BA8" s="1264">
        <v>108</v>
      </c>
      <c r="BB8" s="1264">
        <v>134</v>
      </c>
      <c r="BC8" s="1264">
        <v>94</v>
      </c>
      <c r="BD8" s="1264">
        <v>115</v>
      </c>
      <c r="BE8" s="1264">
        <v>65</v>
      </c>
      <c r="BF8" s="1264">
        <v>360</v>
      </c>
      <c r="BG8" s="1264">
        <v>191</v>
      </c>
      <c r="BH8" s="1264">
        <v>148</v>
      </c>
      <c r="BI8" s="1264">
        <v>142</v>
      </c>
      <c r="BJ8" s="1264">
        <v>85</v>
      </c>
      <c r="BK8" s="1264">
        <v>116</v>
      </c>
      <c r="BL8" s="1265" t="s">
        <v>1845</v>
      </c>
      <c r="BM8" s="1264">
        <v>538</v>
      </c>
      <c r="BN8" s="1264">
        <v>375</v>
      </c>
      <c r="BO8" s="1264">
        <v>172</v>
      </c>
      <c r="BP8" s="1264">
        <v>252</v>
      </c>
      <c r="BQ8" s="1264">
        <v>179</v>
      </c>
      <c r="BR8" s="1264">
        <v>207</v>
      </c>
      <c r="BS8" s="1264">
        <v>93</v>
      </c>
      <c r="BT8" s="1265" t="s">
        <v>1845</v>
      </c>
      <c r="BU8" s="1264">
        <v>313</v>
      </c>
      <c r="BV8" s="1265" t="s">
        <v>1845</v>
      </c>
      <c r="BW8" s="1264">
        <v>183</v>
      </c>
      <c r="BX8" s="1264">
        <v>151</v>
      </c>
      <c r="BY8" s="1264">
        <v>160</v>
      </c>
      <c r="BZ8" s="1265" t="s">
        <v>1845</v>
      </c>
      <c r="CA8" s="1265" t="s">
        <v>1845</v>
      </c>
      <c r="CB8" s="1265" t="s">
        <v>1845</v>
      </c>
      <c r="CC8" s="1264">
        <v>96</v>
      </c>
      <c r="CD8" s="1265" t="s">
        <v>1845</v>
      </c>
      <c r="CE8" s="1264">
        <v>77</v>
      </c>
      <c r="CF8" s="1265" t="s">
        <v>1845</v>
      </c>
      <c r="CG8" s="1265" t="s">
        <v>1845</v>
      </c>
      <c r="CH8" s="1265" t="s">
        <v>1845</v>
      </c>
      <c r="CI8" s="1265" t="s">
        <v>1845</v>
      </c>
      <c r="CJ8" s="1265" t="s">
        <v>1845</v>
      </c>
      <c r="CK8" s="1265" t="s">
        <v>1845</v>
      </c>
      <c r="CL8" s="1265" t="s">
        <v>1845</v>
      </c>
      <c r="CM8" s="1265" t="s">
        <v>1845</v>
      </c>
      <c r="CN8" s="1265" t="s">
        <v>1845</v>
      </c>
      <c r="CO8" s="1265" t="s">
        <v>1845</v>
      </c>
      <c r="CP8" s="1265" t="s">
        <v>1845</v>
      </c>
      <c r="CQ8" s="1265" t="s">
        <v>1845</v>
      </c>
      <c r="CR8" s="1265" t="s">
        <v>1845</v>
      </c>
      <c r="CS8" s="1265" t="s">
        <v>1845</v>
      </c>
      <c r="CT8" s="1265" t="s">
        <v>1845</v>
      </c>
      <c r="CU8" s="1265" t="s">
        <v>1845</v>
      </c>
      <c r="CV8" s="1264">
        <v>72</v>
      </c>
      <c r="CW8" s="1265" t="s">
        <v>1845</v>
      </c>
      <c r="CX8" s="1264">
        <v>127</v>
      </c>
      <c r="CY8" s="1265" t="s">
        <v>1845</v>
      </c>
      <c r="CZ8" s="1266">
        <v>70</v>
      </c>
      <c r="DA8" s="1266">
        <v>55</v>
      </c>
      <c r="DB8" s="1265" t="s">
        <v>1845</v>
      </c>
      <c r="DC8" s="1264">
        <v>940</v>
      </c>
      <c r="DD8" s="1265" t="s">
        <v>1845</v>
      </c>
      <c r="DE8" s="1265" t="s">
        <v>1845</v>
      </c>
      <c r="DF8" s="1265" t="s">
        <v>1845</v>
      </c>
      <c r="DG8" s="1264">
        <v>229</v>
      </c>
      <c r="DH8" s="1264">
        <v>154</v>
      </c>
      <c r="DI8" s="1264">
        <v>58</v>
      </c>
      <c r="DJ8" s="1264">
        <v>409</v>
      </c>
      <c r="DK8" s="1264">
        <v>258</v>
      </c>
      <c r="DL8" s="1265" t="s">
        <v>1845</v>
      </c>
      <c r="DM8" s="1265" t="s">
        <v>1845</v>
      </c>
      <c r="DN8" s="1265" t="s">
        <v>1845</v>
      </c>
      <c r="DO8" s="1265" t="s">
        <v>1845</v>
      </c>
      <c r="DP8" s="1266">
        <v>370</v>
      </c>
      <c r="DQ8" s="1265" t="s">
        <v>1845</v>
      </c>
      <c r="DR8" s="1265" t="s">
        <v>1845</v>
      </c>
      <c r="DS8" s="1264">
        <v>290</v>
      </c>
      <c r="DT8" s="1265" t="s">
        <v>1845</v>
      </c>
      <c r="DU8" s="1265" t="s">
        <v>1845</v>
      </c>
      <c r="DV8" s="1265" t="s">
        <v>1845</v>
      </c>
      <c r="DW8" s="1265" t="s">
        <v>1845</v>
      </c>
      <c r="DX8" s="1265" t="s">
        <v>1845</v>
      </c>
      <c r="DY8" s="1265" t="s">
        <v>1845</v>
      </c>
      <c r="DZ8" s="1265" t="s">
        <v>1845</v>
      </c>
      <c r="EA8" s="1265" t="s">
        <v>1845</v>
      </c>
      <c r="EB8" s="1265" t="s">
        <v>1845</v>
      </c>
      <c r="EC8" s="1265" t="s">
        <v>1845</v>
      </c>
      <c r="ED8" s="1265" t="s">
        <v>1845</v>
      </c>
      <c r="EE8" s="1265" t="s">
        <v>1845</v>
      </c>
      <c r="EF8" s="1264">
        <v>98</v>
      </c>
      <c r="EG8" s="1264">
        <v>30</v>
      </c>
      <c r="EH8" s="1264">
        <v>23</v>
      </c>
      <c r="EI8" s="1264">
        <v>22</v>
      </c>
      <c r="EJ8" s="1264">
        <v>24</v>
      </c>
      <c r="EK8" s="1264">
        <v>29</v>
      </c>
      <c r="EL8" s="1264">
        <v>77</v>
      </c>
      <c r="EM8" s="1264">
        <v>49</v>
      </c>
      <c r="EN8" s="1264">
        <v>36</v>
      </c>
      <c r="EO8" s="1264">
        <v>29</v>
      </c>
      <c r="EP8" s="1264">
        <v>36</v>
      </c>
      <c r="EQ8" s="1264">
        <v>39</v>
      </c>
      <c r="ER8" s="1264">
        <v>108</v>
      </c>
      <c r="ES8" s="1264">
        <v>19</v>
      </c>
      <c r="ET8" s="1264">
        <v>30</v>
      </c>
      <c r="EU8" s="1264">
        <v>21</v>
      </c>
      <c r="EV8" s="1264">
        <v>35</v>
      </c>
      <c r="EW8" s="1264">
        <v>55</v>
      </c>
      <c r="EX8" s="1264">
        <v>64</v>
      </c>
      <c r="EY8" s="1264">
        <v>74</v>
      </c>
      <c r="EZ8" s="1264">
        <v>93</v>
      </c>
      <c r="FA8" s="1264">
        <v>64</v>
      </c>
      <c r="FB8" s="1264">
        <v>34</v>
      </c>
      <c r="FC8" s="1264">
        <v>28</v>
      </c>
      <c r="FD8" s="1264">
        <v>31</v>
      </c>
      <c r="FE8" s="1264">
        <v>61</v>
      </c>
      <c r="FF8" s="1264">
        <v>12</v>
      </c>
      <c r="FG8" s="1264">
        <v>35</v>
      </c>
      <c r="FH8" s="1264">
        <v>33</v>
      </c>
      <c r="FI8" s="1264">
        <v>21</v>
      </c>
      <c r="FJ8" s="1264">
        <v>64</v>
      </c>
      <c r="FK8" s="1264">
        <v>39</v>
      </c>
      <c r="FL8" s="1264">
        <v>41</v>
      </c>
      <c r="FM8" s="1264">
        <v>23</v>
      </c>
      <c r="FN8" s="1264">
        <v>15</v>
      </c>
      <c r="FO8" s="1264">
        <v>14</v>
      </c>
      <c r="FP8" s="1264">
        <v>86</v>
      </c>
      <c r="FQ8" s="1264">
        <v>39</v>
      </c>
      <c r="FR8" s="1264">
        <v>32</v>
      </c>
      <c r="FS8" s="1264">
        <v>80</v>
      </c>
      <c r="FT8" s="1264">
        <v>96</v>
      </c>
      <c r="FU8" s="1264">
        <v>74</v>
      </c>
      <c r="FV8" s="1264">
        <v>137</v>
      </c>
      <c r="FW8" s="1264">
        <v>48</v>
      </c>
      <c r="FX8" s="1264">
        <v>17</v>
      </c>
      <c r="FY8" s="1264">
        <v>26</v>
      </c>
      <c r="FZ8" s="1264">
        <v>46</v>
      </c>
      <c r="GA8" s="1264">
        <v>38</v>
      </c>
      <c r="GB8" s="1264">
        <v>28</v>
      </c>
      <c r="GC8" s="1264">
        <v>13</v>
      </c>
      <c r="GD8" s="1264">
        <v>14</v>
      </c>
      <c r="GE8" s="1264">
        <v>20</v>
      </c>
      <c r="GF8" s="1264">
        <v>44</v>
      </c>
      <c r="GG8" s="1264">
        <v>84</v>
      </c>
      <c r="GH8" s="1264">
        <v>25</v>
      </c>
      <c r="GI8" s="1264">
        <v>27</v>
      </c>
      <c r="GJ8" s="1264">
        <v>23</v>
      </c>
      <c r="GK8" s="1264">
        <v>25</v>
      </c>
      <c r="GL8" s="1264">
        <v>19</v>
      </c>
      <c r="GM8" s="1264">
        <v>11</v>
      </c>
      <c r="GN8" s="1264">
        <v>22</v>
      </c>
      <c r="GO8" s="1264">
        <v>42</v>
      </c>
      <c r="GP8" s="1264">
        <v>22</v>
      </c>
      <c r="GQ8" s="1264">
        <v>60</v>
      </c>
      <c r="GR8" s="1264">
        <v>48</v>
      </c>
      <c r="GS8" s="1264">
        <v>36</v>
      </c>
      <c r="GT8" s="1264">
        <v>30</v>
      </c>
      <c r="GU8" s="1264">
        <v>25</v>
      </c>
      <c r="GV8" s="1264">
        <v>48</v>
      </c>
      <c r="GW8" s="1264">
        <v>19</v>
      </c>
      <c r="GX8" s="1264">
        <v>38</v>
      </c>
      <c r="GY8" s="1264">
        <v>13</v>
      </c>
      <c r="GZ8" s="1264">
        <v>50</v>
      </c>
      <c r="HA8" s="1264">
        <v>24</v>
      </c>
      <c r="HB8" s="1264">
        <v>17</v>
      </c>
      <c r="HC8" s="1264">
        <v>108</v>
      </c>
      <c r="HD8" s="1264">
        <v>80</v>
      </c>
      <c r="HE8" s="1264">
        <v>25</v>
      </c>
      <c r="HF8" s="1264">
        <v>20</v>
      </c>
      <c r="HG8" s="1264">
        <v>22</v>
      </c>
      <c r="HH8" s="1264">
        <v>42</v>
      </c>
      <c r="HI8" s="1264">
        <v>23</v>
      </c>
      <c r="HJ8" s="1264">
        <v>24</v>
      </c>
      <c r="HK8" s="1264">
        <v>21</v>
      </c>
      <c r="HL8" s="1264">
        <v>31</v>
      </c>
      <c r="HM8" s="1264">
        <v>39</v>
      </c>
      <c r="HN8" s="1264">
        <v>37</v>
      </c>
      <c r="HO8" s="1264">
        <v>15</v>
      </c>
      <c r="HP8" s="1264">
        <v>75</v>
      </c>
      <c r="HQ8" s="1264">
        <v>74</v>
      </c>
      <c r="HR8" s="1264">
        <v>49</v>
      </c>
      <c r="HS8" s="1264">
        <v>29</v>
      </c>
      <c r="HT8" s="1264">
        <v>54</v>
      </c>
      <c r="HU8" s="1264">
        <v>72</v>
      </c>
      <c r="HV8" s="1264">
        <v>37</v>
      </c>
      <c r="HW8" s="1264">
        <v>37</v>
      </c>
      <c r="HX8" s="1264">
        <v>20</v>
      </c>
      <c r="HY8" s="1264">
        <v>27</v>
      </c>
      <c r="HZ8" s="1264">
        <v>22</v>
      </c>
      <c r="IA8" s="1264">
        <v>24</v>
      </c>
      <c r="IB8" s="1264">
        <v>16</v>
      </c>
      <c r="IC8" s="1264">
        <v>18</v>
      </c>
      <c r="ID8" s="1264">
        <v>31</v>
      </c>
      <c r="IE8" s="1264">
        <v>26</v>
      </c>
      <c r="IF8" s="1264">
        <v>57</v>
      </c>
      <c r="IG8" s="1264">
        <v>28</v>
      </c>
      <c r="IH8" s="1264">
        <v>26</v>
      </c>
      <c r="II8" s="1264">
        <v>26</v>
      </c>
      <c r="IJ8" s="1264">
        <v>251</v>
      </c>
      <c r="IK8" s="1264">
        <v>174</v>
      </c>
      <c r="IL8" s="1264">
        <v>92</v>
      </c>
      <c r="IM8" s="1264">
        <v>38</v>
      </c>
      <c r="IN8" s="1264">
        <v>44</v>
      </c>
      <c r="IO8" s="1264">
        <v>36</v>
      </c>
      <c r="IP8" s="1264">
        <v>37</v>
      </c>
      <c r="IQ8" s="1264">
        <v>27</v>
      </c>
      <c r="IR8" s="1264">
        <v>66</v>
      </c>
      <c r="IS8" s="1264">
        <v>73</v>
      </c>
      <c r="IT8" s="1264">
        <v>43</v>
      </c>
      <c r="IU8" s="1264">
        <v>27</v>
      </c>
      <c r="IV8" s="1264">
        <v>26</v>
      </c>
      <c r="IW8" s="1264">
        <v>29</v>
      </c>
      <c r="IX8" s="1264">
        <v>27</v>
      </c>
      <c r="IY8" s="1264">
        <v>57</v>
      </c>
      <c r="IZ8" s="1264">
        <v>13</v>
      </c>
      <c r="JA8" s="1264">
        <v>17</v>
      </c>
      <c r="JB8" s="1264">
        <v>11</v>
      </c>
      <c r="JC8" s="1264">
        <v>25</v>
      </c>
      <c r="JD8" s="1264">
        <v>22</v>
      </c>
      <c r="JE8" s="1264">
        <v>18</v>
      </c>
      <c r="JF8" s="1264">
        <v>13</v>
      </c>
      <c r="JG8" s="1264">
        <v>10</v>
      </c>
      <c r="JH8" s="1264">
        <v>20</v>
      </c>
      <c r="JI8" s="1264">
        <v>27</v>
      </c>
      <c r="JJ8" s="1264">
        <v>182</v>
      </c>
      <c r="JK8" s="1264">
        <v>67</v>
      </c>
      <c r="JL8" s="1264">
        <v>43</v>
      </c>
      <c r="JM8" s="1264">
        <v>17</v>
      </c>
      <c r="JN8" s="1264">
        <v>45</v>
      </c>
      <c r="JO8" s="1264">
        <v>24</v>
      </c>
      <c r="JP8" s="1264">
        <v>23</v>
      </c>
      <c r="JQ8" s="1264">
        <v>40</v>
      </c>
      <c r="JR8" s="1264">
        <v>50</v>
      </c>
      <c r="JS8" s="1264">
        <v>119</v>
      </c>
      <c r="JT8" s="1264">
        <v>17</v>
      </c>
      <c r="JU8" s="1264">
        <v>22</v>
      </c>
      <c r="JV8" s="1264">
        <v>34</v>
      </c>
      <c r="JW8" s="1264">
        <v>30</v>
      </c>
      <c r="JX8" s="1264">
        <v>60</v>
      </c>
      <c r="JY8" s="1264">
        <v>29</v>
      </c>
      <c r="JZ8" s="1264">
        <v>13</v>
      </c>
      <c r="KA8" s="1264">
        <v>15</v>
      </c>
      <c r="KB8" s="1264">
        <v>24</v>
      </c>
      <c r="KC8" s="1264">
        <v>22</v>
      </c>
      <c r="KD8" s="1264">
        <v>29</v>
      </c>
      <c r="KE8" s="1264">
        <v>48</v>
      </c>
      <c r="KF8" s="1265" t="s">
        <v>1845</v>
      </c>
      <c r="KG8" s="1265" t="s">
        <v>1845</v>
      </c>
    </row>
    <row r="9" spans="1:293" ht="23.25" customHeight="1">
      <c r="A9" s="1247"/>
      <c r="B9" s="55" t="s">
        <v>6</v>
      </c>
      <c r="C9" s="1267">
        <v>1626</v>
      </c>
      <c r="D9" s="1267">
        <v>1012</v>
      </c>
      <c r="E9" s="1267">
        <v>234</v>
      </c>
      <c r="F9" s="1267">
        <v>158</v>
      </c>
      <c r="G9" s="1267">
        <v>220</v>
      </c>
      <c r="H9" s="1268"/>
      <c r="I9" s="1268"/>
      <c r="J9" s="1260"/>
      <c r="K9" s="1267">
        <v>215</v>
      </c>
      <c r="L9" s="1268" t="s">
        <v>787</v>
      </c>
      <c r="M9" s="1268" t="s">
        <v>787</v>
      </c>
      <c r="N9" s="1267">
        <v>10</v>
      </c>
      <c r="O9" s="1267">
        <v>8</v>
      </c>
      <c r="P9" s="1268" t="s">
        <v>787</v>
      </c>
      <c r="Q9" s="1267">
        <v>14</v>
      </c>
      <c r="R9" s="1267">
        <v>0</v>
      </c>
      <c r="S9" s="1267">
        <v>7</v>
      </c>
      <c r="T9" s="1267">
        <v>8</v>
      </c>
      <c r="U9" s="1267">
        <v>9</v>
      </c>
      <c r="V9" s="1267">
        <v>5</v>
      </c>
      <c r="W9" s="1267">
        <v>7</v>
      </c>
      <c r="X9" s="1267">
        <v>16</v>
      </c>
      <c r="Y9" s="1267">
        <v>14</v>
      </c>
      <c r="Z9" s="1267">
        <v>5</v>
      </c>
      <c r="AA9" s="1267">
        <v>1</v>
      </c>
      <c r="AB9" s="1267">
        <v>4</v>
      </c>
      <c r="AC9" s="1267">
        <v>8</v>
      </c>
      <c r="AD9" s="1267">
        <v>5</v>
      </c>
      <c r="AE9" s="1267">
        <v>4</v>
      </c>
      <c r="AF9" s="1267">
        <v>4</v>
      </c>
      <c r="AG9" s="1267">
        <v>15</v>
      </c>
      <c r="AH9" s="1268" t="s">
        <v>787</v>
      </c>
      <c r="AI9" s="1267">
        <v>0</v>
      </c>
      <c r="AJ9" s="1267">
        <v>3</v>
      </c>
      <c r="AK9" s="1267">
        <v>0</v>
      </c>
      <c r="AL9" s="1267">
        <v>20</v>
      </c>
      <c r="AM9" s="1267">
        <v>15</v>
      </c>
      <c r="AN9" s="1267">
        <v>15</v>
      </c>
      <c r="AO9" s="1267">
        <v>8</v>
      </c>
      <c r="AP9" s="1267">
        <v>4</v>
      </c>
      <c r="AQ9" s="1268" t="s">
        <v>787</v>
      </c>
      <c r="AR9" s="1268" t="s">
        <v>787</v>
      </c>
      <c r="AS9" s="1267">
        <v>10</v>
      </c>
      <c r="AT9" s="1267">
        <v>15</v>
      </c>
      <c r="AU9" s="1267">
        <v>18</v>
      </c>
      <c r="AV9" s="1268" t="s">
        <v>787</v>
      </c>
      <c r="AW9" s="1267">
        <v>8</v>
      </c>
      <c r="AX9" s="1267">
        <v>16</v>
      </c>
      <c r="AY9" s="1267">
        <v>5</v>
      </c>
      <c r="AZ9" s="1267">
        <v>6</v>
      </c>
      <c r="BA9" s="1267">
        <v>0</v>
      </c>
      <c r="BB9" s="1267">
        <v>6</v>
      </c>
      <c r="BC9" s="1267">
        <v>4</v>
      </c>
      <c r="BD9" s="1267">
        <v>5</v>
      </c>
      <c r="BE9" s="1267">
        <v>3</v>
      </c>
      <c r="BF9" s="1267">
        <v>36</v>
      </c>
      <c r="BG9" s="1267">
        <v>12</v>
      </c>
      <c r="BH9" s="1267">
        <v>16</v>
      </c>
      <c r="BI9" s="1267">
        <v>18</v>
      </c>
      <c r="BJ9" s="1267">
        <v>6</v>
      </c>
      <c r="BK9" s="1267">
        <v>8</v>
      </c>
      <c r="BL9" s="1268" t="s">
        <v>787</v>
      </c>
      <c r="BM9" s="1267">
        <v>60</v>
      </c>
      <c r="BN9" s="1267">
        <v>49</v>
      </c>
      <c r="BO9" s="1267">
        <v>11</v>
      </c>
      <c r="BP9" s="1267">
        <v>36</v>
      </c>
      <c r="BQ9" s="1267">
        <v>20</v>
      </c>
      <c r="BR9" s="1267">
        <v>15</v>
      </c>
      <c r="BS9" s="1267">
        <v>7</v>
      </c>
      <c r="BT9" s="1268" t="s">
        <v>787</v>
      </c>
      <c r="BU9" s="1267">
        <v>26</v>
      </c>
      <c r="BV9" s="1268" t="s">
        <v>787</v>
      </c>
      <c r="BW9" s="1267">
        <v>10</v>
      </c>
      <c r="BX9" s="1267">
        <v>4</v>
      </c>
      <c r="BY9" s="1267">
        <v>12</v>
      </c>
      <c r="BZ9" s="1268" t="s">
        <v>787</v>
      </c>
      <c r="CA9" s="1268" t="s">
        <v>787</v>
      </c>
      <c r="CB9" s="1268" t="s">
        <v>787</v>
      </c>
      <c r="CC9" s="1267">
        <v>4</v>
      </c>
      <c r="CD9" s="1268" t="s">
        <v>787</v>
      </c>
      <c r="CE9" s="1267">
        <v>5</v>
      </c>
      <c r="CF9" s="1268" t="s">
        <v>787</v>
      </c>
      <c r="CG9" s="1268" t="s">
        <v>787</v>
      </c>
      <c r="CH9" s="1268" t="s">
        <v>787</v>
      </c>
      <c r="CI9" s="1268" t="s">
        <v>787</v>
      </c>
      <c r="CJ9" s="1268" t="s">
        <v>787</v>
      </c>
      <c r="CK9" s="1268" t="s">
        <v>787</v>
      </c>
      <c r="CL9" s="1268" t="s">
        <v>787</v>
      </c>
      <c r="CM9" s="1268" t="s">
        <v>787</v>
      </c>
      <c r="CN9" s="1268" t="s">
        <v>787</v>
      </c>
      <c r="CO9" s="1268" t="s">
        <v>787</v>
      </c>
      <c r="CP9" s="1268" t="s">
        <v>787</v>
      </c>
      <c r="CQ9" s="1268" t="s">
        <v>787</v>
      </c>
      <c r="CR9" s="1268" t="s">
        <v>787</v>
      </c>
      <c r="CS9" s="1268" t="s">
        <v>787</v>
      </c>
      <c r="CT9" s="1268" t="s">
        <v>787</v>
      </c>
      <c r="CU9" s="1268" t="s">
        <v>787</v>
      </c>
      <c r="CV9" s="1267">
        <v>4</v>
      </c>
      <c r="CW9" s="1268" t="s">
        <v>787</v>
      </c>
      <c r="CX9" s="1267" t="s">
        <v>262</v>
      </c>
      <c r="CY9" s="1268" t="s">
        <v>787</v>
      </c>
      <c r="CZ9" s="1267">
        <v>4</v>
      </c>
      <c r="DA9" s="1267">
        <v>4</v>
      </c>
      <c r="DB9" s="1268" t="s">
        <v>787</v>
      </c>
      <c r="DC9" s="1267">
        <v>53</v>
      </c>
      <c r="DD9" s="1268" t="s">
        <v>787</v>
      </c>
      <c r="DE9" s="1268" t="s">
        <v>787</v>
      </c>
      <c r="DF9" s="1268" t="s">
        <v>787</v>
      </c>
      <c r="DG9" s="1267">
        <v>6</v>
      </c>
      <c r="DH9" s="1267">
        <v>7</v>
      </c>
      <c r="DI9" s="1267">
        <v>1</v>
      </c>
      <c r="DJ9" s="1267">
        <v>44</v>
      </c>
      <c r="DK9" s="1267">
        <v>21</v>
      </c>
      <c r="DL9" s="1268" t="s">
        <v>787</v>
      </c>
      <c r="DM9" s="1268" t="s">
        <v>787</v>
      </c>
      <c r="DN9" s="1268" t="s">
        <v>787</v>
      </c>
      <c r="DO9" s="1268" t="s">
        <v>787</v>
      </c>
      <c r="DP9" s="1267">
        <v>23</v>
      </c>
      <c r="DQ9" s="1268" t="s">
        <v>787</v>
      </c>
      <c r="DR9" s="1268" t="s">
        <v>787</v>
      </c>
      <c r="DS9" s="1267">
        <v>11</v>
      </c>
      <c r="DT9" s="1268" t="s">
        <v>787</v>
      </c>
      <c r="DU9" s="1268" t="s">
        <v>787</v>
      </c>
      <c r="DV9" s="1268" t="s">
        <v>787</v>
      </c>
      <c r="DW9" s="1268" t="s">
        <v>787</v>
      </c>
      <c r="DX9" s="1268" t="s">
        <v>787</v>
      </c>
      <c r="DY9" s="1268" t="s">
        <v>787</v>
      </c>
      <c r="DZ9" s="1268" t="s">
        <v>787</v>
      </c>
      <c r="EA9" s="1268" t="s">
        <v>787</v>
      </c>
      <c r="EB9" s="1268" t="s">
        <v>787</v>
      </c>
      <c r="EC9" s="1268" t="s">
        <v>787</v>
      </c>
      <c r="ED9" s="1268" t="s">
        <v>787</v>
      </c>
      <c r="EE9" s="1268" t="s">
        <v>787</v>
      </c>
      <c r="EF9" s="1267">
        <v>2</v>
      </c>
      <c r="EG9" s="1267">
        <v>0</v>
      </c>
      <c r="EH9" s="1267">
        <v>0</v>
      </c>
      <c r="EI9" s="1267">
        <v>1</v>
      </c>
      <c r="EJ9" s="1267">
        <v>0</v>
      </c>
      <c r="EK9" s="1267">
        <v>1</v>
      </c>
      <c r="EL9" s="1267">
        <v>3</v>
      </c>
      <c r="EM9" s="1267">
        <v>1</v>
      </c>
      <c r="EN9" s="1267">
        <v>1</v>
      </c>
      <c r="EO9" s="1267">
        <v>1</v>
      </c>
      <c r="EP9" s="1267">
        <v>0</v>
      </c>
      <c r="EQ9" s="1267">
        <v>1</v>
      </c>
      <c r="ER9" s="1267">
        <v>2</v>
      </c>
      <c r="ES9" s="1267">
        <v>1</v>
      </c>
      <c r="ET9" s="1267">
        <v>2</v>
      </c>
      <c r="EU9" s="1267">
        <v>1</v>
      </c>
      <c r="EV9" s="1267">
        <v>2</v>
      </c>
      <c r="EW9" s="1267">
        <v>2</v>
      </c>
      <c r="EX9" s="1267">
        <v>2</v>
      </c>
      <c r="EY9" s="1267">
        <v>2</v>
      </c>
      <c r="EZ9" s="1267">
        <v>3</v>
      </c>
      <c r="FA9" s="1267">
        <v>3</v>
      </c>
      <c r="FB9" s="1267">
        <v>1</v>
      </c>
      <c r="FC9" s="1267">
        <v>0</v>
      </c>
      <c r="FD9" s="1267">
        <v>0</v>
      </c>
      <c r="FE9" s="1267">
        <v>2</v>
      </c>
      <c r="FF9" s="1267">
        <v>0</v>
      </c>
      <c r="FG9" s="1267">
        <v>1</v>
      </c>
      <c r="FH9" s="1267">
        <v>1</v>
      </c>
      <c r="FI9" s="1267">
        <v>0</v>
      </c>
      <c r="FJ9" s="1267">
        <v>1</v>
      </c>
      <c r="FK9" s="1267">
        <v>1</v>
      </c>
      <c r="FL9" s="1267">
        <v>0</v>
      </c>
      <c r="FM9" s="1267">
        <v>0</v>
      </c>
      <c r="FN9" s="1267">
        <v>0</v>
      </c>
      <c r="FO9" s="1267">
        <v>0</v>
      </c>
      <c r="FP9" s="1267">
        <v>1</v>
      </c>
      <c r="FQ9" s="1267">
        <v>0</v>
      </c>
      <c r="FR9" s="1267">
        <v>0</v>
      </c>
      <c r="FS9" s="1267">
        <v>1</v>
      </c>
      <c r="FT9" s="1267">
        <v>2</v>
      </c>
      <c r="FU9" s="1267">
        <v>4</v>
      </c>
      <c r="FV9" s="1267">
        <v>5</v>
      </c>
      <c r="FW9" s="1267">
        <v>0</v>
      </c>
      <c r="FX9" s="1267">
        <v>0</v>
      </c>
      <c r="FY9" s="1267">
        <v>0</v>
      </c>
      <c r="FZ9" s="1267">
        <v>1</v>
      </c>
      <c r="GA9" s="1267">
        <v>1</v>
      </c>
      <c r="GB9" s="1267">
        <v>1</v>
      </c>
      <c r="GC9" s="1267">
        <v>0</v>
      </c>
      <c r="GD9" s="1267">
        <v>0</v>
      </c>
      <c r="GE9" s="1267">
        <v>0</v>
      </c>
      <c r="GF9" s="1267">
        <v>1</v>
      </c>
      <c r="GG9" s="1267">
        <v>2</v>
      </c>
      <c r="GH9" s="1267">
        <v>0</v>
      </c>
      <c r="GI9" s="1267">
        <v>0</v>
      </c>
      <c r="GJ9" s="1267">
        <v>0</v>
      </c>
      <c r="GK9" s="1267">
        <v>0</v>
      </c>
      <c r="GL9" s="1267">
        <v>0</v>
      </c>
      <c r="GM9" s="1267">
        <v>0</v>
      </c>
      <c r="GN9" s="1267">
        <v>0</v>
      </c>
      <c r="GO9" s="1267">
        <v>1</v>
      </c>
      <c r="GP9" s="1267">
        <v>1</v>
      </c>
      <c r="GQ9" s="1267">
        <v>2</v>
      </c>
      <c r="GR9" s="1267">
        <v>2</v>
      </c>
      <c r="GS9" s="1267">
        <v>1</v>
      </c>
      <c r="GT9" s="1267">
        <v>1</v>
      </c>
      <c r="GU9" s="1267">
        <v>1</v>
      </c>
      <c r="GV9" s="1267">
        <v>1</v>
      </c>
      <c r="GW9" s="1267">
        <v>1</v>
      </c>
      <c r="GX9" s="1267">
        <v>1</v>
      </c>
      <c r="GY9" s="1267">
        <v>0</v>
      </c>
      <c r="GZ9" s="1267">
        <v>1</v>
      </c>
      <c r="HA9" s="1267">
        <v>0</v>
      </c>
      <c r="HB9" s="1267">
        <v>0</v>
      </c>
      <c r="HC9" s="1267">
        <v>3</v>
      </c>
      <c r="HD9" s="1267">
        <v>2</v>
      </c>
      <c r="HE9" s="1267">
        <v>0</v>
      </c>
      <c r="HF9" s="1267">
        <v>0</v>
      </c>
      <c r="HG9" s="1267">
        <v>1</v>
      </c>
      <c r="HH9" s="1267">
        <v>1</v>
      </c>
      <c r="HI9" s="1267">
        <v>0</v>
      </c>
      <c r="HJ9" s="1267">
        <v>0</v>
      </c>
      <c r="HK9" s="1267">
        <v>0</v>
      </c>
      <c r="HL9" s="1267">
        <v>0</v>
      </c>
      <c r="HM9" s="1267">
        <v>1</v>
      </c>
      <c r="HN9" s="1267">
        <v>1</v>
      </c>
      <c r="HO9" s="1267">
        <v>0</v>
      </c>
      <c r="HP9" s="1267">
        <v>1</v>
      </c>
      <c r="HQ9" s="1267">
        <v>2</v>
      </c>
      <c r="HR9" s="1267">
        <v>1</v>
      </c>
      <c r="HS9" s="1267">
        <v>0</v>
      </c>
      <c r="HT9" s="1267">
        <v>1</v>
      </c>
      <c r="HU9" s="1267">
        <v>0</v>
      </c>
      <c r="HV9" s="1267">
        <v>2</v>
      </c>
      <c r="HW9" s="1267">
        <v>1</v>
      </c>
      <c r="HX9" s="1267">
        <v>1</v>
      </c>
      <c r="HY9" s="1267">
        <v>0</v>
      </c>
      <c r="HZ9" s="1267">
        <v>1</v>
      </c>
      <c r="IA9" s="1267">
        <v>0</v>
      </c>
      <c r="IB9" s="1267">
        <v>0</v>
      </c>
      <c r="IC9" s="1267">
        <v>0</v>
      </c>
      <c r="ID9" s="1267">
        <v>1</v>
      </c>
      <c r="IE9" s="1267">
        <v>0</v>
      </c>
      <c r="IF9" s="1267">
        <v>2</v>
      </c>
      <c r="IG9" s="1267">
        <v>0</v>
      </c>
      <c r="IH9" s="1267">
        <v>0</v>
      </c>
      <c r="II9" s="1267">
        <v>0</v>
      </c>
      <c r="IJ9" s="1267">
        <v>0</v>
      </c>
      <c r="IK9" s="1267">
        <v>5</v>
      </c>
      <c r="IL9" s="1267">
        <v>3</v>
      </c>
      <c r="IM9" s="1267">
        <v>1</v>
      </c>
      <c r="IN9" s="1267">
        <v>1</v>
      </c>
      <c r="IO9" s="1267">
        <v>0</v>
      </c>
      <c r="IP9" s="1267">
        <v>0</v>
      </c>
      <c r="IQ9" s="1267">
        <v>1</v>
      </c>
      <c r="IR9" s="1267">
        <v>0</v>
      </c>
      <c r="IS9" s="1267">
        <v>1</v>
      </c>
      <c r="IT9" s="1267">
        <v>1</v>
      </c>
      <c r="IU9" s="1267">
        <v>0</v>
      </c>
      <c r="IV9" s="1267">
        <v>1</v>
      </c>
      <c r="IW9" s="1267">
        <v>1</v>
      </c>
      <c r="IX9" s="1267">
        <v>1</v>
      </c>
      <c r="IY9" s="1267">
        <v>1</v>
      </c>
      <c r="IZ9" s="1267">
        <v>0</v>
      </c>
      <c r="JA9" s="1267" t="s">
        <v>262</v>
      </c>
      <c r="JB9" s="1267" t="s">
        <v>262</v>
      </c>
      <c r="JC9" s="1267">
        <v>0</v>
      </c>
      <c r="JD9" s="1267">
        <v>0</v>
      </c>
      <c r="JE9" s="1267">
        <v>0</v>
      </c>
      <c r="JF9" s="1267">
        <v>0</v>
      </c>
      <c r="JG9" s="1267">
        <v>0</v>
      </c>
      <c r="JH9" s="1267">
        <v>0</v>
      </c>
      <c r="JI9" s="1267">
        <v>0</v>
      </c>
      <c r="JJ9" s="1267">
        <v>9</v>
      </c>
      <c r="JK9" s="1267">
        <v>1</v>
      </c>
      <c r="JL9" s="1267">
        <v>0</v>
      </c>
      <c r="JM9" s="1267">
        <v>0</v>
      </c>
      <c r="JN9" s="1267">
        <v>2</v>
      </c>
      <c r="JO9" s="1267">
        <v>1</v>
      </c>
      <c r="JP9" s="1267">
        <v>1</v>
      </c>
      <c r="JQ9" s="1267">
        <v>1</v>
      </c>
      <c r="JR9" s="1267">
        <v>1</v>
      </c>
      <c r="JS9" s="1267">
        <v>3</v>
      </c>
      <c r="JT9" s="1267">
        <v>0</v>
      </c>
      <c r="JU9" s="1267">
        <v>0</v>
      </c>
      <c r="JV9" s="1267">
        <v>1</v>
      </c>
      <c r="JW9" s="1267">
        <v>1</v>
      </c>
      <c r="JX9" s="1267">
        <v>1</v>
      </c>
      <c r="JY9" s="1267">
        <v>1</v>
      </c>
      <c r="JZ9" s="1267">
        <v>0</v>
      </c>
      <c r="KA9" s="1267">
        <v>0</v>
      </c>
      <c r="KB9" s="1267">
        <v>1</v>
      </c>
      <c r="KC9" s="1267">
        <v>0</v>
      </c>
      <c r="KD9" s="1267">
        <v>0</v>
      </c>
      <c r="KE9" s="1267">
        <v>1</v>
      </c>
      <c r="KF9" s="1268" t="s">
        <v>787</v>
      </c>
      <c r="KG9" s="1268" t="s">
        <v>787</v>
      </c>
    </row>
    <row r="10" spans="1:293" ht="23.25" customHeight="1">
      <c r="A10" s="1247"/>
      <c r="B10" s="56" t="s">
        <v>3650</v>
      </c>
      <c r="C10" s="1269">
        <v>904</v>
      </c>
      <c r="D10" s="1269">
        <v>330</v>
      </c>
      <c r="E10" s="1269">
        <v>116</v>
      </c>
      <c r="F10" s="1269">
        <v>120</v>
      </c>
      <c r="G10" s="1269">
        <v>335</v>
      </c>
      <c r="H10" s="1270"/>
      <c r="I10" s="1270"/>
      <c r="J10" s="1260"/>
      <c r="K10" s="1269">
        <v>47</v>
      </c>
      <c r="L10" s="1270" t="s">
        <v>787</v>
      </c>
      <c r="M10" s="1270" t="s">
        <v>787</v>
      </c>
      <c r="N10" s="1269">
        <v>4</v>
      </c>
      <c r="O10" s="1269">
        <v>7</v>
      </c>
      <c r="P10" s="1270" t="s">
        <v>787</v>
      </c>
      <c r="Q10" s="1269">
        <v>6</v>
      </c>
      <c r="R10" s="1269">
        <v>6</v>
      </c>
      <c r="S10" s="1269">
        <v>4</v>
      </c>
      <c r="T10" s="1269">
        <v>1</v>
      </c>
      <c r="U10" s="1269">
        <v>6</v>
      </c>
      <c r="V10" s="1269">
        <v>3</v>
      </c>
      <c r="W10" s="1269">
        <v>4</v>
      </c>
      <c r="X10" s="1269">
        <v>4</v>
      </c>
      <c r="Y10" s="1269">
        <v>3</v>
      </c>
      <c r="Z10" s="1269">
        <v>3</v>
      </c>
      <c r="AA10" s="1269">
        <v>1</v>
      </c>
      <c r="AB10" s="1269">
        <v>2</v>
      </c>
      <c r="AC10" s="1269">
        <v>2</v>
      </c>
      <c r="AD10" s="1269">
        <v>2</v>
      </c>
      <c r="AE10" s="1269">
        <v>1</v>
      </c>
      <c r="AF10" s="1269">
        <v>1</v>
      </c>
      <c r="AG10" s="1269">
        <v>4</v>
      </c>
      <c r="AH10" s="1270" t="s">
        <v>787</v>
      </c>
      <c r="AI10" s="1269">
        <v>2</v>
      </c>
      <c r="AJ10" s="1269">
        <v>2</v>
      </c>
      <c r="AK10" s="1269">
        <v>4</v>
      </c>
      <c r="AL10" s="1269">
        <v>5</v>
      </c>
      <c r="AM10" s="1269">
        <v>5</v>
      </c>
      <c r="AN10" s="1269">
        <v>3</v>
      </c>
      <c r="AO10" s="1269">
        <v>4</v>
      </c>
      <c r="AP10" s="1269">
        <v>2</v>
      </c>
      <c r="AQ10" s="1270" t="s">
        <v>787</v>
      </c>
      <c r="AR10" s="1270" t="s">
        <v>787</v>
      </c>
      <c r="AS10" s="1269">
        <v>16</v>
      </c>
      <c r="AT10" s="1269">
        <v>7</v>
      </c>
      <c r="AU10" s="1269">
        <v>6</v>
      </c>
      <c r="AV10" s="1270" t="s">
        <v>787</v>
      </c>
      <c r="AW10" s="1269">
        <v>3</v>
      </c>
      <c r="AX10" s="1269">
        <v>3</v>
      </c>
      <c r="AY10" s="1269">
        <v>3</v>
      </c>
      <c r="AZ10" s="1269">
        <v>1</v>
      </c>
      <c r="BA10" s="1269">
        <v>2</v>
      </c>
      <c r="BB10" s="1269">
        <v>3</v>
      </c>
      <c r="BC10" s="1269">
        <v>2</v>
      </c>
      <c r="BD10" s="1269">
        <v>2</v>
      </c>
      <c r="BE10" s="1269">
        <v>1</v>
      </c>
      <c r="BF10" s="1269">
        <v>8</v>
      </c>
      <c r="BG10" s="1269">
        <v>3</v>
      </c>
      <c r="BH10" s="1269">
        <v>4</v>
      </c>
      <c r="BI10" s="1269">
        <v>3</v>
      </c>
      <c r="BJ10" s="1269">
        <v>1</v>
      </c>
      <c r="BK10" s="1269">
        <v>2</v>
      </c>
      <c r="BL10" s="1270" t="s">
        <v>787</v>
      </c>
      <c r="BM10" s="1269">
        <v>9</v>
      </c>
      <c r="BN10" s="1269">
        <v>14</v>
      </c>
      <c r="BO10" s="1269">
        <v>5</v>
      </c>
      <c r="BP10" s="1269">
        <v>7</v>
      </c>
      <c r="BQ10" s="1269">
        <v>3</v>
      </c>
      <c r="BR10" s="1269">
        <v>3</v>
      </c>
      <c r="BS10" s="1269">
        <v>1</v>
      </c>
      <c r="BT10" s="1270" t="s">
        <v>787</v>
      </c>
      <c r="BU10" s="1269">
        <v>3</v>
      </c>
      <c r="BV10" s="1270" t="s">
        <v>787</v>
      </c>
      <c r="BW10" s="1269">
        <v>4</v>
      </c>
      <c r="BX10" s="1269">
        <v>2</v>
      </c>
      <c r="BY10" s="1269">
        <v>3</v>
      </c>
      <c r="BZ10" s="1270" t="s">
        <v>787</v>
      </c>
      <c r="CA10" s="1270" t="s">
        <v>787</v>
      </c>
      <c r="CB10" s="1270" t="s">
        <v>787</v>
      </c>
      <c r="CC10" s="1269">
        <v>2</v>
      </c>
      <c r="CD10" s="1270" t="s">
        <v>787</v>
      </c>
      <c r="CE10" s="1269">
        <v>2</v>
      </c>
      <c r="CF10" s="1270" t="s">
        <v>787</v>
      </c>
      <c r="CG10" s="1270" t="s">
        <v>787</v>
      </c>
      <c r="CH10" s="1270" t="s">
        <v>787</v>
      </c>
      <c r="CI10" s="1270" t="s">
        <v>787</v>
      </c>
      <c r="CJ10" s="1270" t="s">
        <v>787</v>
      </c>
      <c r="CK10" s="1270" t="s">
        <v>787</v>
      </c>
      <c r="CL10" s="1270" t="s">
        <v>787</v>
      </c>
      <c r="CM10" s="1270" t="s">
        <v>787</v>
      </c>
      <c r="CN10" s="1270" t="s">
        <v>787</v>
      </c>
      <c r="CO10" s="1270" t="s">
        <v>787</v>
      </c>
      <c r="CP10" s="1270" t="s">
        <v>787</v>
      </c>
      <c r="CQ10" s="1270" t="s">
        <v>787</v>
      </c>
      <c r="CR10" s="1270" t="s">
        <v>787</v>
      </c>
      <c r="CS10" s="1270" t="s">
        <v>787</v>
      </c>
      <c r="CT10" s="1270" t="s">
        <v>787</v>
      </c>
      <c r="CU10" s="1270" t="s">
        <v>787</v>
      </c>
      <c r="CV10" s="1269">
        <v>1</v>
      </c>
      <c r="CW10" s="1270" t="s">
        <v>787</v>
      </c>
      <c r="CX10" s="1269">
        <v>1</v>
      </c>
      <c r="CY10" s="1270" t="s">
        <v>787</v>
      </c>
      <c r="CZ10" s="1269">
        <v>1</v>
      </c>
      <c r="DA10" s="1269">
        <v>1</v>
      </c>
      <c r="DB10" s="1270" t="s">
        <v>787</v>
      </c>
      <c r="DC10" s="1269">
        <v>39</v>
      </c>
      <c r="DD10" s="1270" t="s">
        <v>787</v>
      </c>
      <c r="DE10" s="1270" t="s">
        <v>787</v>
      </c>
      <c r="DF10" s="1270" t="s">
        <v>787</v>
      </c>
      <c r="DG10" s="1269">
        <v>3</v>
      </c>
      <c r="DH10" s="1269">
        <v>2</v>
      </c>
      <c r="DI10" s="1269">
        <v>1</v>
      </c>
      <c r="DJ10" s="1269">
        <v>12</v>
      </c>
      <c r="DK10" s="1269">
        <v>8</v>
      </c>
      <c r="DL10" s="1270" t="s">
        <v>787</v>
      </c>
      <c r="DM10" s="1270" t="s">
        <v>787</v>
      </c>
      <c r="DN10" s="1270" t="s">
        <v>787</v>
      </c>
      <c r="DO10" s="1270" t="s">
        <v>787</v>
      </c>
      <c r="DP10" s="1269">
        <v>4</v>
      </c>
      <c r="DQ10" s="1270" t="s">
        <v>787</v>
      </c>
      <c r="DR10" s="1270" t="s">
        <v>787</v>
      </c>
      <c r="DS10" s="1269">
        <v>3</v>
      </c>
      <c r="DT10" s="1270" t="s">
        <v>787</v>
      </c>
      <c r="DU10" s="1270" t="s">
        <v>787</v>
      </c>
      <c r="DV10" s="1270" t="s">
        <v>787</v>
      </c>
      <c r="DW10" s="1270" t="s">
        <v>787</v>
      </c>
      <c r="DX10" s="1270" t="s">
        <v>787</v>
      </c>
      <c r="DY10" s="1270" t="s">
        <v>787</v>
      </c>
      <c r="DZ10" s="1270" t="s">
        <v>787</v>
      </c>
      <c r="EA10" s="1270" t="s">
        <v>787</v>
      </c>
      <c r="EB10" s="1270" t="s">
        <v>787</v>
      </c>
      <c r="EC10" s="1270" t="s">
        <v>787</v>
      </c>
      <c r="ED10" s="1270" t="s">
        <v>787</v>
      </c>
      <c r="EE10" s="1270" t="s">
        <v>787</v>
      </c>
      <c r="EF10" s="1269">
        <v>4</v>
      </c>
      <c r="EG10" s="1269">
        <v>1</v>
      </c>
      <c r="EH10" s="1269">
        <v>1</v>
      </c>
      <c r="EI10" s="1269">
        <v>0</v>
      </c>
      <c r="EJ10" s="1269">
        <v>1</v>
      </c>
      <c r="EK10" s="1269">
        <v>1</v>
      </c>
      <c r="EL10" s="1269">
        <v>4</v>
      </c>
      <c r="EM10" s="1269">
        <v>1</v>
      </c>
      <c r="EN10" s="1269">
        <v>2</v>
      </c>
      <c r="EO10" s="1269">
        <v>1</v>
      </c>
      <c r="EP10" s="1269">
        <v>2</v>
      </c>
      <c r="EQ10" s="1269">
        <v>2</v>
      </c>
      <c r="ER10" s="1269">
        <v>6</v>
      </c>
      <c r="ES10" s="1269">
        <v>1</v>
      </c>
      <c r="ET10" s="1269">
        <v>1</v>
      </c>
      <c r="EU10" s="1269">
        <v>1</v>
      </c>
      <c r="EV10" s="1269">
        <v>2</v>
      </c>
      <c r="EW10" s="1269">
        <v>2</v>
      </c>
      <c r="EX10" s="1269">
        <v>3</v>
      </c>
      <c r="EY10" s="1269">
        <v>3</v>
      </c>
      <c r="EZ10" s="1269">
        <v>1</v>
      </c>
      <c r="FA10" s="1269">
        <v>2</v>
      </c>
      <c r="FB10" s="1269">
        <v>1</v>
      </c>
      <c r="FC10" s="1269">
        <v>1</v>
      </c>
      <c r="FD10" s="1269">
        <v>2</v>
      </c>
      <c r="FE10" s="1269">
        <v>3</v>
      </c>
      <c r="FF10" s="1269">
        <v>1</v>
      </c>
      <c r="FG10" s="1269">
        <v>1</v>
      </c>
      <c r="FH10" s="1269">
        <v>1</v>
      </c>
      <c r="FI10" s="1269">
        <v>1</v>
      </c>
      <c r="FJ10" s="1269">
        <v>3</v>
      </c>
      <c r="FK10" s="1269">
        <v>3</v>
      </c>
      <c r="FL10" s="1269">
        <v>3</v>
      </c>
      <c r="FM10" s="1269">
        <v>1</v>
      </c>
      <c r="FN10" s="1269">
        <v>1</v>
      </c>
      <c r="FO10" s="1269">
        <v>0</v>
      </c>
      <c r="FP10" s="1269">
        <v>4</v>
      </c>
      <c r="FQ10" s="1269">
        <v>2</v>
      </c>
      <c r="FR10" s="1269">
        <v>1</v>
      </c>
      <c r="FS10" s="1269">
        <v>4</v>
      </c>
      <c r="FT10" s="1269">
        <v>6</v>
      </c>
      <c r="FU10" s="1269">
        <v>2</v>
      </c>
      <c r="FV10" s="1269">
        <v>6</v>
      </c>
      <c r="FW10" s="1269">
        <v>2</v>
      </c>
      <c r="FX10" s="1269">
        <v>0</v>
      </c>
      <c r="FY10" s="1269">
        <v>1</v>
      </c>
      <c r="FZ10" s="1269">
        <v>2</v>
      </c>
      <c r="GA10" s="1269">
        <v>2</v>
      </c>
      <c r="GB10" s="1269">
        <v>1</v>
      </c>
      <c r="GC10" s="1269">
        <v>0</v>
      </c>
      <c r="GD10" s="1269">
        <v>1</v>
      </c>
      <c r="GE10" s="1269">
        <v>1</v>
      </c>
      <c r="GF10" s="1269">
        <v>2</v>
      </c>
      <c r="GG10" s="1269">
        <v>4</v>
      </c>
      <c r="GH10" s="1269">
        <v>1</v>
      </c>
      <c r="GI10" s="1269">
        <v>1</v>
      </c>
      <c r="GJ10" s="1269">
        <v>1</v>
      </c>
      <c r="GK10" s="1269">
        <v>1</v>
      </c>
      <c r="GL10" s="1269">
        <v>0</v>
      </c>
      <c r="GM10" s="1269">
        <v>0</v>
      </c>
      <c r="GN10" s="1269">
        <v>1</v>
      </c>
      <c r="GO10" s="1269">
        <v>1</v>
      </c>
      <c r="GP10" s="1269">
        <v>0</v>
      </c>
      <c r="GQ10" s="1269">
        <v>3</v>
      </c>
      <c r="GR10" s="1269">
        <v>2</v>
      </c>
      <c r="GS10" s="1269">
        <v>1</v>
      </c>
      <c r="GT10" s="1269">
        <v>1</v>
      </c>
      <c r="GU10" s="1269">
        <v>1</v>
      </c>
      <c r="GV10" s="1269">
        <v>3</v>
      </c>
      <c r="GW10" s="1269">
        <v>1</v>
      </c>
      <c r="GX10" s="1269">
        <v>2</v>
      </c>
      <c r="GY10" s="1269">
        <v>0</v>
      </c>
      <c r="GZ10" s="1269">
        <v>2</v>
      </c>
      <c r="HA10" s="1269">
        <v>1</v>
      </c>
      <c r="HB10" s="1269">
        <v>1</v>
      </c>
      <c r="HC10" s="1269">
        <v>7</v>
      </c>
      <c r="HD10" s="1269">
        <v>4</v>
      </c>
      <c r="HE10" s="1269">
        <v>1</v>
      </c>
      <c r="HF10" s="1269">
        <v>1</v>
      </c>
      <c r="HG10" s="1269">
        <v>1</v>
      </c>
      <c r="HH10" s="1269">
        <v>1</v>
      </c>
      <c r="HI10" s="1269">
        <v>0</v>
      </c>
      <c r="HJ10" s="1269">
        <v>1</v>
      </c>
      <c r="HK10" s="1269">
        <v>1</v>
      </c>
      <c r="HL10" s="1269">
        <v>1</v>
      </c>
      <c r="HM10" s="1269">
        <v>2</v>
      </c>
      <c r="HN10" s="1269">
        <v>1</v>
      </c>
      <c r="HO10" s="1269">
        <v>1</v>
      </c>
      <c r="HP10" s="1269">
        <v>3</v>
      </c>
      <c r="HQ10" s="1269">
        <v>3</v>
      </c>
      <c r="HR10" s="1269">
        <v>2</v>
      </c>
      <c r="HS10" s="1269">
        <v>1</v>
      </c>
      <c r="HT10" s="1269">
        <v>5</v>
      </c>
      <c r="HU10" s="1269">
        <v>3</v>
      </c>
      <c r="HV10" s="1269">
        <v>1</v>
      </c>
      <c r="HW10" s="1269">
        <v>1</v>
      </c>
      <c r="HX10" s="1269">
        <v>1</v>
      </c>
      <c r="HY10" s="1269">
        <v>0</v>
      </c>
      <c r="HZ10" s="1269">
        <v>1</v>
      </c>
      <c r="IA10" s="1269">
        <v>0</v>
      </c>
      <c r="IB10" s="1269">
        <v>0</v>
      </c>
      <c r="IC10" s="1269">
        <v>1</v>
      </c>
      <c r="ID10" s="1269">
        <v>1</v>
      </c>
      <c r="IE10" s="1269">
        <v>1</v>
      </c>
      <c r="IF10" s="1269">
        <v>2</v>
      </c>
      <c r="IG10" s="1269">
        <v>1</v>
      </c>
      <c r="IH10" s="1269">
        <v>2</v>
      </c>
      <c r="II10" s="1269">
        <v>1</v>
      </c>
      <c r="IJ10" s="1269">
        <v>10</v>
      </c>
      <c r="IK10" s="1269">
        <v>9</v>
      </c>
      <c r="IL10" s="1269">
        <v>4</v>
      </c>
      <c r="IM10" s="1269">
        <v>1</v>
      </c>
      <c r="IN10" s="1269">
        <v>2</v>
      </c>
      <c r="IO10" s="1269">
        <v>2</v>
      </c>
      <c r="IP10" s="1269">
        <v>3</v>
      </c>
      <c r="IQ10" s="1269">
        <v>1</v>
      </c>
      <c r="IR10" s="1269">
        <v>0</v>
      </c>
      <c r="IS10" s="1269">
        <v>5</v>
      </c>
      <c r="IT10" s="1269">
        <v>2</v>
      </c>
      <c r="IU10" s="1269">
        <v>1</v>
      </c>
      <c r="IV10" s="1269">
        <v>1</v>
      </c>
      <c r="IW10" s="1269">
        <v>1</v>
      </c>
      <c r="IX10" s="1269">
        <v>1</v>
      </c>
      <c r="IY10" s="1269">
        <v>2</v>
      </c>
      <c r="IZ10" s="1269">
        <v>0</v>
      </c>
      <c r="JA10" s="1269" t="s">
        <v>262</v>
      </c>
      <c r="JB10" s="1269" t="s">
        <v>262</v>
      </c>
      <c r="JC10" s="1269">
        <v>0</v>
      </c>
      <c r="JD10" s="1269">
        <v>0</v>
      </c>
      <c r="JE10" s="1269">
        <v>0</v>
      </c>
      <c r="JF10" s="1269">
        <v>0</v>
      </c>
      <c r="JG10" s="1269">
        <v>0</v>
      </c>
      <c r="JH10" s="1269">
        <v>0</v>
      </c>
      <c r="JI10" s="1269">
        <v>1</v>
      </c>
      <c r="JJ10" s="1269">
        <v>6</v>
      </c>
      <c r="JK10" s="1269">
        <v>2</v>
      </c>
      <c r="JL10" s="1269">
        <v>2</v>
      </c>
      <c r="JM10" s="1269">
        <v>0</v>
      </c>
      <c r="JN10" s="1269">
        <v>2</v>
      </c>
      <c r="JO10" s="1269">
        <v>0</v>
      </c>
      <c r="JP10" s="1269">
        <v>0</v>
      </c>
      <c r="JQ10" s="1269">
        <v>1</v>
      </c>
      <c r="JR10" s="1269">
        <v>1</v>
      </c>
      <c r="JS10" s="1269">
        <v>4</v>
      </c>
      <c r="JT10" s="1269">
        <v>0</v>
      </c>
      <c r="JU10" s="1269">
        <v>0</v>
      </c>
      <c r="JV10" s="1269">
        <v>1</v>
      </c>
      <c r="JW10" s="1269">
        <v>1</v>
      </c>
      <c r="JX10" s="1269">
        <v>2</v>
      </c>
      <c r="JY10" s="1269">
        <v>1</v>
      </c>
      <c r="JZ10" s="1269">
        <v>0</v>
      </c>
      <c r="KA10" s="1269">
        <v>1</v>
      </c>
      <c r="KB10" s="1269">
        <v>1</v>
      </c>
      <c r="KC10" s="1269">
        <v>0</v>
      </c>
      <c r="KD10" s="1269">
        <v>1</v>
      </c>
      <c r="KE10" s="1269">
        <v>3</v>
      </c>
      <c r="KF10" s="1270" t="s">
        <v>787</v>
      </c>
      <c r="KG10" s="1270" t="s">
        <v>787</v>
      </c>
    </row>
    <row r="11" spans="1:293" ht="23.25" customHeight="1">
      <c r="A11" s="1247"/>
      <c r="B11" s="56" t="s">
        <v>788</v>
      </c>
      <c r="C11" s="1269">
        <v>2831</v>
      </c>
      <c r="D11" s="1269">
        <v>1608</v>
      </c>
      <c r="E11" s="1269">
        <v>450</v>
      </c>
      <c r="F11" s="1269">
        <v>429</v>
      </c>
      <c r="G11" s="1269">
        <v>335</v>
      </c>
      <c r="H11" s="1270"/>
      <c r="I11" s="1270"/>
      <c r="J11" s="1260"/>
      <c r="K11" s="1269">
        <v>189</v>
      </c>
      <c r="L11" s="1270" t="s">
        <v>787</v>
      </c>
      <c r="M11" s="1270" t="s">
        <v>787</v>
      </c>
      <c r="N11" s="1269">
        <v>25</v>
      </c>
      <c r="O11" s="1269">
        <v>28</v>
      </c>
      <c r="P11" s="1270" t="s">
        <v>787</v>
      </c>
      <c r="Q11" s="1269">
        <v>22</v>
      </c>
      <c r="R11" s="1269">
        <v>35</v>
      </c>
      <c r="S11" s="1269">
        <v>15</v>
      </c>
      <c r="T11" s="1269">
        <v>11</v>
      </c>
      <c r="U11" s="1269">
        <v>14</v>
      </c>
      <c r="V11" s="1269">
        <v>6</v>
      </c>
      <c r="W11" s="1269">
        <v>11</v>
      </c>
      <c r="X11" s="1269">
        <v>7</v>
      </c>
      <c r="Y11" s="1269">
        <v>9</v>
      </c>
      <c r="Z11" s="1269">
        <v>7</v>
      </c>
      <c r="AA11" s="1269">
        <v>7</v>
      </c>
      <c r="AB11" s="1269">
        <v>8</v>
      </c>
      <c r="AC11" s="1269">
        <v>8</v>
      </c>
      <c r="AD11" s="1269">
        <v>6</v>
      </c>
      <c r="AE11" s="1269">
        <v>6</v>
      </c>
      <c r="AF11" s="1269">
        <v>5</v>
      </c>
      <c r="AG11" s="1269">
        <v>14</v>
      </c>
      <c r="AH11" s="1270" t="s">
        <v>787</v>
      </c>
      <c r="AI11" s="1269">
        <v>10</v>
      </c>
      <c r="AJ11" s="1269">
        <v>5</v>
      </c>
      <c r="AK11" s="1269">
        <v>16</v>
      </c>
      <c r="AL11" s="1269">
        <v>22</v>
      </c>
      <c r="AM11" s="1269">
        <v>22</v>
      </c>
      <c r="AN11" s="1269">
        <v>16</v>
      </c>
      <c r="AO11" s="1269">
        <v>17</v>
      </c>
      <c r="AP11" s="1269">
        <v>8</v>
      </c>
      <c r="AQ11" s="1270" t="s">
        <v>787</v>
      </c>
      <c r="AR11" s="1270" t="s">
        <v>787</v>
      </c>
      <c r="AS11" s="1269">
        <v>89</v>
      </c>
      <c r="AT11" s="1269">
        <v>42</v>
      </c>
      <c r="AU11" s="1269">
        <v>21</v>
      </c>
      <c r="AV11" s="1270" t="s">
        <v>787</v>
      </c>
      <c r="AW11" s="1269">
        <v>13</v>
      </c>
      <c r="AX11" s="1269">
        <v>21</v>
      </c>
      <c r="AY11" s="1269">
        <v>10</v>
      </c>
      <c r="AZ11" s="1269">
        <v>12</v>
      </c>
      <c r="BA11" s="1269">
        <v>11</v>
      </c>
      <c r="BB11" s="1269">
        <v>8</v>
      </c>
      <c r="BC11" s="1269">
        <v>7</v>
      </c>
      <c r="BD11" s="1269" t="s">
        <v>262</v>
      </c>
      <c r="BE11" s="1269" t="s">
        <v>262</v>
      </c>
      <c r="BF11" s="1269">
        <v>33</v>
      </c>
      <c r="BG11" s="1269">
        <v>16</v>
      </c>
      <c r="BH11" s="1269">
        <v>18</v>
      </c>
      <c r="BI11" s="1269">
        <v>11</v>
      </c>
      <c r="BJ11" s="1269">
        <v>8</v>
      </c>
      <c r="BK11" s="1269">
        <v>14</v>
      </c>
      <c r="BL11" s="1270" t="s">
        <v>787</v>
      </c>
      <c r="BM11" s="1269">
        <v>61</v>
      </c>
      <c r="BN11" s="1269">
        <v>40</v>
      </c>
      <c r="BO11" s="1269">
        <v>17</v>
      </c>
      <c r="BP11" s="1269">
        <v>26</v>
      </c>
      <c r="BQ11" s="1269">
        <v>19</v>
      </c>
      <c r="BR11" s="1269">
        <v>16</v>
      </c>
      <c r="BS11" s="1269">
        <v>8</v>
      </c>
      <c r="BT11" s="1270" t="s">
        <v>787</v>
      </c>
      <c r="BU11" s="1269">
        <v>15</v>
      </c>
      <c r="BV11" s="1270" t="s">
        <v>787</v>
      </c>
      <c r="BW11" s="1269">
        <v>18</v>
      </c>
      <c r="BX11" s="1269">
        <v>9</v>
      </c>
      <c r="BY11" s="1269">
        <v>9</v>
      </c>
      <c r="BZ11" s="1270" t="s">
        <v>787</v>
      </c>
      <c r="CA11" s="1270" t="s">
        <v>787</v>
      </c>
      <c r="CB11" s="1270" t="s">
        <v>787</v>
      </c>
      <c r="CC11" s="1269">
        <v>5</v>
      </c>
      <c r="CD11" s="1270" t="s">
        <v>787</v>
      </c>
      <c r="CE11" s="1269">
        <v>4</v>
      </c>
      <c r="CF11" s="1270" t="s">
        <v>787</v>
      </c>
      <c r="CG11" s="1270" t="s">
        <v>787</v>
      </c>
      <c r="CH11" s="1270" t="s">
        <v>787</v>
      </c>
      <c r="CI11" s="1270" t="s">
        <v>787</v>
      </c>
      <c r="CJ11" s="1270" t="s">
        <v>787</v>
      </c>
      <c r="CK11" s="1270" t="s">
        <v>787</v>
      </c>
      <c r="CL11" s="1270" t="s">
        <v>787</v>
      </c>
      <c r="CM11" s="1270" t="s">
        <v>787</v>
      </c>
      <c r="CN11" s="1270" t="s">
        <v>787</v>
      </c>
      <c r="CO11" s="1270" t="s">
        <v>787</v>
      </c>
      <c r="CP11" s="1270" t="s">
        <v>787</v>
      </c>
      <c r="CQ11" s="1270" t="s">
        <v>787</v>
      </c>
      <c r="CR11" s="1270" t="s">
        <v>787</v>
      </c>
      <c r="CS11" s="1270" t="s">
        <v>787</v>
      </c>
      <c r="CT11" s="1270" t="s">
        <v>787</v>
      </c>
      <c r="CU11" s="1270" t="s">
        <v>787</v>
      </c>
      <c r="CV11" s="1269">
        <v>4</v>
      </c>
      <c r="CW11" s="1270" t="s">
        <v>787</v>
      </c>
      <c r="CX11" s="1269">
        <v>14</v>
      </c>
      <c r="CY11" s="1270" t="s">
        <v>787</v>
      </c>
      <c r="CZ11" s="1269">
        <v>3</v>
      </c>
      <c r="DA11" s="1269">
        <v>2</v>
      </c>
      <c r="DB11" s="1270" t="s">
        <v>787</v>
      </c>
      <c r="DC11" s="1269">
        <v>23</v>
      </c>
      <c r="DD11" s="1270" t="s">
        <v>787</v>
      </c>
      <c r="DE11" s="1270" t="s">
        <v>787</v>
      </c>
      <c r="DF11" s="1270" t="s">
        <v>787</v>
      </c>
      <c r="DG11" s="1269">
        <v>13</v>
      </c>
      <c r="DH11" s="1269">
        <v>4</v>
      </c>
      <c r="DI11" s="1269">
        <v>3</v>
      </c>
      <c r="DJ11" s="1269">
        <v>27</v>
      </c>
      <c r="DK11" s="1269">
        <v>20</v>
      </c>
      <c r="DL11" s="1270" t="s">
        <v>787</v>
      </c>
      <c r="DM11" s="1270" t="s">
        <v>787</v>
      </c>
      <c r="DN11" s="1270" t="s">
        <v>787</v>
      </c>
      <c r="DO11" s="1270" t="s">
        <v>787</v>
      </c>
      <c r="DP11" s="1269">
        <v>28</v>
      </c>
      <c r="DQ11" s="1270" t="s">
        <v>787</v>
      </c>
      <c r="DR11" s="1270" t="s">
        <v>787</v>
      </c>
      <c r="DS11" s="1269">
        <v>25</v>
      </c>
      <c r="DT11" s="1270" t="s">
        <v>787</v>
      </c>
      <c r="DU11" s="1270" t="s">
        <v>787</v>
      </c>
      <c r="DV11" s="1270" t="s">
        <v>787</v>
      </c>
      <c r="DW11" s="1270" t="s">
        <v>787</v>
      </c>
      <c r="DX11" s="1270" t="s">
        <v>787</v>
      </c>
      <c r="DY11" s="1270" t="s">
        <v>787</v>
      </c>
      <c r="DZ11" s="1270" t="s">
        <v>787</v>
      </c>
      <c r="EA11" s="1270" t="s">
        <v>787</v>
      </c>
      <c r="EB11" s="1270" t="s">
        <v>787</v>
      </c>
      <c r="EC11" s="1270" t="s">
        <v>787</v>
      </c>
      <c r="ED11" s="1270" t="s">
        <v>787</v>
      </c>
      <c r="EE11" s="1270" t="s">
        <v>787</v>
      </c>
      <c r="EF11" s="1269">
        <v>4</v>
      </c>
      <c r="EG11" s="1269">
        <v>1</v>
      </c>
      <c r="EH11" s="1269">
        <v>1</v>
      </c>
      <c r="EI11" s="1269">
        <v>0</v>
      </c>
      <c r="EJ11" s="1269">
        <v>1</v>
      </c>
      <c r="EK11" s="1269">
        <v>1</v>
      </c>
      <c r="EL11" s="1269">
        <v>3</v>
      </c>
      <c r="EM11" s="1269">
        <v>2</v>
      </c>
      <c r="EN11" s="1269">
        <v>1</v>
      </c>
      <c r="EO11" s="1269">
        <v>1</v>
      </c>
      <c r="EP11" s="1269">
        <v>1</v>
      </c>
      <c r="EQ11" s="1269">
        <v>1</v>
      </c>
      <c r="ER11" s="1269">
        <v>4</v>
      </c>
      <c r="ES11" s="1269">
        <v>0</v>
      </c>
      <c r="ET11" s="1269">
        <v>1</v>
      </c>
      <c r="EU11" s="1269">
        <v>0</v>
      </c>
      <c r="EV11" s="1269">
        <v>1</v>
      </c>
      <c r="EW11" s="1269">
        <v>3</v>
      </c>
      <c r="EX11" s="1269">
        <v>3</v>
      </c>
      <c r="EY11" s="1269">
        <v>4</v>
      </c>
      <c r="EZ11" s="1269">
        <v>6</v>
      </c>
      <c r="FA11" s="1269">
        <v>2</v>
      </c>
      <c r="FB11" s="1269">
        <v>1</v>
      </c>
      <c r="FC11" s="1269">
        <v>1</v>
      </c>
      <c r="FD11" s="1269">
        <v>1</v>
      </c>
      <c r="FE11" s="1269">
        <v>2</v>
      </c>
      <c r="FF11" s="1269">
        <v>0</v>
      </c>
      <c r="FG11" s="1269">
        <v>1</v>
      </c>
      <c r="FH11" s="1269">
        <v>1</v>
      </c>
      <c r="FI11" s="1269">
        <v>1</v>
      </c>
      <c r="FJ11" s="1269">
        <v>2</v>
      </c>
      <c r="FK11" s="1269">
        <v>1</v>
      </c>
      <c r="FL11" s="1269">
        <v>1</v>
      </c>
      <c r="FM11" s="1269">
        <v>1</v>
      </c>
      <c r="FN11" s="1269">
        <v>0</v>
      </c>
      <c r="FO11" s="1269">
        <v>0</v>
      </c>
      <c r="FP11" s="1269">
        <v>4</v>
      </c>
      <c r="FQ11" s="1269">
        <v>1</v>
      </c>
      <c r="FR11" s="1269">
        <v>1</v>
      </c>
      <c r="FS11" s="1269">
        <v>3</v>
      </c>
      <c r="FT11" s="1269">
        <v>3</v>
      </c>
      <c r="FU11" s="1269">
        <v>4</v>
      </c>
      <c r="FV11" s="1269">
        <v>6</v>
      </c>
      <c r="FW11" s="1269">
        <v>2</v>
      </c>
      <c r="FX11" s="1269">
        <v>0</v>
      </c>
      <c r="FY11" s="1269">
        <v>1</v>
      </c>
      <c r="FZ11" s="1269">
        <v>2</v>
      </c>
      <c r="GA11" s="1269">
        <v>1</v>
      </c>
      <c r="GB11" s="1269">
        <v>1</v>
      </c>
      <c r="GC11" s="1269">
        <v>0</v>
      </c>
      <c r="GD11" s="1269">
        <v>0</v>
      </c>
      <c r="GE11" s="1269">
        <v>0</v>
      </c>
      <c r="GF11" s="1269">
        <v>2</v>
      </c>
      <c r="GG11" s="1269">
        <v>3</v>
      </c>
      <c r="GH11" s="1269">
        <v>0</v>
      </c>
      <c r="GI11" s="1269">
        <v>1</v>
      </c>
      <c r="GJ11" s="1269">
        <v>1</v>
      </c>
      <c r="GK11" s="1269">
        <v>1</v>
      </c>
      <c r="GL11" s="1269">
        <v>0</v>
      </c>
      <c r="GM11" s="1269">
        <v>0</v>
      </c>
      <c r="GN11" s="1269">
        <v>1</v>
      </c>
      <c r="GO11" s="1269">
        <v>2</v>
      </c>
      <c r="GP11" s="1269">
        <v>0</v>
      </c>
      <c r="GQ11" s="1269">
        <v>2</v>
      </c>
      <c r="GR11" s="1269">
        <v>1</v>
      </c>
      <c r="GS11" s="1269">
        <v>1</v>
      </c>
      <c r="GT11" s="1269">
        <v>1</v>
      </c>
      <c r="GU11" s="1269">
        <v>1</v>
      </c>
      <c r="GV11" s="1269">
        <v>2</v>
      </c>
      <c r="GW11" s="1269">
        <v>1</v>
      </c>
      <c r="GX11" s="1269">
        <v>1</v>
      </c>
      <c r="GY11" s="1269">
        <v>0</v>
      </c>
      <c r="GZ11" s="1269">
        <v>2</v>
      </c>
      <c r="HA11" s="1269">
        <v>1</v>
      </c>
      <c r="HB11" s="1269">
        <v>1</v>
      </c>
      <c r="HC11" s="1269">
        <v>5</v>
      </c>
      <c r="HD11" s="1269">
        <v>3</v>
      </c>
      <c r="HE11" s="1269">
        <v>1</v>
      </c>
      <c r="HF11" s="1269">
        <v>0</v>
      </c>
      <c r="HG11" s="1269">
        <v>0</v>
      </c>
      <c r="HH11" s="1269">
        <v>1</v>
      </c>
      <c r="HI11" s="1269">
        <v>0</v>
      </c>
      <c r="HJ11" s="1269">
        <v>1</v>
      </c>
      <c r="HK11" s="1269">
        <v>1</v>
      </c>
      <c r="HL11" s="1269">
        <v>1</v>
      </c>
      <c r="HM11" s="1269">
        <v>2</v>
      </c>
      <c r="HN11" s="1269">
        <v>2</v>
      </c>
      <c r="HO11" s="1269">
        <v>0</v>
      </c>
      <c r="HP11" s="1269">
        <v>3</v>
      </c>
      <c r="HQ11" s="1269">
        <v>5</v>
      </c>
      <c r="HR11" s="1269">
        <v>2</v>
      </c>
      <c r="HS11" s="1269">
        <v>1</v>
      </c>
      <c r="HT11" s="1269">
        <v>2</v>
      </c>
      <c r="HU11" s="1269">
        <v>2</v>
      </c>
      <c r="HV11" s="1269">
        <v>1</v>
      </c>
      <c r="HW11" s="1269">
        <v>1</v>
      </c>
      <c r="HX11" s="1269">
        <v>0</v>
      </c>
      <c r="HY11" s="1269">
        <v>1</v>
      </c>
      <c r="HZ11" s="1269">
        <v>1</v>
      </c>
      <c r="IA11" s="1269">
        <v>1</v>
      </c>
      <c r="IB11" s="1269">
        <v>0</v>
      </c>
      <c r="IC11" s="1269">
        <v>0</v>
      </c>
      <c r="ID11" s="1269">
        <v>1</v>
      </c>
      <c r="IE11" s="1269">
        <v>1</v>
      </c>
      <c r="IF11" s="1269">
        <v>3</v>
      </c>
      <c r="IG11" s="1269">
        <v>1</v>
      </c>
      <c r="IH11" s="1269">
        <v>1</v>
      </c>
      <c r="II11" s="1269">
        <v>1</v>
      </c>
      <c r="IJ11" s="1269">
        <v>15</v>
      </c>
      <c r="IK11" s="1269">
        <v>8</v>
      </c>
      <c r="IL11" s="1269">
        <v>4</v>
      </c>
      <c r="IM11" s="1269">
        <v>2</v>
      </c>
      <c r="IN11" s="1269">
        <v>2</v>
      </c>
      <c r="IO11" s="1269">
        <v>1</v>
      </c>
      <c r="IP11" s="1269">
        <v>1</v>
      </c>
      <c r="IQ11" s="1269">
        <v>1</v>
      </c>
      <c r="IR11" s="1269" t="s">
        <v>262</v>
      </c>
      <c r="IS11" s="1269" t="s">
        <v>262</v>
      </c>
      <c r="IT11" s="1269" t="s">
        <v>262</v>
      </c>
      <c r="IU11" s="1269" t="s">
        <v>262</v>
      </c>
      <c r="IV11" s="1269" t="s">
        <v>262</v>
      </c>
      <c r="IW11" s="1269">
        <v>1</v>
      </c>
      <c r="IX11" s="1269">
        <v>2</v>
      </c>
      <c r="IY11" s="1269">
        <v>3</v>
      </c>
      <c r="IZ11" s="1269">
        <v>1</v>
      </c>
      <c r="JA11" s="1269">
        <v>1</v>
      </c>
      <c r="JB11" s="1269">
        <v>1</v>
      </c>
      <c r="JC11" s="1269">
        <v>1</v>
      </c>
      <c r="JD11" s="1269">
        <v>1</v>
      </c>
      <c r="JE11" s="1269">
        <v>1</v>
      </c>
      <c r="JF11" s="1269">
        <v>1</v>
      </c>
      <c r="JG11" s="1269">
        <v>1</v>
      </c>
      <c r="JH11" s="1269">
        <v>1</v>
      </c>
      <c r="JI11" s="1269">
        <v>2</v>
      </c>
      <c r="JJ11" s="1269">
        <v>16</v>
      </c>
      <c r="JK11" s="1269">
        <v>4</v>
      </c>
      <c r="JL11" s="1269">
        <v>2</v>
      </c>
      <c r="JM11" s="1269">
        <v>1</v>
      </c>
      <c r="JN11" s="1269">
        <v>2</v>
      </c>
      <c r="JO11" s="1269">
        <v>1</v>
      </c>
      <c r="JP11" s="1269">
        <v>1</v>
      </c>
      <c r="JQ11" s="1269">
        <v>2</v>
      </c>
      <c r="JR11" s="1269">
        <v>3</v>
      </c>
      <c r="JS11" s="1269">
        <v>7</v>
      </c>
      <c r="JT11" s="1269">
        <v>1</v>
      </c>
      <c r="JU11" s="1269">
        <v>1</v>
      </c>
      <c r="JV11" s="1269">
        <v>3</v>
      </c>
      <c r="JW11" s="1269">
        <v>2</v>
      </c>
      <c r="JX11" s="1269">
        <v>3</v>
      </c>
      <c r="JY11" s="1269">
        <v>2</v>
      </c>
      <c r="JZ11" s="1269">
        <v>0</v>
      </c>
      <c r="KA11" s="1269">
        <v>1</v>
      </c>
      <c r="KB11" s="1269">
        <v>1</v>
      </c>
      <c r="KC11" s="1269">
        <v>1</v>
      </c>
      <c r="KD11" s="1269">
        <v>2</v>
      </c>
      <c r="KE11" s="1269" t="s">
        <v>262</v>
      </c>
      <c r="KF11" s="1270" t="s">
        <v>787</v>
      </c>
      <c r="KG11" s="1270" t="s">
        <v>787</v>
      </c>
    </row>
    <row r="12" spans="1:293" ht="23.25" customHeight="1">
      <c r="A12" s="1247"/>
      <c r="B12" s="56" t="s">
        <v>3651</v>
      </c>
      <c r="C12" s="1271">
        <v>1774</v>
      </c>
      <c r="D12" s="1271">
        <v>1056</v>
      </c>
      <c r="E12" s="1271">
        <v>435</v>
      </c>
      <c r="F12" s="1271">
        <v>184</v>
      </c>
      <c r="G12" s="1271">
        <v>97</v>
      </c>
      <c r="H12" s="1272"/>
      <c r="I12" s="1272"/>
      <c r="J12" s="1260"/>
      <c r="K12" s="1269">
        <v>164</v>
      </c>
      <c r="L12" s="1272" t="s">
        <v>787</v>
      </c>
      <c r="M12" s="1272" t="s">
        <v>787</v>
      </c>
      <c r="N12" s="1271">
        <v>15</v>
      </c>
      <c r="O12" s="1271">
        <v>9</v>
      </c>
      <c r="P12" s="1272" t="s">
        <v>787</v>
      </c>
      <c r="Q12" s="1271">
        <v>16</v>
      </c>
      <c r="R12" s="1271">
        <v>17</v>
      </c>
      <c r="S12" s="1271">
        <v>7</v>
      </c>
      <c r="T12" s="1271">
        <v>6</v>
      </c>
      <c r="U12" s="1271">
        <v>8</v>
      </c>
      <c r="V12" s="1271">
        <v>6</v>
      </c>
      <c r="W12" s="1271">
        <v>9</v>
      </c>
      <c r="X12" s="1271">
        <v>12</v>
      </c>
      <c r="Y12" s="1271">
        <v>9</v>
      </c>
      <c r="Z12" s="1271">
        <v>6</v>
      </c>
      <c r="AA12" s="1271">
        <v>5</v>
      </c>
      <c r="AB12" s="1271">
        <v>6</v>
      </c>
      <c r="AC12" s="1271">
        <v>5</v>
      </c>
      <c r="AD12" s="1271">
        <v>5</v>
      </c>
      <c r="AE12" s="1271">
        <v>4</v>
      </c>
      <c r="AF12" s="1271">
        <v>4</v>
      </c>
      <c r="AG12" s="1271">
        <v>10</v>
      </c>
      <c r="AH12" s="1272" t="s">
        <v>787</v>
      </c>
      <c r="AI12" s="1271">
        <v>5</v>
      </c>
      <c r="AJ12" s="1271">
        <v>3</v>
      </c>
      <c r="AK12" s="1271">
        <v>24</v>
      </c>
      <c r="AL12" s="1271">
        <v>20</v>
      </c>
      <c r="AM12" s="1271">
        <v>12</v>
      </c>
      <c r="AN12" s="1271">
        <v>13</v>
      </c>
      <c r="AO12" s="1271">
        <v>9</v>
      </c>
      <c r="AP12" s="1271">
        <v>4</v>
      </c>
      <c r="AQ12" s="1272" t="s">
        <v>787</v>
      </c>
      <c r="AR12" s="1272" t="s">
        <v>787</v>
      </c>
      <c r="AS12" s="1271">
        <v>81</v>
      </c>
      <c r="AT12" s="1271">
        <v>11</v>
      </c>
      <c r="AU12" s="1271">
        <v>17</v>
      </c>
      <c r="AV12" s="1272" t="s">
        <v>787</v>
      </c>
      <c r="AW12" s="1271">
        <v>15</v>
      </c>
      <c r="AX12" s="1271">
        <v>14</v>
      </c>
      <c r="AY12" s="1271">
        <v>7</v>
      </c>
      <c r="AZ12" s="1271">
        <v>4</v>
      </c>
      <c r="BA12" s="1271">
        <v>16</v>
      </c>
      <c r="BB12" s="1271">
        <v>6</v>
      </c>
      <c r="BC12" s="1271">
        <v>4</v>
      </c>
      <c r="BD12" s="1271">
        <v>5</v>
      </c>
      <c r="BE12" s="1271">
        <v>4</v>
      </c>
      <c r="BF12" s="1271">
        <v>50</v>
      </c>
      <c r="BG12" s="1271">
        <v>24</v>
      </c>
      <c r="BH12" s="1271">
        <v>13</v>
      </c>
      <c r="BI12" s="1271">
        <v>14</v>
      </c>
      <c r="BJ12" s="1271">
        <v>6</v>
      </c>
      <c r="BK12" s="1271">
        <v>11</v>
      </c>
      <c r="BL12" s="1272" t="s">
        <v>787</v>
      </c>
      <c r="BM12" s="1271">
        <v>58</v>
      </c>
      <c r="BN12" s="1271">
        <v>33</v>
      </c>
      <c r="BO12" s="1271">
        <v>10</v>
      </c>
      <c r="BP12" s="1271">
        <v>20</v>
      </c>
      <c r="BQ12" s="1271">
        <v>12</v>
      </c>
      <c r="BR12" s="1271">
        <v>20</v>
      </c>
      <c r="BS12" s="1271">
        <v>7</v>
      </c>
      <c r="BT12" s="1272" t="s">
        <v>787</v>
      </c>
      <c r="BU12" s="1271">
        <v>24</v>
      </c>
      <c r="BV12" s="1272" t="s">
        <v>787</v>
      </c>
      <c r="BW12" s="1271">
        <v>14</v>
      </c>
      <c r="BX12" s="1271">
        <v>8</v>
      </c>
      <c r="BY12" s="1271">
        <v>14</v>
      </c>
      <c r="BZ12" s="1272" t="s">
        <v>787</v>
      </c>
      <c r="CA12" s="1272" t="s">
        <v>787</v>
      </c>
      <c r="CB12" s="1272" t="s">
        <v>787</v>
      </c>
      <c r="CC12" s="1271">
        <v>16</v>
      </c>
      <c r="CD12" s="1272" t="s">
        <v>787</v>
      </c>
      <c r="CE12" s="1271">
        <v>4</v>
      </c>
      <c r="CF12" s="1272" t="s">
        <v>787</v>
      </c>
      <c r="CG12" s="1272" t="s">
        <v>787</v>
      </c>
      <c r="CH12" s="1272" t="s">
        <v>787</v>
      </c>
      <c r="CI12" s="1272" t="s">
        <v>787</v>
      </c>
      <c r="CJ12" s="1272" t="s">
        <v>787</v>
      </c>
      <c r="CK12" s="1272" t="s">
        <v>787</v>
      </c>
      <c r="CL12" s="1272" t="s">
        <v>787</v>
      </c>
      <c r="CM12" s="1272" t="s">
        <v>787</v>
      </c>
      <c r="CN12" s="1272" t="s">
        <v>787</v>
      </c>
      <c r="CO12" s="1272" t="s">
        <v>787</v>
      </c>
      <c r="CP12" s="1272" t="s">
        <v>787</v>
      </c>
      <c r="CQ12" s="1272" t="s">
        <v>787</v>
      </c>
      <c r="CR12" s="1272" t="s">
        <v>787</v>
      </c>
      <c r="CS12" s="1272" t="s">
        <v>787</v>
      </c>
      <c r="CT12" s="1272" t="s">
        <v>787</v>
      </c>
      <c r="CU12" s="1272" t="s">
        <v>787</v>
      </c>
      <c r="CV12" s="1271">
        <v>11</v>
      </c>
      <c r="CW12" s="1272" t="s">
        <v>787</v>
      </c>
      <c r="CX12" s="1271" t="s">
        <v>262</v>
      </c>
      <c r="CY12" s="1272" t="s">
        <v>787</v>
      </c>
      <c r="CZ12" s="1271">
        <v>11</v>
      </c>
      <c r="DA12" s="1271">
        <v>9</v>
      </c>
      <c r="DB12" s="1272" t="s">
        <v>787</v>
      </c>
      <c r="DC12" s="1271">
        <v>144</v>
      </c>
      <c r="DD12" s="1272" t="s">
        <v>787</v>
      </c>
      <c r="DE12" s="1272" t="s">
        <v>787</v>
      </c>
      <c r="DF12" s="1272" t="s">
        <v>787</v>
      </c>
      <c r="DG12" s="1271">
        <v>20</v>
      </c>
      <c r="DH12" s="1271">
        <v>12</v>
      </c>
      <c r="DI12" s="1271">
        <v>3</v>
      </c>
      <c r="DJ12" s="1271">
        <v>95</v>
      </c>
      <c r="DK12" s="1271">
        <v>28</v>
      </c>
      <c r="DL12" s="1272" t="s">
        <v>787</v>
      </c>
      <c r="DM12" s="1272" t="s">
        <v>787</v>
      </c>
      <c r="DN12" s="1272" t="s">
        <v>787</v>
      </c>
      <c r="DO12" s="1272" t="s">
        <v>787</v>
      </c>
      <c r="DP12" s="1271">
        <v>15</v>
      </c>
      <c r="DQ12" s="1272" t="s">
        <v>787</v>
      </c>
      <c r="DR12" s="1272" t="s">
        <v>787</v>
      </c>
      <c r="DS12" s="1271">
        <v>15</v>
      </c>
      <c r="DT12" s="1272" t="s">
        <v>787</v>
      </c>
      <c r="DU12" s="1272" t="s">
        <v>787</v>
      </c>
      <c r="DV12" s="1272" t="s">
        <v>787</v>
      </c>
      <c r="DW12" s="1272" t="s">
        <v>787</v>
      </c>
      <c r="DX12" s="1272" t="s">
        <v>787</v>
      </c>
      <c r="DY12" s="1272" t="s">
        <v>787</v>
      </c>
      <c r="DZ12" s="1272" t="s">
        <v>787</v>
      </c>
      <c r="EA12" s="1272" t="s">
        <v>787</v>
      </c>
      <c r="EB12" s="1272" t="s">
        <v>787</v>
      </c>
      <c r="EC12" s="1272" t="s">
        <v>787</v>
      </c>
      <c r="ED12" s="1272" t="s">
        <v>787</v>
      </c>
      <c r="EE12" s="1272" t="s">
        <v>787</v>
      </c>
      <c r="EF12" s="1271">
        <v>0</v>
      </c>
      <c r="EG12" s="1271">
        <v>0</v>
      </c>
      <c r="EH12" s="1271">
        <v>0</v>
      </c>
      <c r="EI12" s="1271">
        <v>0</v>
      </c>
      <c r="EJ12" s="1271">
        <v>0</v>
      </c>
      <c r="EK12" s="1271">
        <v>0</v>
      </c>
      <c r="EL12" s="1271">
        <v>0</v>
      </c>
      <c r="EM12" s="1271">
        <v>0</v>
      </c>
      <c r="EN12" s="1271">
        <v>0</v>
      </c>
      <c r="EO12" s="1271">
        <v>0</v>
      </c>
      <c r="EP12" s="1271">
        <v>0</v>
      </c>
      <c r="EQ12" s="1271">
        <v>0</v>
      </c>
      <c r="ER12" s="1271">
        <v>0</v>
      </c>
      <c r="ES12" s="1271">
        <v>0</v>
      </c>
      <c r="ET12" s="1271">
        <v>0</v>
      </c>
      <c r="EU12" s="1271">
        <v>0</v>
      </c>
      <c r="EV12" s="1271">
        <v>0</v>
      </c>
      <c r="EW12" s="1271">
        <v>0</v>
      </c>
      <c r="EX12" s="1271">
        <v>0</v>
      </c>
      <c r="EY12" s="1271">
        <v>0</v>
      </c>
      <c r="EZ12" s="1271">
        <v>0</v>
      </c>
      <c r="FA12" s="1271">
        <v>3</v>
      </c>
      <c r="FB12" s="1271">
        <v>0</v>
      </c>
      <c r="FC12" s="1271">
        <v>0</v>
      </c>
      <c r="FD12" s="1271">
        <v>0</v>
      </c>
      <c r="FE12" s="1271">
        <v>1</v>
      </c>
      <c r="FF12" s="1271">
        <v>0</v>
      </c>
      <c r="FG12" s="1271">
        <v>0</v>
      </c>
      <c r="FH12" s="1271">
        <v>0</v>
      </c>
      <c r="FI12" s="1271">
        <v>0</v>
      </c>
      <c r="FJ12" s="1271">
        <v>0</v>
      </c>
      <c r="FK12" s="1271">
        <v>0</v>
      </c>
      <c r="FL12" s="1271">
        <v>0</v>
      </c>
      <c r="FM12" s="1271">
        <v>0</v>
      </c>
      <c r="FN12" s="1271">
        <v>0</v>
      </c>
      <c r="FO12" s="1271">
        <v>0</v>
      </c>
      <c r="FP12" s="1271">
        <v>0</v>
      </c>
      <c r="FQ12" s="1271">
        <v>0</v>
      </c>
      <c r="FR12" s="1271">
        <v>0</v>
      </c>
      <c r="FS12" s="1271">
        <v>2</v>
      </c>
      <c r="FT12" s="1271">
        <v>0</v>
      </c>
      <c r="FU12" s="1271">
        <v>4</v>
      </c>
      <c r="FV12" s="1271">
        <v>1</v>
      </c>
      <c r="FW12" s="1271">
        <v>0</v>
      </c>
      <c r="FX12" s="1271">
        <v>0</v>
      </c>
      <c r="FY12" s="1271">
        <v>0</v>
      </c>
      <c r="FZ12" s="1271">
        <v>0</v>
      </c>
      <c r="GA12" s="1271">
        <v>0</v>
      </c>
      <c r="GB12" s="1271">
        <v>0</v>
      </c>
      <c r="GC12" s="1271">
        <v>0</v>
      </c>
      <c r="GD12" s="1271">
        <v>0</v>
      </c>
      <c r="GE12" s="1271">
        <v>0</v>
      </c>
      <c r="GF12" s="1271">
        <v>0</v>
      </c>
      <c r="GG12" s="1271">
        <v>0</v>
      </c>
      <c r="GH12" s="1271">
        <v>0</v>
      </c>
      <c r="GI12" s="1271">
        <v>0</v>
      </c>
      <c r="GJ12" s="1271">
        <v>0</v>
      </c>
      <c r="GK12" s="1271">
        <v>0</v>
      </c>
      <c r="GL12" s="1271">
        <v>0</v>
      </c>
      <c r="GM12" s="1271">
        <v>0</v>
      </c>
      <c r="GN12" s="1271">
        <v>0</v>
      </c>
      <c r="GO12" s="1271">
        <v>0</v>
      </c>
      <c r="GP12" s="1271">
        <v>0</v>
      </c>
      <c r="GQ12" s="1271">
        <v>0</v>
      </c>
      <c r="GR12" s="1271">
        <v>2</v>
      </c>
      <c r="GS12" s="1271">
        <v>0</v>
      </c>
      <c r="GT12" s="1271">
        <v>0</v>
      </c>
      <c r="GU12" s="1271">
        <v>0</v>
      </c>
      <c r="GV12" s="1271">
        <v>0</v>
      </c>
      <c r="GW12" s="1271">
        <v>0</v>
      </c>
      <c r="GX12" s="1271">
        <v>0</v>
      </c>
      <c r="GY12" s="1271">
        <v>0</v>
      </c>
      <c r="GZ12" s="1271">
        <v>0</v>
      </c>
      <c r="HA12" s="1271">
        <v>0</v>
      </c>
      <c r="HB12" s="1271">
        <v>0</v>
      </c>
      <c r="HC12" s="1271">
        <v>1</v>
      </c>
      <c r="HD12" s="1271">
        <v>0</v>
      </c>
      <c r="HE12" s="1271">
        <v>0</v>
      </c>
      <c r="HF12" s="1271">
        <v>0</v>
      </c>
      <c r="HG12" s="1271">
        <v>0</v>
      </c>
      <c r="HH12" s="1271">
        <v>0</v>
      </c>
      <c r="HI12" s="1271">
        <v>0</v>
      </c>
      <c r="HJ12" s="1271">
        <v>0</v>
      </c>
      <c r="HK12" s="1271">
        <v>0</v>
      </c>
      <c r="HL12" s="1271">
        <v>0</v>
      </c>
      <c r="HM12" s="1271">
        <v>0</v>
      </c>
      <c r="HN12" s="1271">
        <v>0</v>
      </c>
      <c r="HO12" s="1271">
        <v>0</v>
      </c>
      <c r="HP12" s="1271">
        <v>0</v>
      </c>
      <c r="HQ12" s="1271">
        <v>0</v>
      </c>
      <c r="HR12" s="1271">
        <v>0</v>
      </c>
      <c r="HS12" s="1271">
        <v>0</v>
      </c>
      <c r="HT12" s="1271">
        <v>0</v>
      </c>
      <c r="HU12" s="1271">
        <v>1</v>
      </c>
      <c r="HV12" s="1271">
        <v>0</v>
      </c>
      <c r="HW12" s="1271">
        <v>0</v>
      </c>
      <c r="HX12" s="1271">
        <v>0</v>
      </c>
      <c r="HY12" s="1271">
        <v>0</v>
      </c>
      <c r="HZ12" s="1271">
        <v>0</v>
      </c>
      <c r="IA12" s="1271">
        <v>0</v>
      </c>
      <c r="IB12" s="1271">
        <v>0</v>
      </c>
      <c r="IC12" s="1271">
        <v>0</v>
      </c>
      <c r="ID12" s="1271">
        <v>0</v>
      </c>
      <c r="IE12" s="1271">
        <v>0</v>
      </c>
      <c r="IF12" s="1271">
        <v>0</v>
      </c>
      <c r="IG12" s="1271">
        <v>0</v>
      </c>
      <c r="IH12" s="1271">
        <v>0</v>
      </c>
      <c r="II12" s="1271">
        <v>0</v>
      </c>
      <c r="IJ12" s="1271">
        <v>0</v>
      </c>
      <c r="IK12" s="1271">
        <v>1</v>
      </c>
      <c r="IL12" s="1271">
        <v>0</v>
      </c>
      <c r="IM12" s="1271">
        <v>0</v>
      </c>
      <c r="IN12" s="1271">
        <v>0</v>
      </c>
      <c r="IO12" s="1271">
        <v>0</v>
      </c>
      <c r="IP12" s="1271">
        <v>0</v>
      </c>
      <c r="IQ12" s="1271">
        <v>0</v>
      </c>
      <c r="IR12" s="1271">
        <v>0</v>
      </c>
      <c r="IS12" s="1271">
        <v>0</v>
      </c>
      <c r="IT12" s="1271">
        <v>0</v>
      </c>
      <c r="IU12" s="1271">
        <v>0</v>
      </c>
      <c r="IV12" s="1271">
        <v>0</v>
      </c>
      <c r="IW12" s="1271">
        <v>0</v>
      </c>
      <c r="IX12" s="1271">
        <v>0</v>
      </c>
      <c r="IY12" s="1271">
        <v>0</v>
      </c>
      <c r="IZ12" s="1271">
        <v>0</v>
      </c>
      <c r="JA12" s="1271">
        <v>0</v>
      </c>
      <c r="JB12" s="1271">
        <v>0</v>
      </c>
      <c r="JC12" s="1271">
        <v>0</v>
      </c>
      <c r="JD12" s="1271">
        <v>1</v>
      </c>
      <c r="JE12" s="1271">
        <v>0</v>
      </c>
      <c r="JF12" s="1271">
        <v>0</v>
      </c>
      <c r="JG12" s="1271">
        <v>0</v>
      </c>
      <c r="JH12" s="1271">
        <v>1</v>
      </c>
      <c r="JI12" s="1271">
        <v>0</v>
      </c>
      <c r="JJ12" s="1271">
        <v>7</v>
      </c>
      <c r="JK12" s="1271">
        <v>3</v>
      </c>
      <c r="JL12" s="1271">
        <v>0</v>
      </c>
      <c r="JM12" s="1271">
        <v>0</v>
      </c>
      <c r="JN12" s="1271">
        <v>1</v>
      </c>
      <c r="JO12" s="1271">
        <v>0</v>
      </c>
      <c r="JP12" s="1271">
        <v>0</v>
      </c>
      <c r="JQ12" s="1271">
        <v>0</v>
      </c>
      <c r="JR12" s="1271">
        <v>0</v>
      </c>
      <c r="JS12" s="1271">
        <v>1</v>
      </c>
      <c r="JT12" s="1271">
        <v>0</v>
      </c>
      <c r="JU12" s="1271">
        <v>0</v>
      </c>
      <c r="JV12" s="1271">
        <v>0</v>
      </c>
      <c r="JW12" s="1271">
        <v>0</v>
      </c>
      <c r="JX12" s="1271">
        <v>0</v>
      </c>
      <c r="JY12" s="1271">
        <v>0</v>
      </c>
      <c r="JZ12" s="1271">
        <v>0</v>
      </c>
      <c r="KA12" s="1271">
        <v>0</v>
      </c>
      <c r="KB12" s="1271">
        <v>0</v>
      </c>
      <c r="KC12" s="1271">
        <v>0</v>
      </c>
      <c r="KD12" s="1271">
        <v>0</v>
      </c>
      <c r="KE12" s="1271">
        <v>0</v>
      </c>
      <c r="KF12" s="1272" t="s">
        <v>787</v>
      </c>
      <c r="KG12" s="1272" t="s">
        <v>787</v>
      </c>
    </row>
    <row r="13" spans="1:293" ht="23.25" customHeight="1">
      <c r="A13" s="1247"/>
      <c r="B13" s="56" t="s">
        <v>7</v>
      </c>
      <c r="C13" s="1271">
        <v>41</v>
      </c>
      <c r="D13" s="1271">
        <v>19</v>
      </c>
      <c r="E13" s="1271">
        <v>5</v>
      </c>
      <c r="F13" s="1271">
        <v>8</v>
      </c>
      <c r="G13" s="1271">
        <v>7</v>
      </c>
      <c r="H13" s="1272"/>
      <c r="I13" s="1272"/>
      <c r="J13" s="1260"/>
      <c r="K13" s="1269">
        <v>1</v>
      </c>
      <c r="L13" s="1272" t="s">
        <v>787</v>
      </c>
      <c r="M13" s="1272" t="s">
        <v>787</v>
      </c>
      <c r="N13" s="1271">
        <v>0</v>
      </c>
      <c r="O13" s="1271">
        <v>0</v>
      </c>
      <c r="P13" s="1272" t="s">
        <v>787</v>
      </c>
      <c r="Q13" s="1271">
        <v>0</v>
      </c>
      <c r="R13" s="1271">
        <v>0</v>
      </c>
      <c r="S13" s="1271">
        <v>0</v>
      </c>
      <c r="T13" s="1271">
        <v>0</v>
      </c>
      <c r="U13" s="1271">
        <v>0</v>
      </c>
      <c r="V13" s="1271">
        <v>0</v>
      </c>
      <c r="W13" s="1271">
        <v>0</v>
      </c>
      <c r="X13" s="1271">
        <v>0</v>
      </c>
      <c r="Y13" s="1271">
        <v>0</v>
      </c>
      <c r="Z13" s="1271">
        <v>0</v>
      </c>
      <c r="AA13" s="1271">
        <v>0</v>
      </c>
      <c r="AB13" s="1271">
        <v>0</v>
      </c>
      <c r="AC13" s="1271">
        <v>0</v>
      </c>
      <c r="AD13" s="1271">
        <v>0</v>
      </c>
      <c r="AE13" s="1271">
        <v>0</v>
      </c>
      <c r="AF13" s="1271">
        <v>0</v>
      </c>
      <c r="AG13" s="1271">
        <v>0</v>
      </c>
      <c r="AH13" s="1272" t="s">
        <v>787</v>
      </c>
      <c r="AI13" s="1271">
        <v>0</v>
      </c>
      <c r="AJ13" s="1271">
        <v>0</v>
      </c>
      <c r="AK13" s="1271">
        <v>0</v>
      </c>
      <c r="AL13" s="1271">
        <v>0</v>
      </c>
      <c r="AM13" s="1271">
        <v>0</v>
      </c>
      <c r="AN13" s="1271">
        <v>0</v>
      </c>
      <c r="AO13" s="1271">
        <v>0</v>
      </c>
      <c r="AP13" s="1271">
        <v>0</v>
      </c>
      <c r="AQ13" s="1272" t="s">
        <v>787</v>
      </c>
      <c r="AR13" s="1272" t="s">
        <v>787</v>
      </c>
      <c r="AS13" s="1271">
        <v>2</v>
      </c>
      <c r="AT13" s="1271">
        <v>0</v>
      </c>
      <c r="AU13" s="1271">
        <v>0</v>
      </c>
      <c r="AV13" s="1272" t="s">
        <v>787</v>
      </c>
      <c r="AW13" s="1271">
        <v>0</v>
      </c>
      <c r="AX13" s="1271">
        <v>0</v>
      </c>
      <c r="AY13" s="1271">
        <v>0</v>
      </c>
      <c r="AZ13" s="1271">
        <v>0</v>
      </c>
      <c r="BA13" s="1271">
        <v>0</v>
      </c>
      <c r="BB13" s="1271">
        <v>0</v>
      </c>
      <c r="BC13" s="1271">
        <v>0</v>
      </c>
      <c r="BD13" s="1271">
        <v>0</v>
      </c>
      <c r="BE13" s="1271">
        <v>0</v>
      </c>
      <c r="BF13" s="1271">
        <v>0</v>
      </c>
      <c r="BG13" s="1271">
        <v>0</v>
      </c>
      <c r="BH13" s="1271">
        <v>0</v>
      </c>
      <c r="BI13" s="1271">
        <v>0</v>
      </c>
      <c r="BJ13" s="1271">
        <v>0</v>
      </c>
      <c r="BK13" s="1271">
        <v>0</v>
      </c>
      <c r="BL13" s="1272" t="s">
        <v>787</v>
      </c>
      <c r="BM13" s="1271">
        <v>0</v>
      </c>
      <c r="BN13" s="1271">
        <v>0</v>
      </c>
      <c r="BO13" s="1271">
        <v>0</v>
      </c>
      <c r="BP13" s="1271">
        <v>0</v>
      </c>
      <c r="BQ13" s="1271">
        <v>0</v>
      </c>
      <c r="BR13" s="1271">
        <v>0</v>
      </c>
      <c r="BS13" s="1271">
        <v>0</v>
      </c>
      <c r="BT13" s="1272" t="s">
        <v>787</v>
      </c>
      <c r="BU13" s="1271">
        <v>0</v>
      </c>
      <c r="BV13" s="1272" t="s">
        <v>787</v>
      </c>
      <c r="BW13" s="1271">
        <v>0</v>
      </c>
      <c r="BX13" s="1271">
        <v>0</v>
      </c>
      <c r="BY13" s="1271">
        <v>0</v>
      </c>
      <c r="BZ13" s="1272" t="s">
        <v>787</v>
      </c>
      <c r="CA13" s="1272" t="s">
        <v>787</v>
      </c>
      <c r="CB13" s="1272" t="s">
        <v>787</v>
      </c>
      <c r="CC13" s="1271">
        <v>0</v>
      </c>
      <c r="CD13" s="1272" t="s">
        <v>787</v>
      </c>
      <c r="CE13" s="1271">
        <v>0</v>
      </c>
      <c r="CF13" s="1272" t="s">
        <v>787</v>
      </c>
      <c r="CG13" s="1272" t="s">
        <v>787</v>
      </c>
      <c r="CH13" s="1272" t="s">
        <v>787</v>
      </c>
      <c r="CI13" s="1272" t="s">
        <v>787</v>
      </c>
      <c r="CJ13" s="1272" t="s">
        <v>787</v>
      </c>
      <c r="CK13" s="1272" t="s">
        <v>787</v>
      </c>
      <c r="CL13" s="1272" t="s">
        <v>787</v>
      </c>
      <c r="CM13" s="1272" t="s">
        <v>787</v>
      </c>
      <c r="CN13" s="1272" t="s">
        <v>787</v>
      </c>
      <c r="CO13" s="1272" t="s">
        <v>787</v>
      </c>
      <c r="CP13" s="1272" t="s">
        <v>787</v>
      </c>
      <c r="CQ13" s="1272" t="s">
        <v>787</v>
      </c>
      <c r="CR13" s="1272" t="s">
        <v>787</v>
      </c>
      <c r="CS13" s="1272" t="s">
        <v>787</v>
      </c>
      <c r="CT13" s="1272" t="s">
        <v>787</v>
      </c>
      <c r="CU13" s="1272" t="s">
        <v>787</v>
      </c>
      <c r="CV13" s="1271">
        <v>0</v>
      </c>
      <c r="CW13" s="1272" t="s">
        <v>787</v>
      </c>
      <c r="CX13" s="1271">
        <v>0</v>
      </c>
      <c r="CY13" s="1272" t="s">
        <v>787</v>
      </c>
      <c r="CZ13" s="1271">
        <v>0</v>
      </c>
      <c r="DA13" s="1271">
        <v>0</v>
      </c>
      <c r="DB13" s="1272" t="s">
        <v>787</v>
      </c>
      <c r="DC13" s="1271">
        <v>0</v>
      </c>
      <c r="DD13" s="1272" t="s">
        <v>787</v>
      </c>
      <c r="DE13" s="1272" t="s">
        <v>787</v>
      </c>
      <c r="DF13" s="1272" t="s">
        <v>787</v>
      </c>
      <c r="DG13" s="1271">
        <v>0</v>
      </c>
      <c r="DH13" s="1271">
        <v>0</v>
      </c>
      <c r="DI13" s="1271">
        <v>0</v>
      </c>
      <c r="DJ13" s="1271">
        <v>0</v>
      </c>
      <c r="DK13" s="1271">
        <v>0</v>
      </c>
      <c r="DL13" s="1272" t="s">
        <v>787</v>
      </c>
      <c r="DM13" s="1272" t="s">
        <v>787</v>
      </c>
      <c r="DN13" s="1272" t="s">
        <v>787</v>
      </c>
      <c r="DO13" s="1272" t="s">
        <v>787</v>
      </c>
      <c r="DP13" s="1271">
        <v>0</v>
      </c>
      <c r="DQ13" s="1272" t="s">
        <v>787</v>
      </c>
      <c r="DR13" s="1272" t="s">
        <v>787</v>
      </c>
      <c r="DS13" s="1271">
        <v>0</v>
      </c>
      <c r="DT13" s="1272" t="s">
        <v>787</v>
      </c>
      <c r="DU13" s="1272" t="s">
        <v>787</v>
      </c>
      <c r="DV13" s="1272" t="s">
        <v>787</v>
      </c>
      <c r="DW13" s="1272" t="s">
        <v>787</v>
      </c>
      <c r="DX13" s="1272" t="s">
        <v>787</v>
      </c>
      <c r="DY13" s="1272" t="s">
        <v>787</v>
      </c>
      <c r="DZ13" s="1272" t="s">
        <v>787</v>
      </c>
      <c r="EA13" s="1272" t="s">
        <v>787</v>
      </c>
      <c r="EB13" s="1272" t="s">
        <v>787</v>
      </c>
      <c r="EC13" s="1272" t="s">
        <v>787</v>
      </c>
      <c r="ED13" s="1272" t="s">
        <v>787</v>
      </c>
      <c r="EE13" s="1272" t="s">
        <v>787</v>
      </c>
      <c r="EF13" s="1271">
        <v>0</v>
      </c>
      <c r="EG13" s="1271">
        <v>0</v>
      </c>
      <c r="EH13" s="1271">
        <v>0</v>
      </c>
      <c r="EI13" s="1271">
        <v>0</v>
      </c>
      <c r="EJ13" s="1271">
        <v>0</v>
      </c>
      <c r="EK13" s="1271">
        <v>0</v>
      </c>
      <c r="EL13" s="1271">
        <v>0</v>
      </c>
      <c r="EM13" s="1271">
        <v>0</v>
      </c>
      <c r="EN13" s="1271">
        <v>0</v>
      </c>
      <c r="EO13" s="1271">
        <v>0</v>
      </c>
      <c r="EP13" s="1271">
        <v>0</v>
      </c>
      <c r="EQ13" s="1271">
        <v>0</v>
      </c>
      <c r="ER13" s="1271">
        <v>0</v>
      </c>
      <c r="ES13" s="1271">
        <v>0</v>
      </c>
      <c r="ET13" s="1271">
        <v>0</v>
      </c>
      <c r="EU13" s="1271">
        <v>0</v>
      </c>
      <c r="EV13" s="1271">
        <v>0</v>
      </c>
      <c r="EW13" s="1271">
        <v>0</v>
      </c>
      <c r="EX13" s="1271">
        <v>0</v>
      </c>
      <c r="EY13" s="1271">
        <v>0</v>
      </c>
      <c r="EZ13" s="1271">
        <v>0</v>
      </c>
      <c r="FA13" s="1271">
        <v>0</v>
      </c>
      <c r="FB13" s="1271">
        <v>0</v>
      </c>
      <c r="FC13" s="1271">
        <v>0</v>
      </c>
      <c r="FD13" s="1271">
        <v>0</v>
      </c>
      <c r="FE13" s="1271">
        <v>0</v>
      </c>
      <c r="FF13" s="1271">
        <v>0</v>
      </c>
      <c r="FG13" s="1271">
        <v>0</v>
      </c>
      <c r="FH13" s="1271">
        <v>0</v>
      </c>
      <c r="FI13" s="1271">
        <v>0</v>
      </c>
      <c r="FJ13" s="1271">
        <v>0</v>
      </c>
      <c r="FK13" s="1271">
        <v>0</v>
      </c>
      <c r="FL13" s="1271">
        <v>0</v>
      </c>
      <c r="FM13" s="1271">
        <v>0</v>
      </c>
      <c r="FN13" s="1271">
        <v>0</v>
      </c>
      <c r="FO13" s="1271">
        <v>0</v>
      </c>
      <c r="FP13" s="1271">
        <v>0</v>
      </c>
      <c r="FQ13" s="1271">
        <v>0</v>
      </c>
      <c r="FR13" s="1271">
        <v>0</v>
      </c>
      <c r="FS13" s="1271">
        <v>0</v>
      </c>
      <c r="FT13" s="1271">
        <v>0</v>
      </c>
      <c r="FU13" s="1271">
        <v>0</v>
      </c>
      <c r="FV13" s="1271">
        <v>0</v>
      </c>
      <c r="FW13" s="1271">
        <v>0</v>
      </c>
      <c r="FX13" s="1271">
        <v>0</v>
      </c>
      <c r="FY13" s="1271">
        <v>0</v>
      </c>
      <c r="FZ13" s="1271">
        <v>0</v>
      </c>
      <c r="GA13" s="1271">
        <v>0</v>
      </c>
      <c r="GB13" s="1271">
        <v>0</v>
      </c>
      <c r="GC13" s="1271">
        <v>0</v>
      </c>
      <c r="GD13" s="1271">
        <v>0</v>
      </c>
      <c r="GE13" s="1271">
        <v>0</v>
      </c>
      <c r="GF13" s="1271">
        <v>0</v>
      </c>
      <c r="GG13" s="1271">
        <v>0</v>
      </c>
      <c r="GH13" s="1271">
        <v>0</v>
      </c>
      <c r="GI13" s="1271">
        <v>0</v>
      </c>
      <c r="GJ13" s="1271">
        <v>0</v>
      </c>
      <c r="GK13" s="1271">
        <v>0</v>
      </c>
      <c r="GL13" s="1271">
        <v>0</v>
      </c>
      <c r="GM13" s="1271">
        <v>0</v>
      </c>
      <c r="GN13" s="1271">
        <v>0</v>
      </c>
      <c r="GO13" s="1271">
        <v>0</v>
      </c>
      <c r="GP13" s="1271">
        <v>0</v>
      </c>
      <c r="GQ13" s="1271">
        <v>0</v>
      </c>
      <c r="GR13" s="1271">
        <v>0</v>
      </c>
      <c r="GS13" s="1271">
        <v>0</v>
      </c>
      <c r="GT13" s="1271">
        <v>0</v>
      </c>
      <c r="GU13" s="1271">
        <v>0</v>
      </c>
      <c r="GV13" s="1271">
        <v>0</v>
      </c>
      <c r="GW13" s="1271">
        <v>0</v>
      </c>
      <c r="GX13" s="1271">
        <v>0</v>
      </c>
      <c r="GY13" s="1271">
        <v>0</v>
      </c>
      <c r="GZ13" s="1271">
        <v>0</v>
      </c>
      <c r="HA13" s="1271">
        <v>0</v>
      </c>
      <c r="HB13" s="1271">
        <v>0</v>
      </c>
      <c r="HC13" s="1271">
        <v>0</v>
      </c>
      <c r="HD13" s="1271">
        <v>0</v>
      </c>
      <c r="HE13" s="1271">
        <v>0</v>
      </c>
      <c r="HF13" s="1271">
        <v>0</v>
      </c>
      <c r="HG13" s="1271">
        <v>0</v>
      </c>
      <c r="HH13" s="1271">
        <v>0</v>
      </c>
      <c r="HI13" s="1271">
        <v>0</v>
      </c>
      <c r="HJ13" s="1271">
        <v>0</v>
      </c>
      <c r="HK13" s="1271">
        <v>0</v>
      </c>
      <c r="HL13" s="1271">
        <v>0</v>
      </c>
      <c r="HM13" s="1271">
        <v>0</v>
      </c>
      <c r="HN13" s="1271">
        <v>0</v>
      </c>
      <c r="HO13" s="1271">
        <v>0</v>
      </c>
      <c r="HP13" s="1271">
        <v>0</v>
      </c>
      <c r="HQ13" s="1271">
        <v>0</v>
      </c>
      <c r="HR13" s="1271">
        <v>0</v>
      </c>
      <c r="HS13" s="1271">
        <v>0</v>
      </c>
      <c r="HT13" s="1271">
        <v>0</v>
      </c>
      <c r="HU13" s="1271">
        <v>0</v>
      </c>
      <c r="HV13" s="1271">
        <v>0</v>
      </c>
      <c r="HW13" s="1271">
        <v>0</v>
      </c>
      <c r="HX13" s="1271">
        <v>0</v>
      </c>
      <c r="HY13" s="1271">
        <v>0</v>
      </c>
      <c r="HZ13" s="1271">
        <v>0</v>
      </c>
      <c r="IA13" s="1271">
        <v>0</v>
      </c>
      <c r="IB13" s="1271">
        <v>0</v>
      </c>
      <c r="IC13" s="1271">
        <v>0</v>
      </c>
      <c r="ID13" s="1271">
        <v>0</v>
      </c>
      <c r="IE13" s="1271">
        <v>0</v>
      </c>
      <c r="IF13" s="1271">
        <v>0</v>
      </c>
      <c r="IG13" s="1271">
        <v>0</v>
      </c>
      <c r="IH13" s="1271">
        <v>0</v>
      </c>
      <c r="II13" s="1271">
        <v>0</v>
      </c>
      <c r="IJ13" s="1271">
        <v>0</v>
      </c>
      <c r="IK13" s="1271">
        <v>0</v>
      </c>
      <c r="IL13" s="1271">
        <v>0</v>
      </c>
      <c r="IM13" s="1271">
        <v>0</v>
      </c>
      <c r="IN13" s="1271">
        <v>0</v>
      </c>
      <c r="IO13" s="1271">
        <v>0</v>
      </c>
      <c r="IP13" s="1271">
        <v>0</v>
      </c>
      <c r="IQ13" s="1271">
        <v>0</v>
      </c>
      <c r="IR13" s="1271">
        <v>0</v>
      </c>
      <c r="IS13" s="1271">
        <v>0</v>
      </c>
      <c r="IT13" s="1271">
        <v>0</v>
      </c>
      <c r="IU13" s="1271">
        <v>0</v>
      </c>
      <c r="IV13" s="1271">
        <v>0</v>
      </c>
      <c r="IW13" s="1271">
        <v>0</v>
      </c>
      <c r="IX13" s="1271">
        <v>0</v>
      </c>
      <c r="IY13" s="1271">
        <v>0</v>
      </c>
      <c r="IZ13" s="1271">
        <v>0</v>
      </c>
      <c r="JA13" s="1271">
        <v>0</v>
      </c>
      <c r="JB13" s="1271">
        <v>0</v>
      </c>
      <c r="JC13" s="1271">
        <v>0</v>
      </c>
      <c r="JD13" s="1271">
        <v>0</v>
      </c>
      <c r="JE13" s="1271">
        <v>0</v>
      </c>
      <c r="JF13" s="1271">
        <v>0</v>
      </c>
      <c r="JG13" s="1271">
        <v>0</v>
      </c>
      <c r="JH13" s="1271">
        <v>0</v>
      </c>
      <c r="JI13" s="1271">
        <v>0</v>
      </c>
      <c r="JJ13" s="1271">
        <v>0</v>
      </c>
      <c r="JK13" s="1271">
        <v>0</v>
      </c>
      <c r="JL13" s="1271">
        <v>0</v>
      </c>
      <c r="JM13" s="1271">
        <v>0</v>
      </c>
      <c r="JN13" s="1271">
        <v>0</v>
      </c>
      <c r="JO13" s="1271">
        <v>0</v>
      </c>
      <c r="JP13" s="1271">
        <v>0</v>
      </c>
      <c r="JQ13" s="1271">
        <v>0</v>
      </c>
      <c r="JR13" s="1271">
        <v>0</v>
      </c>
      <c r="JS13" s="1271">
        <v>0</v>
      </c>
      <c r="JT13" s="1271">
        <v>0</v>
      </c>
      <c r="JU13" s="1271">
        <v>0</v>
      </c>
      <c r="JV13" s="1271">
        <v>0</v>
      </c>
      <c r="JW13" s="1271">
        <v>0</v>
      </c>
      <c r="JX13" s="1271">
        <v>0</v>
      </c>
      <c r="JY13" s="1271">
        <v>0</v>
      </c>
      <c r="JZ13" s="1271">
        <v>0</v>
      </c>
      <c r="KA13" s="1271">
        <v>0</v>
      </c>
      <c r="KB13" s="1271">
        <v>0</v>
      </c>
      <c r="KC13" s="1271">
        <v>0</v>
      </c>
      <c r="KD13" s="1271">
        <v>0</v>
      </c>
      <c r="KE13" s="1271">
        <v>0</v>
      </c>
      <c r="KF13" s="1272" t="s">
        <v>787</v>
      </c>
      <c r="KG13" s="1272" t="s">
        <v>787</v>
      </c>
    </row>
    <row r="14" spans="1:293" ht="23.25" customHeight="1">
      <c r="A14" s="1247"/>
      <c r="B14" s="56" t="s">
        <v>8</v>
      </c>
      <c r="C14" s="1271">
        <v>1515</v>
      </c>
      <c r="D14" s="1271">
        <v>734</v>
      </c>
      <c r="E14" s="1271">
        <v>235</v>
      </c>
      <c r="F14" s="1271">
        <v>98</v>
      </c>
      <c r="G14" s="1271">
        <v>446</v>
      </c>
      <c r="H14" s="1272"/>
      <c r="I14" s="1272"/>
      <c r="J14" s="1260"/>
      <c r="K14" s="1269">
        <v>96</v>
      </c>
      <c r="L14" s="1272" t="s">
        <v>787</v>
      </c>
      <c r="M14" s="1272" t="s">
        <v>787</v>
      </c>
      <c r="N14" s="1271">
        <v>6</v>
      </c>
      <c r="O14" s="1271">
        <v>38</v>
      </c>
      <c r="P14" s="1272" t="s">
        <v>787</v>
      </c>
      <c r="Q14" s="1271">
        <v>6</v>
      </c>
      <c r="R14" s="1271">
        <v>0</v>
      </c>
      <c r="S14" s="1271">
        <v>5</v>
      </c>
      <c r="T14" s="1271">
        <v>3</v>
      </c>
      <c r="U14" s="1271">
        <v>4</v>
      </c>
      <c r="V14" s="1271">
        <v>2</v>
      </c>
      <c r="W14" s="1271">
        <v>7</v>
      </c>
      <c r="X14" s="1271">
        <v>19</v>
      </c>
      <c r="Y14" s="1271">
        <v>10</v>
      </c>
      <c r="Z14" s="1271">
        <v>0</v>
      </c>
      <c r="AA14" s="1271">
        <v>5</v>
      </c>
      <c r="AB14" s="1271">
        <v>5</v>
      </c>
      <c r="AC14" s="1271">
        <v>9</v>
      </c>
      <c r="AD14" s="1271">
        <v>7</v>
      </c>
      <c r="AE14" s="1271">
        <v>0</v>
      </c>
      <c r="AF14" s="1271">
        <v>3</v>
      </c>
      <c r="AG14" s="1271">
        <v>7</v>
      </c>
      <c r="AH14" s="1272" t="s">
        <v>787</v>
      </c>
      <c r="AI14" s="1271">
        <v>0</v>
      </c>
      <c r="AJ14" s="1271">
        <v>4</v>
      </c>
      <c r="AK14" s="1271">
        <v>2</v>
      </c>
      <c r="AL14" s="1271">
        <v>19</v>
      </c>
      <c r="AM14" s="1271">
        <v>14</v>
      </c>
      <c r="AN14" s="1271">
        <v>11</v>
      </c>
      <c r="AO14" s="1271">
        <v>4</v>
      </c>
      <c r="AP14" s="1271">
        <v>6</v>
      </c>
      <c r="AQ14" s="1272" t="s">
        <v>787</v>
      </c>
      <c r="AR14" s="1272" t="s">
        <v>787</v>
      </c>
      <c r="AS14" s="1271">
        <v>25</v>
      </c>
      <c r="AT14" s="1271">
        <v>7</v>
      </c>
      <c r="AU14" s="1271">
        <v>9</v>
      </c>
      <c r="AV14" s="1272" t="s">
        <v>787</v>
      </c>
      <c r="AW14" s="1271">
        <v>19</v>
      </c>
      <c r="AX14" s="1271">
        <v>2</v>
      </c>
      <c r="AY14" s="1271">
        <v>3</v>
      </c>
      <c r="AZ14" s="1271">
        <v>0</v>
      </c>
      <c r="BA14" s="1271">
        <v>12</v>
      </c>
      <c r="BB14" s="1271">
        <v>1</v>
      </c>
      <c r="BC14" s="1271">
        <v>0</v>
      </c>
      <c r="BD14" s="1271">
        <v>1</v>
      </c>
      <c r="BE14" s="1271">
        <v>4</v>
      </c>
      <c r="BF14" s="1271">
        <v>17</v>
      </c>
      <c r="BG14" s="1271">
        <v>4</v>
      </c>
      <c r="BH14" s="1271">
        <v>15</v>
      </c>
      <c r="BI14" s="1271">
        <v>11</v>
      </c>
      <c r="BJ14" s="1271">
        <v>5</v>
      </c>
      <c r="BK14" s="1271">
        <v>4</v>
      </c>
      <c r="BL14" s="1272" t="s">
        <v>787</v>
      </c>
      <c r="BM14" s="1271">
        <v>26</v>
      </c>
      <c r="BN14" s="1271">
        <v>50</v>
      </c>
      <c r="BO14" s="1271">
        <v>31</v>
      </c>
      <c r="BP14" s="1271">
        <v>20</v>
      </c>
      <c r="BQ14" s="1271">
        <v>10</v>
      </c>
      <c r="BR14" s="1271">
        <v>6</v>
      </c>
      <c r="BS14" s="1271">
        <v>2</v>
      </c>
      <c r="BT14" s="1272" t="s">
        <v>787</v>
      </c>
      <c r="BU14" s="1271">
        <v>16</v>
      </c>
      <c r="BV14" s="1272" t="s">
        <v>787</v>
      </c>
      <c r="BW14" s="1271">
        <v>7</v>
      </c>
      <c r="BX14" s="1271">
        <v>4</v>
      </c>
      <c r="BY14" s="1271">
        <v>31</v>
      </c>
      <c r="BZ14" s="1272" t="s">
        <v>787</v>
      </c>
      <c r="CA14" s="1272" t="s">
        <v>787</v>
      </c>
      <c r="CB14" s="1272" t="s">
        <v>787</v>
      </c>
      <c r="CC14" s="1271">
        <v>1</v>
      </c>
      <c r="CD14" s="1272" t="s">
        <v>787</v>
      </c>
      <c r="CE14" s="1271">
        <v>12</v>
      </c>
      <c r="CF14" s="1272" t="s">
        <v>787</v>
      </c>
      <c r="CG14" s="1272" t="s">
        <v>787</v>
      </c>
      <c r="CH14" s="1272" t="s">
        <v>787</v>
      </c>
      <c r="CI14" s="1272" t="s">
        <v>787</v>
      </c>
      <c r="CJ14" s="1272" t="s">
        <v>787</v>
      </c>
      <c r="CK14" s="1272" t="s">
        <v>787</v>
      </c>
      <c r="CL14" s="1272" t="s">
        <v>787</v>
      </c>
      <c r="CM14" s="1272" t="s">
        <v>787</v>
      </c>
      <c r="CN14" s="1272" t="s">
        <v>787</v>
      </c>
      <c r="CO14" s="1272" t="s">
        <v>787</v>
      </c>
      <c r="CP14" s="1272" t="s">
        <v>787</v>
      </c>
      <c r="CQ14" s="1272" t="s">
        <v>787</v>
      </c>
      <c r="CR14" s="1272" t="s">
        <v>787</v>
      </c>
      <c r="CS14" s="1272" t="s">
        <v>787</v>
      </c>
      <c r="CT14" s="1272" t="s">
        <v>787</v>
      </c>
      <c r="CU14" s="1272" t="s">
        <v>787</v>
      </c>
      <c r="CV14" s="1271">
        <v>1</v>
      </c>
      <c r="CW14" s="1272" t="s">
        <v>787</v>
      </c>
      <c r="CX14" s="1271">
        <v>0</v>
      </c>
      <c r="CY14" s="1272" t="s">
        <v>787</v>
      </c>
      <c r="CZ14" s="1271">
        <v>0</v>
      </c>
      <c r="DA14" s="1271">
        <v>1</v>
      </c>
      <c r="DB14" s="1272" t="s">
        <v>787</v>
      </c>
      <c r="DC14" s="1271">
        <v>22</v>
      </c>
      <c r="DD14" s="1272" t="s">
        <v>787</v>
      </c>
      <c r="DE14" s="1272" t="s">
        <v>787</v>
      </c>
      <c r="DF14" s="1272" t="s">
        <v>787</v>
      </c>
      <c r="DG14" s="1271">
        <v>1</v>
      </c>
      <c r="DH14" s="1271">
        <v>2</v>
      </c>
      <c r="DI14" s="1271">
        <v>0</v>
      </c>
      <c r="DJ14" s="1271">
        <v>9</v>
      </c>
      <c r="DK14" s="1271">
        <v>6</v>
      </c>
      <c r="DL14" s="1272" t="s">
        <v>787</v>
      </c>
      <c r="DM14" s="1272" t="s">
        <v>787</v>
      </c>
      <c r="DN14" s="1272" t="s">
        <v>787</v>
      </c>
      <c r="DO14" s="1272" t="s">
        <v>787</v>
      </c>
      <c r="DP14" s="1271">
        <v>5</v>
      </c>
      <c r="DQ14" s="1272" t="s">
        <v>787</v>
      </c>
      <c r="DR14" s="1272" t="s">
        <v>787</v>
      </c>
      <c r="DS14" s="1271">
        <v>6</v>
      </c>
      <c r="DT14" s="1272" t="s">
        <v>787</v>
      </c>
      <c r="DU14" s="1272" t="s">
        <v>787</v>
      </c>
      <c r="DV14" s="1272" t="s">
        <v>787</v>
      </c>
      <c r="DW14" s="1272" t="s">
        <v>787</v>
      </c>
      <c r="DX14" s="1272" t="s">
        <v>787</v>
      </c>
      <c r="DY14" s="1272" t="s">
        <v>787</v>
      </c>
      <c r="DZ14" s="1272" t="s">
        <v>787</v>
      </c>
      <c r="EA14" s="1272" t="s">
        <v>787</v>
      </c>
      <c r="EB14" s="1272" t="s">
        <v>787</v>
      </c>
      <c r="EC14" s="1272" t="s">
        <v>787</v>
      </c>
      <c r="ED14" s="1272" t="s">
        <v>787</v>
      </c>
      <c r="EE14" s="1272" t="s">
        <v>787</v>
      </c>
      <c r="EF14" s="1271">
        <v>4</v>
      </c>
      <c r="EG14" s="1271">
        <v>2</v>
      </c>
      <c r="EH14" s="1271">
        <v>1</v>
      </c>
      <c r="EI14" s="1271">
        <v>0</v>
      </c>
      <c r="EJ14" s="1271">
        <v>2</v>
      </c>
      <c r="EK14" s="1271">
        <v>1</v>
      </c>
      <c r="EL14" s="1271">
        <v>6</v>
      </c>
      <c r="EM14" s="1271">
        <v>0</v>
      </c>
      <c r="EN14" s="1271">
        <v>2</v>
      </c>
      <c r="EO14" s="1271">
        <v>0</v>
      </c>
      <c r="EP14" s="1271">
        <v>1</v>
      </c>
      <c r="EQ14" s="1271">
        <v>1</v>
      </c>
      <c r="ER14" s="1271">
        <v>7</v>
      </c>
      <c r="ES14" s="1271">
        <v>0</v>
      </c>
      <c r="ET14" s="1271">
        <v>20</v>
      </c>
      <c r="EU14" s="1271">
        <v>1</v>
      </c>
      <c r="EV14" s="1271">
        <v>3</v>
      </c>
      <c r="EW14" s="1271">
        <v>1</v>
      </c>
      <c r="EX14" s="1271">
        <v>2</v>
      </c>
      <c r="EY14" s="1271">
        <v>1</v>
      </c>
      <c r="EZ14" s="1271">
        <v>4</v>
      </c>
      <c r="FA14" s="1271">
        <v>3</v>
      </c>
      <c r="FB14" s="1271">
        <v>1</v>
      </c>
      <c r="FC14" s="1271">
        <v>1</v>
      </c>
      <c r="FD14" s="1271">
        <v>23</v>
      </c>
      <c r="FE14" s="1271">
        <v>2</v>
      </c>
      <c r="FF14" s="1271">
        <v>14</v>
      </c>
      <c r="FG14" s="1271">
        <v>2</v>
      </c>
      <c r="FH14" s="1271">
        <v>1</v>
      </c>
      <c r="FI14" s="1271">
        <v>0</v>
      </c>
      <c r="FJ14" s="1271">
        <v>3</v>
      </c>
      <c r="FK14" s="1271">
        <v>6</v>
      </c>
      <c r="FL14" s="1271">
        <v>3</v>
      </c>
      <c r="FM14" s="1271">
        <v>2</v>
      </c>
      <c r="FN14" s="1271">
        <v>1</v>
      </c>
      <c r="FO14" s="1271">
        <v>1</v>
      </c>
      <c r="FP14" s="1271">
        <v>2</v>
      </c>
      <c r="FQ14" s="1271">
        <v>1</v>
      </c>
      <c r="FR14" s="1271">
        <v>2</v>
      </c>
      <c r="FS14" s="1271">
        <v>4</v>
      </c>
      <c r="FT14" s="1271">
        <v>12</v>
      </c>
      <c r="FU14" s="1271">
        <v>1</v>
      </c>
      <c r="FV14" s="1271">
        <v>6</v>
      </c>
      <c r="FW14" s="1271">
        <v>3</v>
      </c>
      <c r="FX14" s="1271">
        <v>1</v>
      </c>
      <c r="FY14" s="1271">
        <v>0</v>
      </c>
      <c r="FZ14" s="1271">
        <v>2</v>
      </c>
      <c r="GA14" s="1271">
        <v>1</v>
      </c>
      <c r="GB14" s="1271">
        <v>3</v>
      </c>
      <c r="GC14" s="1271">
        <v>1</v>
      </c>
      <c r="GD14" s="1271">
        <v>1</v>
      </c>
      <c r="GE14" s="1271">
        <v>7</v>
      </c>
      <c r="GF14" s="1271">
        <v>2</v>
      </c>
      <c r="GG14" s="1271">
        <v>4</v>
      </c>
      <c r="GH14" s="1271">
        <v>3</v>
      </c>
      <c r="GI14" s="1271">
        <v>2</v>
      </c>
      <c r="GJ14" s="1271">
        <v>1</v>
      </c>
      <c r="GK14" s="1271">
        <v>0</v>
      </c>
      <c r="GL14" s="1271">
        <v>0</v>
      </c>
      <c r="GM14" s="1271">
        <v>0</v>
      </c>
      <c r="GN14" s="1271">
        <v>1</v>
      </c>
      <c r="GO14" s="1271">
        <v>1</v>
      </c>
      <c r="GP14" s="1271">
        <v>0</v>
      </c>
      <c r="GQ14" s="1271">
        <v>2</v>
      </c>
      <c r="GR14" s="1271">
        <v>15</v>
      </c>
      <c r="GS14" s="1271">
        <v>1</v>
      </c>
      <c r="GT14" s="1271">
        <v>0</v>
      </c>
      <c r="GU14" s="1271">
        <v>1</v>
      </c>
      <c r="GV14" s="1271">
        <v>1</v>
      </c>
      <c r="GW14" s="1271">
        <v>0</v>
      </c>
      <c r="GX14" s="1271">
        <v>3</v>
      </c>
      <c r="GY14" s="1271">
        <v>0</v>
      </c>
      <c r="GZ14" s="1271">
        <v>4</v>
      </c>
      <c r="HA14" s="1271">
        <v>30</v>
      </c>
      <c r="HB14" s="1271">
        <v>1</v>
      </c>
      <c r="HC14" s="1271">
        <v>5</v>
      </c>
      <c r="HD14" s="1271">
        <v>8</v>
      </c>
      <c r="HE14" s="1271">
        <v>0</v>
      </c>
      <c r="HF14" s="1271">
        <v>0</v>
      </c>
      <c r="HG14" s="1271">
        <v>0</v>
      </c>
      <c r="HH14" s="1271">
        <v>1</v>
      </c>
      <c r="HI14" s="1271">
        <v>0</v>
      </c>
      <c r="HJ14" s="1271">
        <v>1</v>
      </c>
      <c r="HK14" s="1271">
        <v>1</v>
      </c>
      <c r="HL14" s="1271">
        <v>2</v>
      </c>
      <c r="HM14" s="1271">
        <v>2</v>
      </c>
      <c r="HN14" s="1271">
        <v>1</v>
      </c>
      <c r="HO14" s="1271">
        <v>0</v>
      </c>
      <c r="HP14" s="1271">
        <v>4</v>
      </c>
      <c r="HQ14" s="1271">
        <v>6</v>
      </c>
      <c r="HR14" s="1271">
        <v>7</v>
      </c>
      <c r="HS14" s="1271">
        <v>3</v>
      </c>
      <c r="HT14" s="1271">
        <v>4</v>
      </c>
      <c r="HU14" s="1271">
        <v>3</v>
      </c>
      <c r="HV14" s="1271">
        <v>3</v>
      </c>
      <c r="HW14" s="1271">
        <v>1</v>
      </c>
      <c r="HX14" s="1271">
        <v>2</v>
      </c>
      <c r="HY14" s="1271">
        <v>0</v>
      </c>
      <c r="HZ14" s="1271">
        <v>1</v>
      </c>
      <c r="IA14" s="1271">
        <v>0</v>
      </c>
      <c r="IB14" s="1271">
        <v>1</v>
      </c>
      <c r="IC14" s="1271">
        <v>6</v>
      </c>
      <c r="ID14" s="1271">
        <v>1</v>
      </c>
      <c r="IE14" s="1271">
        <v>2</v>
      </c>
      <c r="IF14" s="1271">
        <v>3</v>
      </c>
      <c r="IG14" s="1271">
        <v>0</v>
      </c>
      <c r="IH14" s="1271">
        <v>0</v>
      </c>
      <c r="II14" s="1271">
        <v>1</v>
      </c>
      <c r="IJ14" s="1271">
        <v>3</v>
      </c>
      <c r="IK14" s="1271">
        <v>6</v>
      </c>
      <c r="IL14" s="1271">
        <v>2</v>
      </c>
      <c r="IM14" s="1271">
        <v>1</v>
      </c>
      <c r="IN14" s="1271">
        <v>4</v>
      </c>
      <c r="IO14" s="1271">
        <v>1</v>
      </c>
      <c r="IP14" s="1271">
        <v>1</v>
      </c>
      <c r="IQ14" s="1271">
        <v>0</v>
      </c>
      <c r="IR14" s="1271">
        <v>0</v>
      </c>
      <c r="IS14" s="1271">
        <v>0</v>
      </c>
      <c r="IT14" s="1271">
        <v>0</v>
      </c>
      <c r="IU14" s="1271">
        <v>0</v>
      </c>
      <c r="IV14" s="1271">
        <v>0</v>
      </c>
      <c r="IW14" s="1271">
        <v>0</v>
      </c>
      <c r="IX14" s="1271">
        <v>0</v>
      </c>
      <c r="IY14" s="1271">
        <v>1</v>
      </c>
      <c r="IZ14" s="1271">
        <v>1</v>
      </c>
      <c r="JA14" s="1271">
        <v>0</v>
      </c>
      <c r="JB14" s="1271">
        <v>0</v>
      </c>
      <c r="JC14" s="1271">
        <v>0</v>
      </c>
      <c r="JD14" s="1271">
        <v>2</v>
      </c>
      <c r="JE14" s="1271">
        <v>0</v>
      </c>
      <c r="JF14" s="1271">
        <v>0</v>
      </c>
      <c r="JG14" s="1271">
        <v>0</v>
      </c>
      <c r="JH14" s="1271">
        <v>0</v>
      </c>
      <c r="JI14" s="1271">
        <v>2</v>
      </c>
      <c r="JJ14" s="1271">
        <v>9</v>
      </c>
      <c r="JK14" s="1271">
        <v>6</v>
      </c>
      <c r="JL14" s="1271">
        <v>0</v>
      </c>
      <c r="JM14" s="1271">
        <v>0</v>
      </c>
      <c r="JN14" s="1271">
        <v>2</v>
      </c>
      <c r="JO14" s="1271">
        <v>1</v>
      </c>
      <c r="JP14" s="1271">
        <v>0</v>
      </c>
      <c r="JQ14" s="1271">
        <v>1</v>
      </c>
      <c r="JR14" s="1271">
        <v>1</v>
      </c>
      <c r="JS14" s="1271">
        <v>2</v>
      </c>
      <c r="JT14" s="1271">
        <v>1</v>
      </c>
      <c r="JU14" s="1271">
        <v>0</v>
      </c>
      <c r="JV14" s="1271">
        <v>1</v>
      </c>
      <c r="JW14" s="1271">
        <v>0</v>
      </c>
      <c r="JX14" s="1271">
        <v>2</v>
      </c>
      <c r="JY14" s="1271">
        <v>1</v>
      </c>
      <c r="JZ14" s="1271">
        <v>1</v>
      </c>
      <c r="KA14" s="1271">
        <v>1</v>
      </c>
      <c r="KB14" s="1271">
        <v>1</v>
      </c>
      <c r="KC14" s="1271">
        <v>0</v>
      </c>
      <c r="KD14" s="1271">
        <v>1</v>
      </c>
      <c r="KE14" s="1271">
        <v>0</v>
      </c>
      <c r="KF14" s="1272" t="s">
        <v>787</v>
      </c>
      <c r="KG14" s="1272" t="s">
        <v>787</v>
      </c>
    </row>
    <row r="15" spans="1:293" ht="23.25" customHeight="1">
      <c r="A15" s="1247"/>
      <c r="B15" s="56" t="s">
        <v>64</v>
      </c>
      <c r="C15" s="1271">
        <v>217</v>
      </c>
      <c r="D15" s="1271">
        <v>112</v>
      </c>
      <c r="E15" s="1271">
        <v>104</v>
      </c>
      <c r="F15" s="1271" t="s">
        <v>262</v>
      </c>
      <c r="G15" s="1271" t="s">
        <v>262</v>
      </c>
      <c r="H15" s="1272"/>
      <c r="I15" s="1272"/>
      <c r="J15" s="1260"/>
      <c r="K15" s="1269" t="s">
        <v>262</v>
      </c>
      <c r="L15" s="1272" t="s">
        <v>787</v>
      </c>
      <c r="M15" s="1272" t="s">
        <v>787</v>
      </c>
      <c r="N15" s="1271" t="s">
        <v>262</v>
      </c>
      <c r="O15" s="1271" t="s">
        <v>262</v>
      </c>
      <c r="P15" s="1272" t="s">
        <v>787</v>
      </c>
      <c r="Q15" s="1271" t="s">
        <v>262</v>
      </c>
      <c r="R15" s="1271" t="s">
        <v>262</v>
      </c>
      <c r="S15" s="1271" t="s">
        <v>262</v>
      </c>
      <c r="T15" s="1271" t="s">
        <v>262</v>
      </c>
      <c r="U15" s="1271" t="s">
        <v>262</v>
      </c>
      <c r="V15" s="1271" t="s">
        <v>262</v>
      </c>
      <c r="W15" s="1271" t="s">
        <v>262</v>
      </c>
      <c r="X15" s="1271">
        <v>75</v>
      </c>
      <c r="Y15" s="1271" t="s">
        <v>262</v>
      </c>
      <c r="Z15" s="1271" t="s">
        <v>262</v>
      </c>
      <c r="AA15" s="1271" t="s">
        <v>262</v>
      </c>
      <c r="AB15" s="1271" t="s">
        <v>262</v>
      </c>
      <c r="AC15" s="1271" t="s">
        <v>262</v>
      </c>
      <c r="AD15" s="1271" t="s">
        <v>262</v>
      </c>
      <c r="AE15" s="1271" t="s">
        <v>262</v>
      </c>
      <c r="AF15" s="1271" t="s">
        <v>262</v>
      </c>
      <c r="AG15" s="1271" t="s">
        <v>262</v>
      </c>
      <c r="AH15" s="1272" t="s">
        <v>787</v>
      </c>
      <c r="AI15" s="1271" t="s">
        <v>262</v>
      </c>
      <c r="AJ15" s="1271" t="s">
        <v>262</v>
      </c>
      <c r="AK15" s="1271" t="s">
        <v>262</v>
      </c>
      <c r="AL15" s="1271" t="s">
        <v>262</v>
      </c>
      <c r="AM15" s="1271" t="s">
        <v>262</v>
      </c>
      <c r="AN15" s="1271" t="s">
        <v>262</v>
      </c>
      <c r="AO15" s="1271" t="s">
        <v>262</v>
      </c>
      <c r="AP15" s="1271" t="s">
        <v>262</v>
      </c>
      <c r="AQ15" s="1272" t="s">
        <v>787</v>
      </c>
      <c r="AR15" s="1272" t="s">
        <v>787</v>
      </c>
      <c r="AS15" s="1271" t="s">
        <v>262</v>
      </c>
      <c r="AT15" s="1271" t="s">
        <v>262</v>
      </c>
      <c r="AU15" s="1271" t="s">
        <v>262</v>
      </c>
      <c r="AV15" s="1272" t="s">
        <v>787</v>
      </c>
      <c r="AW15" s="1271" t="s">
        <v>262</v>
      </c>
      <c r="AX15" s="1271" t="s">
        <v>262</v>
      </c>
      <c r="AY15" s="1271" t="s">
        <v>262</v>
      </c>
      <c r="AZ15" s="1271">
        <v>16</v>
      </c>
      <c r="BA15" s="1271" t="s">
        <v>262</v>
      </c>
      <c r="BB15" s="1271">
        <v>1</v>
      </c>
      <c r="BC15" s="1271" t="s">
        <v>262</v>
      </c>
      <c r="BD15" s="1271" t="s">
        <v>262</v>
      </c>
      <c r="BE15" s="1271" t="s">
        <v>262</v>
      </c>
      <c r="BF15" s="1271" t="s">
        <v>262</v>
      </c>
      <c r="BG15" s="1271" t="s">
        <v>262</v>
      </c>
      <c r="BH15" s="1271" t="s">
        <v>262</v>
      </c>
      <c r="BI15" s="1271">
        <v>0</v>
      </c>
      <c r="BJ15" s="1271" t="s">
        <v>262</v>
      </c>
      <c r="BK15" s="1271" t="s">
        <v>262</v>
      </c>
      <c r="BL15" s="1272" t="s">
        <v>787</v>
      </c>
      <c r="BM15" s="1271" t="s">
        <v>262</v>
      </c>
      <c r="BN15" s="1271" t="s">
        <v>262</v>
      </c>
      <c r="BO15" s="1271">
        <v>19</v>
      </c>
      <c r="BP15" s="1271" t="s">
        <v>262</v>
      </c>
      <c r="BQ15" s="1271" t="s">
        <v>262</v>
      </c>
      <c r="BR15" s="1271" t="s">
        <v>262</v>
      </c>
      <c r="BS15" s="1271" t="s">
        <v>262</v>
      </c>
      <c r="BT15" s="1272" t="s">
        <v>787</v>
      </c>
      <c r="BU15" s="1271" t="s">
        <v>262</v>
      </c>
      <c r="BV15" s="1272" t="s">
        <v>787</v>
      </c>
      <c r="BW15" s="1271" t="s">
        <v>262</v>
      </c>
      <c r="BX15" s="1271" t="s">
        <v>262</v>
      </c>
      <c r="BY15" s="1271" t="s">
        <v>262</v>
      </c>
      <c r="BZ15" s="1272" t="s">
        <v>787</v>
      </c>
      <c r="CA15" s="1272" t="s">
        <v>787</v>
      </c>
      <c r="CB15" s="1272" t="s">
        <v>787</v>
      </c>
      <c r="CC15" s="1271" t="s">
        <v>262</v>
      </c>
      <c r="CD15" s="1272" t="s">
        <v>787</v>
      </c>
      <c r="CE15" s="1271" t="s">
        <v>262</v>
      </c>
      <c r="CF15" s="1272" t="s">
        <v>787</v>
      </c>
      <c r="CG15" s="1272" t="s">
        <v>787</v>
      </c>
      <c r="CH15" s="1272" t="s">
        <v>787</v>
      </c>
      <c r="CI15" s="1272" t="s">
        <v>787</v>
      </c>
      <c r="CJ15" s="1272" t="s">
        <v>787</v>
      </c>
      <c r="CK15" s="1272" t="s">
        <v>787</v>
      </c>
      <c r="CL15" s="1272" t="s">
        <v>787</v>
      </c>
      <c r="CM15" s="1272" t="s">
        <v>787</v>
      </c>
      <c r="CN15" s="1272" t="s">
        <v>787</v>
      </c>
      <c r="CO15" s="1272" t="s">
        <v>787</v>
      </c>
      <c r="CP15" s="1272" t="s">
        <v>787</v>
      </c>
      <c r="CQ15" s="1272" t="s">
        <v>787</v>
      </c>
      <c r="CR15" s="1272" t="s">
        <v>787</v>
      </c>
      <c r="CS15" s="1272" t="s">
        <v>787</v>
      </c>
      <c r="CT15" s="1272" t="s">
        <v>787</v>
      </c>
      <c r="CU15" s="1272" t="s">
        <v>787</v>
      </c>
      <c r="CV15" s="1271" t="s">
        <v>262</v>
      </c>
      <c r="CW15" s="1272" t="s">
        <v>787</v>
      </c>
      <c r="CX15" s="1271" t="s">
        <v>262</v>
      </c>
      <c r="CY15" s="1272" t="s">
        <v>787</v>
      </c>
      <c r="CZ15" s="1271" t="s">
        <v>262</v>
      </c>
      <c r="DA15" s="1271" t="s">
        <v>262</v>
      </c>
      <c r="DB15" s="1272" t="s">
        <v>787</v>
      </c>
      <c r="DC15" s="1271">
        <v>29</v>
      </c>
      <c r="DD15" s="1272" t="s">
        <v>787</v>
      </c>
      <c r="DE15" s="1272" t="s">
        <v>787</v>
      </c>
      <c r="DF15" s="1272" t="s">
        <v>787</v>
      </c>
      <c r="DG15" s="1271" t="s">
        <v>262</v>
      </c>
      <c r="DH15" s="1271">
        <v>37</v>
      </c>
      <c r="DI15" s="1271" t="s">
        <v>262</v>
      </c>
      <c r="DJ15" s="1271" t="s">
        <v>262</v>
      </c>
      <c r="DK15" s="1271" t="s">
        <v>262</v>
      </c>
      <c r="DL15" s="1272" t="s">
        <v>787</v>
      </c>
      <c r="DM15" s="1272" t="s">
        <v>787</v>
      </c>
      <c r="DN15" s="1272" t="s">
        <v>787</v>
      </c>
      <c r="DO15" s="1272" t="s">
        <v>787</v>
      </c>
      <c r="DP15" s="1271" t="s">
        <v>262</v>
      </c>
      <c r="DQ15" s="1272" t="s">
        <v>787</v>
      </c>
      <c r="DR15" s="1272" t="s">
        <v>787</v>
      </c>
      <c r="DS15" s="1271" t="s">
        <v>262</v>
      </c>
      <c r="DT15" s="1272" t="s">
        <v>787</v>
      </c>
      <c r="DU15" s="1272" t="s">
        <v>787</v>
      </c>
      <c r="DV15" s="1272" t="s">
        <v>787</v>
      </c>
      <c r="DW15" s="1272" t="s">
        <v>787</v>
      </c>
      <c r="DX15" s="1272" t="s">
        <v>787</v>
      </c>
      <c r="DY15" s="1272" t="s">
        <v>787</v>
      </c>
      <c r="DZ15" s="1272" t="s">
        <v>787</v>
      </c>
      <c r="EA15" s="1272" t="s">
        <v>787</v>
      </c>
      <c r="EB15" s="1272" t="s">
        <v>787</v>
      </c>
      <c r="EC15" s="1272" t="s">
        <v>787</v>
      </c>
      <c r="ED15" s="1272" t="s">
        <v>787</v>
      </c>
      <c r="EE15" s="1272" t="s">
        <v>787</v>
      </c>
      <c r="EF15" s="1271" t="s">
        <v>262</v>
      </c>
      <c r="EG15" s="1271" t="s">
        <v>262</v>
      </c>
      <c r="EH15" s="1271" t="s">
        <v>262</v>
      </c>
      <c r="EI15" s="1271" t="s">
        <v>262</v>
      </c>
      <c r="EJ15" s="1271" t="s">
        <v>262</v>
      </c>
      <c r="EK15" s="1271" t="s">
        <v>262</v>
      </c>
      <c r="EL15" s="1271" t="s">
        <v>262</v>
      </c>
      <c r="EM15" s="1271" t="s">
        <v>262</v>
      </c>
      <c r="EN15" s="1271" t="s">
        <v>262</v>
      </c>
      <c r="EO15" s="1271" t="s">
        <v>262</v>
      </c>
      <c r="EP15" s="1271" t="s">
        <v>262</v>
      </c>
      <c r="EQ15" s="1271" t="s">
        <v>262</v>
      </c>
      <c r="ER15" s="1271" t="s">
        <v>262</v>
      </c>
      <c r="ES15" s="1271" t="s">
        <v>262</v>
      </c>
      <c r="ET15" s="1271" t="s">
        <v>262</v>
      </c>
      <c r="EU15" s="1271" t="s">
        <v>262</v>
      </c>
      <c r="EV15" s="1271" t="s">
        <v>262</v>
      </c>
      <c r="EW15" s="1271" t="s">
        <v>262</v>
      </c>
      <c r="EX15" s="1271" t="s">
        <v>262</v>
      </c>
      <c r="EY15" s="1271" t="s">
        <v>262</v>
      </c>
      <c r="EZ15" s="1271" t="s">
        <v>262</v>
      </c>
      <c r="FA15" s="1271" t="s">
        <v>262</v>
      </c>
      <c r="FB15" s="1271" t="s">
        <v>262</v>
      </c>
      <c r="FC15" s="1271" t="s">
        <v>262</v>
      </c>
      <c r="FD15" s="1271" t="s">
        <v>262</v>
      </c>
      <c r="FE15" s="1271" t="s">
        <v>262</v>
      </c>
      <c r="FF15" s="1271" t="s">
        <v>262</v>
      </c>
      <c r="FG15" s="1271" t="s">
        <v>262</v>
      </c>
      <c r="FH15" s="1271" t="s">
        <v>262</v>
      </c>
      <c r="FI15" s="1271" t="s">
        <v>262</v>
      </c>
      <c r="FJ15" s="1271" t="s">
        <v>262</v>
      </c>
      <c r="FK15" s="1271" t="s">
        <v>262</v>
      </c>
      <c r="FL15" s="1271" t="s">
        <v>262</v>
      </c>
      <c r="FM15" s="1271" t="s">
        <v>262</v>
      </c>
      <c r="FN15" s="1271" t="s">
        <v>262</v>
      </c>
      <c r="FO15" s="1271" t="s">
        <v>262</v>
      </c>
      <c r="FP15" s="1271" t="s">
        <v>262</v>
      </c>
      <c r="FQ15" s="1271" t="s">
        <v>262</v>
      </c>
      <c r="FR15" s="1271" t="s">
        <v>262</v>
      </c>
      <c r="FS15" s="1271" t="s">
        <v>262</v>
      </c>
      <c r="FT15" s="1271" t="s">
        <v>262</v>
      </c>
      <c r="FU15" s="1271" t="s">
        <v>262</v>
      </c>
      <c r="FV15" s="1271" t="s">
        <v>262</v>
      </c>
      <c r="FW15" s="1271" t="s">
        <v>262</v>
      </c>
      <c r="FX15" s="1271" t="s">
        <v>262</v>
      </c>
      <c r="FY15" s="1271" t="s">
        <v>262</v>
      </c>
      <c r="FZ15" s="1271" t="s">
        <v>262</v>
      </c>
      <c r="GA15" s="1271" t="s">
        <v>262</v>
      </c>
      <c r="GB15" s="1271" t="s">
        <v>262</v>
      </c>
      <c r="GC15" s="1271" t="s">
        <v>262</v>
      </c>
      <c r="GD15" s="1271" t="s">
        <v>262</v>
      </c>
      <c r="GE15" s="1271" t="s">
        <v>262</v>
      </c>
      <c r="GF15" s="1271" t="s">
        <v>262</v>
      </c>
      <c r="GG15" s="1271" t="s">
        <v>262</v>
      </c>
      <c r="GH15" s="1271" t="s">
        <v>262</v>
      </c>
      <c r="GI15" s="1271" t="s">
        <v>262</v>
      </c>
      <c r="GJ15" s="1271" t="s">
        <v>262</v>
      </c>
      <c r="GK15" s="1271" t="s">
        <v>262</v>
      </c>
      <c r="GL15" s="1271" t="s">
        <v>262</v>
      </c>
      <c r="GM15" s="1271" t="s">
        <v>262</v>
      </c>
      <c r="GN15" s="1271" t="s">
        <v>262</v>
      </c>
      <c r="GO15" s="1271" t="s">
        <v>262</v>
      </c>
      <c r="GP15" s="1271" t="s">
        <v>262</v>
      </c>
      <c r="GQ15" s="1271" t="s">
        <v>262</v>
      </c>
      <c r="GR15" s="1271" t="s">
        <v>262</v>
      </c>
      <c r="GS15" s="1271" t="s">
        <v>262</v>
      </c>
      <c r="GT15" s="1271" t="s">
        <v>262</v>
      </c>
      <c r="GU15" s="1271" t="s">
        <v>262</v>
      </c>
      <c r="GV15" s="1271" t="s">
        <v>262</v>
      </c>
      <c r="GW15" s="1271" t="s">
        <v>262</v>
      </c>
      <c r="GX15" s="1271" t="s">
        <v>262</v>
      </c>
      <c r="GY15" s="1271" t="s">
        <v>262</v>
      </c>
      <c r="GZ15" s="1271" t="s">
        <v>262</v>
      </c>
      <c r="HA15" s="1271" t="s">
        <v>262</v>
      </c>
      <c r="HB15" s="1271" t="s">
        <v>262</v>
      </c>
      <c r="HC15" s="1271" t="s">
        <v>262</v>
      </c>
      <c r="HD15" s="1271" t="s">
        <v>262</v>
      </c>
      <c r="HE15" s="1271" t="s">
        <v>262</v>
      </c>
      <c r="HF15" s="1271" t="s">
        <v>262</v>
      </c>
      <c r="HG15" s="1271" t="s">
        <v>262</v>
      </c>
      <c r="HH15" s="1271" t="s">
        <v>262</v>
      </c>
      <c r="HI15" s="1271" t="s">
        <v>262</v>
      </c>
      <c r="HJ15" s="1271" t="s">
        <v>262</v>
      </c>
      <c r="HK15" s="1271" t="s">
        <v>262</v>
      </c>
      <c r="HL15" s="1271" t="s">
        <v>262</v>
      </c>
      <c r="HM15" s="1271" t="s">
        <v>262</v>
      </c>
      <c r="HN15" s="1271" t="s">
        <v>262</v>
      </c>
      <c r="HO15" s="1271" t="s">
        <v>262</v>
      </c>
      <c r="HP15" s="1271" t="s">
        <v>262</v>
      </c>
      <c r="HQ15" s="1271" t="s">
        <v>262</v>
      </c>
      <c r="HR15" s="1271" t="s">
        <v>262</v>
      </c>
      <c r="HS15" s="1271" t="s">
        <v>262</v>
      </c>
      <c r="HT15" s="1271" t="s">
        <v>262</v>
      </c>
      <c r="HU15" s="1271" t="s">
        <v>262</v>
      </c>
      <c r="HV15" s="1271" t="s">
        <v>262</v>
      </c>
      <c r="HW15" s="1271" t="s">
        <v>262</v>
      </c>
      <c r="HX15" s="1271" t="s">
        <v>262</v>
      </c>
      <c r="HY15" s="1271" t="s">
        <v>262</v>
      </c>
      <c r="HZ15" s="1271" t="s">
        <v>262</v>
      </c>
      <c r="IA15" s="1271" t="s">
        <v>262</v>
      </c>
      <c r="IB15" s="1271" t="s">
        <v>262</v>
      </c>
      <c r="IC15" s="1271" t="s">
        <v>262</v>
      </c>
      <c r="ID15" s="1271" t="s">
        <v>262</v>
      </c>
      <c r="IE15" s="1271" t="s">
        <v>262</v>
      </c>
      <c r="IF15" s="1271" t="s">
        <v>262</v>
      </c>
      <c r="IG15" s="1271" t="s">
        <v>262</v>
      </c>
      <c r="IH15" s="1271" t="s">
        <v>262</v>
      </c>
      <c r="II15" s="1271" t="s">
        <v>262</v>
      </c>
      <c r="IJ15" s="1271" t="s">
        <v>262</v>
      </c>
      <c r="IK15" s="1271" t="s">
        <v>262</v>
      </c>
      <c r="IL15" s="1271" t="s">
        <v>262</v>
      </c>
      <c r="IM15" s="1271" t="s">
        <v>262</v>
      </c>
      <c r="IN15" s="1271" t="s">
        <v>262</v>
      </c>
      <c r="IO15" s="1271" t="s">
        <v>262</v>
      </c>
      <c r="IP15" s="1271" t="s">
        <v>262</v>
      </c>
      <c r="IQ15" s="1271" t="s">
        <v>262</v>
      </c>
      <c r="IR15" s="1271" t="s">
        <v>262</v>
      </c>
      <c r="IS15" s="1271" t="s">
        <v>262</v>
      </c>
      <c r="IT15" s="1271" t="s">
        <v>262</v>
      </c>
      <c r="IU15" s="1271" t="s">
        <v>262</v>
      </c>
      <c r="IV15" s="1271" t="s">
        <v>262</v>
      </c>
      <c r="IW15" s="1271" t="s">
        <v>262</v>
      </c>
      <c r="IX15" s="1271" t="s">
        <v>262</v>
      </c>
      <c r="IY15" s="1271" t="s">
        <v>262</v>
      </c>
      <c r="IZ15" s="1271" t="s">
        <v>262</v>
      </c>
      <c r="JA15" s="1271" t="s">
        <v>262</v>
      </c>
      <c r="JB15" s="1271" t="s">
        <v>262</v>
      </c>
      <c r="JC15" s="1271" t="s">
        <v>262</v>
      </c>
      <c r="JD15" s="1271" t="s">
        <v>262</v>
      </c>
      <c r="JE15" s="1271" t="s">
        <v>262</v>
      </c>
      <c r="JF15" s="1271" t="s">
        <v>262</v>
      </c>
      <c r="JG15" s="1271" t="s">
        <v>262</v>
      </c>
      <c r="JH15" s="1271" t="s">
        <v>262</v>
      </c>
      <c r="JI15" s="1271" t="s">
        <v>262</v>
      </c>
      <c r="JJ15" s="1271" t="s">
        <v>262</v>
      </c>
      <c r="JK15" s="1271" t="s">
        <v>262</v>
      </c>
      <c r="JL15" s="1271" t="s">
        <v>262</v>
      </c>
      <c r="JM15" s="1271" t="s">
        <v>262</v>
      </c>
      <c r="JN15" s="1271" t="s">
        <v>262</v>
      </c>
      <c r="JO15" s="1271" t="s">
        <v>262</v>
      </c>
      <c r="JP15" s="1271" t="s">
        <v>262</v>
      </c>
      <c r="JQ15" s="1271" t="s">
        <v>262</v>
      </c>
      <c r="JR15" s="1271" t="s">
        <v>262</v>
      </c>
      <c r="JS15" s="1271" t="s">
        <v>262</v>
      </c>
      <c r="JT15" s="1271" t="s">
        <v>262</v>
      </c>
      <c r="JU15" s="1271" t="s">
        <v>262</v>
      </c>
      <c r="JV15" s="1271" t="s">
        <v>262</v>
      </c>
      <c r="JW15" s="1271" t="s">
        <v>262</v>
      </c>
      <c r="JX15" s="1271" t="s">
        <v>262</v>
      </c>
      <c r="JY15" s="1271" t="s">
        <v>262</v>
      </c>
      <c r="JZ15" s="1271" t="s">
        <v>262</v>
      </c>
      <c r="KA15" s="1271" t="s">
        <v>262</v>
      </c>
      <c r="KB15" s="1271" t="s">
        <v>262</v>
      </c>
      <c r="KC15" s="1271" t="s">
        <v>262</v>
      </c>
      <c r="KD15" s="1271" t="s">
        <v>262</v>
      </c>
      <c r="KE15" s="1271" t="s">
        <v>262</v>
      </c>
      <c r="KF15" s="1272" t="s">
        <v>787</v>
      </c>
      <c r="KG15" s="1272" t="s">
        <v>787</v>
      </c>
    </row>
    <row r="16" spans="1:293" ht="23.25" customHeight="1">
      <c r="A16" s="1247"/>
      <c r="B16" s="53" t="s">
        <v>9</v>
      </c>
      <c r="C16" s="1273">
        <v>1154</v>
      </c>
      <c r="D16" s="1273">
        <v>615</v>
      </c>
      <c r="E16" s="1273">
        <v>295</v>
      </c>
      <c r="F16" s="1273">
        <v>35</v>
      </c>
      <c r="G16" s="1273">
        <v>202</v>
      </c>
      <c r="H16" s="1274"/>
      <c r="I16" s="1274"/>
      <c r="J16" s="1260"/>
      <c r="K16" s="1273">
        <v>38</v>
      </c>
      <c r="L16" s="1274"/>
      <c r="M16" s="1274" t="s">
        <v>787</v>
      </c>
      <c r="N16" s="1273">
        <v>2</v>
      </c>
      <c r="O16" s="1273">
        <v>19</v>
      </c>
      <c r="P16" s="1274" t="s">
        <v>787</v>
      </c>
      <c r="Q16" s="1273">
        <v>4</v>
      </c>
      <c r="R16" s="1273">
        <v>38</v>
      </c>
      <c r="S16" s="1273">
        <v>0</v>
      </c>
      <c r="T16" s="1273">
        <v>1</v>
      </c>
      <c r="U16" s="1273">
        <v>0</v>
      </c>
      <c r="V16" s="1273">
        <v>0</v>
      </c>
      <c r="W16" s="1273">
        <v>1</v>
      </c>
      <c r="X16" s="1273">
        <v>2</v>
      </c>
      <c r="Y16" s="1273">
        <v>0</v>
      </c>
      <c r="Z16" s="1273">
        <v>1</v>
      </c>
      <c r="AA16" s="1273">
        <v>10</v>
      </c>
      <c r="AB16" s="1273">
        <v>0</v>
      </c>
      <c r="AC16" s="1273">
        <v>1</v>
      </c>
      <c r="AD16" s="1273">
        <v>0</v>
      </c>
      <c r="AE16" s="1273">
        <v>0</v>
      </c>
      <c r="AF16" s="1273">
        <v>0</v>
      </c>
      <c r="AG16" s="1273">
        <v>0</v>
      </c>
      <c r="AH16" s="1274" t="s">
        <v>787</v>
      </c>
      <c r="AI16" s="1273">
        <v>17</v>
      </c>
      <c r="AJ16" s="1273">
        <v>1</v>
      </c>
      <c r="AK16" s="1273">
        <v>41</v>
      </c>
      <c r="AL16" s="1273">
        <v>3</v>
      </c>
      <c r="AM16" s="1273">
        <v>2</v>
      </c>
      <c r="AN16" s="1273">
        <v>1</v>
      </c>
      <c r="AO16" s="1273">
        <v>1</v>
      </c>
      <c r="AP16" s="1273">
        <v>1</v>
      </c>
      <c r="AQ16" s="1274" t="s">
        <v>787</v>
      </c>
      <c r="AR16" s="1274" t="s">
        <v>787</v>
      </c>
      <c r="AS16" s="1273">
        <v>116</v>
      </c>
      <c r="AT16" s="1273">
        <v>8</v>
      </c>
      <c r="AU16" s="1273">
        <v>1</v>
      </c>
      <c r="AV16" s="1274" t="s">
        <v>787</v>
      </c>
      <c r="AW16" s="1273">
        <v>14</v>
      </c>
      <c r="AX16" s="1273">
        <v>2</v>
      </c>
      <c r="AY16" s="1273">
        <v>0</v>
      </c>
      <c r="AZ16" s="1273">
        <v>1</v>
      </c>
      <c r="BA16" s="1273">
        <v>57</v>
      </c>
      <c r="BB16" s="1273">
        <v>1</v>
      </c>
      <c r="BC16" s="1273">
        <v>1</v>
      </c>
      <c r="BD16" s="1273">
        <v>1</v>
      </c>
      <c r="BE16" s="1273">
        <v>0</v>
      </c>
      <c r="BF16" s="1273">
        <v>3</v>
      </c>
      <c r="BG16" s="1273">
        <v>1</v>
      </c>
      <c r="BH16" s="1273">
        <v>2</v>
      </c>
      <c r="BI16" s="1273">
        <v>2</v>
      </c>
      <c r="BJ16" s="1273">
        <v>0</v>
      </c>
      <c r="BK16" s="1273">
        <v>0</v>
      </c>
      <c r="BL16" s="1274" t="s">
        <v>787</v>
      </c>
      <c r="BM16" s="1273">
        <v>5</v>
      </c>
      <c r="BN16" s="1273">
        <v>5</v>
      </c>
      <c r="BO16" s="1273">
        <v>5</v>
      </c>
      <c r="BP16" s="1273">
        <v>3</v>
      </c>
      <c r="BQ16" s="1273">
        <v>2</v>
      </c>
      <c r="BR16" s="1273">
        <v>3</v>
      </c>
      <c r="BS16" s="1273">
        <v>1</v>
      </c>
      <c r="BT16" s="1274" t="s">
        <v>787</v>
      </c>
      <c r="BU16" s="1273">
        <v>9</v>
      </c>
      <c r="BV16" s="1274" t="s">
        <v>787</v>
      </c>
      <c r="BW16" s="1273">
        <v>5</v>
      </c>
      <c r="BX16" s="1273">
        <v>1</v>
      </c>
      <c r="BY16" s="1273">
        <v>7</v>
      </c>
      <c r="BZ16" s="1274" t="s">
        <v>787</v>
      </c>
      <c r="CA16" s="1274" t="s">
        <v>787</v>
      </c>
      <c r="CB16" s="1274" t="s">
        <v>787</v>
      </c>
      <c r="CC16" s="1273">
        <v>3</v>
      </c>
      <c r="CD16" s="1274" t="s">
        <v>787</v>
      </c>
      <c r="CE16" s="1273">
        <v>1</v>
      </c>
      <c r="CF16" s="1274" t="s">
        <v>787</v>
      </c>
      <c r="CG16" s="1274" t="s">
        <v>787</v>
      </c>
      <c r="CH16" s="1274" t="s">
        <v>787</v>
      </c>
      <c r="CI16" s="1274" t="s">
        <v>787</v>
      </c>
      <c r="CJ16" s="1274" t="s">
        <v>787</v>
      </c>
      <c r="CK16" s="1274" t="s">
        <v>787</v>
      </c>
      <c r="CL16" s="1274" t="s">
        <v>787</v>
      </c>
      <c r="CM16" s="1274" t="s">
        <v>787</v>
      </c>
      <c r="CN16" s="1274" t="s">
        <v>787</v>
      </c>
      <c r="CO16" s="1274" t="s">
        <v>787</v>
      </c>
      <c r="CP16" s="1274" t="s">
        <v>787</v>
      </c>
      <c r="CQ16" s="1274" t="s">
        <v>787</v>
      </c>
      <c r="CR16" s="1274" t="s">
        <v>787</v>
      </c>
      <c r="CS16" s="1274" t="s">
        <v>787</v>
      </c>
      <c r="CT16" s="1274" t="s">
        <v>787</v>
      </c>
      <c r="CU16" s="1274" t="s">
        <v>787</v>
      </c>
      <c r="CV16" s="1273">
        <v>4</v>
      </c>
      <c r="CW16" s="1274" t="s">
        <v>787</v>
      </c>
      <c r="CX16" s="1273">
        <v>0</v>
      </c>
      <c r="CY16" s="1274" t="s">
        <v>787</v>
      </c>
      <c r="CZ16" s="1273">
        <v>2</v>
      </c>
      <c r="DA16" s="1273">
        <v>2</v>
      </c>
      <c r="DB16" s="1274" t="s">
        <v>787</v>
      </c>
      <c r="DC16" s="1273">
        <v>184</v>
      </c>
      <c r="DD16" s="1274" t="s">
        <v>787</v>
      </c>
      <c r="DE16" s="1274" t="s">
        <v>787</v>
      </c>
      <c r="DF16" s="1274" t="s">
        <v>787</v>
      </c>
      <c r="DG16" s="1273">
        <v>6</v>
      </c>
      <c r="DH16" s="1273">
        <v>1</v>
      </c>
      <c r="DI16" s="1273">
        <v>0</v>
      </c>
      <c r="DJ16" s="1273">
        <v>25</v>
      </c>
      <c r="DK16" s="1273">
        <v>16</v>
      </c>
      <c r="DL16" s="1274" t="s">
        <v>787</v>
      </c>
      <c r="DM16" s="1274" t="s">
        <v>787</v>
      </c>
      <c r="DN16" s="1274" t="s">
        <v>787</v>
      </c>
      <c r="DO16" s="1274" t="s">
        <v>787</v>
      </c>
      <c r="DP16" s="1273">
        <v>1</v>
      </c>
      <c r="DQ16" s="1274" t="s">
        <v>787</v>
      </c>
      <c r="DR16" s="1274" t="s">
        <v>787</v>
      </c>
      <c r="DS16" s="1273">
        <v>0</v>
      </c>
      <c r="DT16" s="1274" t="s">
        <v>787</v>
      </c>
      <c r="DU16" s="1274" t="s">
        <v>787</v>
      </c>
      <c r="DV16" s="1274" t="s">
        <v>787</v>
      </c>
      <c r="DW16" s="1274" t="s">
        <v>787</v>
      </c>
      <c r="DX16" s="1274" t="s">
        <v>787</v>
      </c>
      <c r="DY16" s="1274" t="s">
        <v>787</v>
      </c>
      <c r="DZ16" s="1274" t="s">
        <v>787</v>
      </c>
      <c r="EA16" s="1274" t="s">
        <v>787</v>
      </c>
      <c r="EB16" s="1274" t="s">
        <v>787</v>
      </c>
      <c r="EC16" s="1274" t="s">
        <v>787</v>
      </c>
      <c r="ED16" s="1274" t="s">
        <v>787</v>
      </c>
      <c r="EE16" s="1274" t="s">
        <v>787</v>
      </c>
      <c r="EF16" s="1273">
        <v>1</v>
      </c>
      <c r="EG16" s="1273">
        <v>0</v>
      </c>
      <c r="EH16" s="1273">
        <v>0</v>
      </c>
      <c r="EI16" s="1273">
        <v>0</v>
      </c>
      <c r="EJ16" s="1273">
        <v>0</v>
      </c>
      <c r="EK16" s="1273">
        <v>0</v>
      </c>
      <c r="EL16" s="1273">
        <v>2</v>
      </c>
      <c r="EM16" s="1273">
        <v>0</v>
      </c>
      <c r="EN16" s="1273">
        <v>1</v>
      </c>
      <c r="EO16" s="1273">
        <v>0</v>
      </c>
      <c r="EP16" s="1273">
        <v>0</v>
      </c>
      <c r="EQ16" s="1273">
        <v>0</v>
      </c>
      <c r="ER16" s="1273">
        <v>2</v>
      </c>
      <c r="ES16" s="1273">
        <v>0</v>
      </c>
      <c r="ET16" s="1273">
        <v>0</v>
      </c>
      <c r="EU16" s="1273">
        <v>0</v>
      </c>
      <c r="EV16" s="1273">
        <v>1</v>
      </c>
      <c r="EW16" s="1273">
        <v>1</v>
      </c>
      <c r="EX16" s="1273">
        <v>0</v>
      </c>
      <c r="EY16" s="1273">
        <v>1</v>
      </c>
      <c r="EZ16" s="1273">
        <v>0</v>
      </c>
      <c r="FA16" s="1273">
        <v>1</v>
      </c>
      <c r="FB16" s="1273">
        <v>0</v>
      </c>
      <c r="FC16" s="1273">
        <v>0</v>
      </c>
      <c r="FD16" s="1273">
        <v>0</v>
      </c>
      <c r="FE16" s="1273">
        <v>0</v>
      </c>
      <c r="FF16" s="1273">
        <v>0</v>
      </c>
      <c r="FG16" s="1273">
        <v>1</v>
      </c>
      <c r="FH16" s="1273">
        <v>1</v>
      </c>
      <c r="FI16" s="1273">
        <v>0</v>
      </c>
      <c r="FJ16" s="1273">
        <v>1</v>
      </c>
      <c r="FK16" s="1273">
        <v>1</v>
      </c>
      <c r="FL16" s="1273">
        <v>1</v>
      </c>
      <c r="FM16" s="1273">
        <v>1</v>
      </c>
      <c r="FN16" s="1273">
        <v>0</v>
      </c>
      <c r="FO16" s="1273">
        <v>0</v>
      </c>
      <c r="FP16" s="1273">
        <v>3</v>
      </c>
      <c r="FQ16" s="1273">
        <v>1</v>
      </c>
      <c r="FR16" s="1273">
        <v>0</v>
      </c>
      <c r="FS16" s="1273">
        <v>3</v>
      </c>
      <c r="FT16" s="1273">
        <v>2</v>
      </c>
      <c r="FU16" s="1273">
        <v>2</v>
      </c>
      <c r="FV16" s="1273">
        <v>2</v>
      </c>
      <c r="FW16" s="1273">
        <v>1</v>
      </c>
      <c r="FX16" s="1273">
        <v>0</v>
      </c>
      <c r="FY16" s="1273">
        <v>0</v>
      </c>
      <c r="FZ16" s="1273">
        <v>1</v>
      </c>
      <c r="GA16" s="1273">
        <v>1</v>
      </c>
      <c r="GB16" s="1273">
        <v>1</v>
      </c>
      <c r="GC16" s="1273">
        <v>0</v>
      </c>
      <c r="GD16" s="1273">
        <v>0</v>
      </c>
      <c r="GE16" s="1273">
        <v>0</v>
      </c>
      <c r="GF16" s="1273">
        <v>1</v>
      </c>
      <c r="GG16" s="1273">
        <v>2</v>
      </c>
      <c r="GH16" s="1273">
        <v>1</v>
      </c>
      <c r="GI16" s="1273">
        <v>0</v>
      </c>
      <c r="GJ16" s="1273">
        <v>0</v>
      </c>
      <c r="GK16" s="1273">
        <v>0</v>
      </c>
      <c r="GL16" s="1273">
        <v>0</v>
      </c>
      <c r="GM16" s="1273">
        <v>0</v>
      </c>
      <c r="GN16" s="1273">
        <v>1</v>
      </c>
      <c r="GO16" s="1273">
        <v>0</v>
      </c>
      <c r="GP16" s="1273">
        <v>0</v>
      </c>
      <c r="GQ16" s="1273">
        <v>1</v>
      </c>
      <c r="GR16" s="1273">
        <v>1</v>
      </c>
      <c r="GS16" s="1273">
        <v>1</v>
      </c>
      <c r="GT16" s="1273">
        <v>0</v>
      </c>
      <c r="GU16" s="1273">
        <v>0</v>
      </c>
      <c r="GV16" s="1273">
        <v>3</v>
      </c>
      <c r="GW16" s="1273">
        <v>0</v>
      </c>
      <c r="GX16" s="1273">
        <v>1</v>
      </c>
      <c r="GY16" s="1273">
        <v>0</v>
      </c>
      <c r="GZ16" s="1273">
        <v>1</v>
      </c>
      <c r="HA16" s="1273">
        <v>0</v>
      </c>
      <c r="HB16" s="1273">
        <v>1</v>
      </c>
      <c r="HC16" s="1273">
        <v>5</v>
      </c>
      <c r="HD16" s="1273">
        <v>2</v>
      </c>
      <c r="HE16" s="1273">
        <v>0</v>
      </c>
      <c r="HF16" s="1273">
        <v>0</v>
      </c>
      <c r="HG16" s="1273">
        <v>0</v>
      </c>
      <c r="HH16" s="1273">
        <v>0</v>
      </c>
      <c r="HI16" s="1273">
        <v>0</v>
      </c>
      <c r="HJ16" s="1273">
        <v>0</v>
      </c>
      <c r="HK16" s="1273">
        <v>0</v>
      </c>
      <c r="HL16" s="1273">
        <v>1</v>
      </c>
      <c r="HM16" s="1273">
        <v>1</v>
      </c>
      <c r="HN16" s="1273">
        <v>1</v>
      </c>
      <c r="HO16" s="1273">
        <v>0</v>
      </c>
      <c r="HP16" s="1273">
        <v>0</v>
      </c>
      <c r="HQ16" s="1273">
        <v>1</v>
      </c>
      <c r="HR16" s="1273">
        <v>0</v>
      </c>
      <c r="HS16" s="1273">
        <v>1</v>
      </c>
      <c r="HT16" s="1273">
        <v>1</v>
      </c>
      <c r="HU16" s="1273">
        <v>2</v>
      </c>
      <c r="HV16" s="1273">
        <v>0</v>
      </c>
      <c r="HW16" s="1273">
        <v>0</v>
      </c>
      <c r="HX16" s="1273">
        <v>0</v>
      </c>
      <c r="HY16" s="1273">
        <v>0</v>
      </c>
      <c r="HZ16" s="1273">
        <v>0</v>
      </c>
      <c r="IA16" s="1273">
        <v>0</v>
      </c>
      <c r="IB16" s="1273">
        <v>0</v>
      </c>
      <c r="IC16" s="1273">
        <v>1</v>
      </c>
      <c r="ID16" s="1273">
        <v>0</v>
      </c>
      <c r="IE16" s="1273">
        <v>0</v>
      </c>
      <c r="IF16" s="1273">
        <v>1</v>
      </c>
      <c r="IG16" s="1273">
        <v>1</v>
      </c>
      <c r="IH16" s="1273">
        <v>0</v>
      </c>
      <c r="II16" s="1273">
        <v>0</v>
      </c>
      <c r="IJ16" s="1273">
        <v>22</v>
      </c>
      <c r="IK16" s="1273">
        <v>5</v>
      </c>
      <c r="IL16" s="1273">
        <v>1</v>
      </c>
      <c r="IM16" s="1273">
        <v>0</v>
      </c>
      <c r="IN16" s="1273">
        <v>1</v>
      </c>
      <c r="IO16" s="1273">
        <v>1</v>
      </c>
      <c r="IP16" s="1273">
        <v>1</v>
      </c>
      <c r="IQ16" s="1273">
        <v>0</v>
      </c>
      <c r="IR16" s="1273" t="s">
        <v>262</v>
      </c>
      <c r="IS16" s="1273">
        <v>0</v>
      </c>
      <c r="IT16" s="1273">
        <v>0</v>
      </c>
      <c r="IU16" s="1273">
        <v>1</v>
      </c>
      <c r="IV16" s="1273">
        <v>1</v>
      </c>
      <c r="IW16" s="1273">
        <v>0</v>
      </c>
      <c r="IX16" s="1273">
        <v>1</v>
      </c>
      <c r="IY16" s="1273">
        <v>1</v>
      </c>
      <c r="IZ16" s="1273">
        <v>0</v>
      </c>
      <c r="JA16" s="1273" t="s">
        <v>262</v>
      </c>
      <c r="JB16" s="1273" t="s">
        <v>262</v>
      </c>
      <c r="JC16" s="1273">
        <v>0</v>
      </c>
      <c r="JD16" s="1273">
        <v>0</v>
      </c>
      <c r="JE16" s="1273">
        <v>0</v>
      </c>
      <c r="JF16" s="1273">
        <v>0</v>
      </c>
      <c r="JG16" s="1273">
        <v>0</v>
      </c>
      <c r="JH16" s="1273">
        <v>0</v>
      </c>
      <c r="JI16" s="1273">
        <v>0</v>
      </c>
      <c r="JJ16" s="1273">
        <v>4</v>
      </c>
      <c r="JK16" s="1273">
        <v>1</v>
      </c>
      <c r="JL16" s="1273">
        <v>1</v>
      </c>
      <c r="JM16" s="1273">
        <v>0</v>
      </c>
      <c r="JN16" s="1273">
        <v>0</v>
      </c>
      <c r="JO16" s="1273">
        <v>0</v>
      </c>
      <c r="JP16" s="1273">
        <v>0</v>
      </c>
      <c r="JQ16" s="1273">
        <v>0</v>
      </c>
      <c r="JR16" s="1273">
        <v>2</v>
      </c>
      <c r="JS16" s="1273">
        <v>8</v>
      </c>
      <c r="JT16" s="1273">
        <v>0</v>
      </c>
      <c r="JU16" s="1273">
        <v>0</v>
      </c>
      <c r="JV16" s="1273">
        <v>0</v>
      </c>
      <c r="JW16" s="1273">
        <v>1</v>
      </c>
      <c r="JX16" s="1273">
        <v>2</v>
      </c>
      <c r="JY16" s="1273">
        <v>0</v>
      </c>
      <c r="JZ16" s="1273">
        <v>0</v>
      </c>
      <c r="KA16" s="1273">
        <v>0</v>
      </c>
      <c r="KB16" s="1273">
        <v>0</v>
      </c>
      <c r="KC16" s="1273">
        <v>0</v>
      </c>
      <c r="KD16" s="1273">
        <v>1</v>
      </c>
      <c r="KE16" s="1273">
        <v>8</v>
      </c>
      <c r="KF16" s="1274" t="s">
        <v>787</v>
      </c>
      <c r="KG16" s="1274" t="s">
        <v>787</v>
      </c>
    </row>
    <row r="17" spans="1:294" ht="23.25" customHeight="1">
      <c r="A17" s="1247"/>
      <c r="B17" s="57" t="s">
        <v>15</v>
      </c>
      <c r="C17" s="1264">
        <v>10065</v>
      </c>
      <c r="D17" s="1264">
        <v>5491</v>
      </c>
      <c r="E17" s="1264">
        <v>1878</v>
      </c>
      <c r="F17" s="1264">
        <v>1034</v>
      </c>
      <c r="G17" s="1264">
        <v>1645</v>
      </c>
      <c r="H17" s="1275"/>
      <c r="I17" s="1275"/>
      <c r="J17" s="1260"/>
      <c r="K17" s="1264">
        <v>753</v>
      </c>
      <c r="L17" s="1275" t="s">
        <v>787</v>
      </c>
      <c r="M17" s="1275" t="s">
        <v>787</v>
      </c>
      <c r="N17" s="1264">
        <v>64</v>
      </c>
      <c r="O17" s="1264">
        <v>112</v>
      </c>
      <c r="P17" s="1275" t="s">
        <v>787</v>
      </c>
      <c r="Q17" s="1264">
        <v>71</v>
      </c>
      <c r="R17" s="1264">
        <v>99</v>
      </c>
      <c r="S17" s="1264">
        <v>41</v>
      </c>
      <c r="T17" s="1264">
        <v>33</v>
      </c>
      <c r="U17" s="1264">
        <v>44</v>
      </c>
      <c r="V17" s="1264">
        <v>24</v>
      </c>
      <c r="W17" s="1264">
        <v>41</v>
      </c>
      <c r="X17" s="1264">
        <v>138</v>
      </c>
      <c r="Y17" s="1264">
        <v>48</v>
      </c>
      <c r="Z17" s="1264">
        <v>24</v>
      </c>
      <c r="AA17" s="1264">
        <v>32</v>
      </c>
      <c r="AB17" s="1264">
        <v>29</v>
      </c>
      <c r="AC17" s="1264">
        <v>35</v>
      </c>
      <c r="AD17" s="1264">
        <v>27</v>
      </c>
      <c r="AE17" s="1264">
        <v>19</v>
      </c>
      <c r="AF17" s="1264">
        <v>20</v>
      </c>
      <c r="AG17" s="1264">
        <v>54</v>
      </c>
      <c r="AH17" s="1275" t="s">
        <v>787</v>
      </c>
      <c r="AI17" s="1264">
        <v>36</v>
      </c>
      <c r="AJ17" s="1264">
        <v>20</v>
      </c>
      <c r="AK17" s="1264">
        <v>91</v>
      </c>
      <c r="AL17" s="1264">
        <v>92</v>
      </c>
      <c r="AM17" s="1264">
        <v>73</v>
      </c>
      <c r="AN17" s="1264">
        <v>63</v>
      </c>
      <c r="AO17" s="1264">
        <v>46</v>
      </c>
      <c r="AP17" s="1264">
        <v>27</v>
      </c>
      <c r="AQ17" s="1275" t="s">
        <v>787</v>
      </c>
      <c r="AR17" s="1275" t="s">
        <v>787</v>
      </c>
      <c r="AS17" s="1264">
        <v>342</v>
      </c>
      <c r="AT17" s="1264">
        <v>92</v>
      </c>
      <c r="AU17" s="1264">
        <v>74</v>
      </c>
      <c r="AV17" s="1275" t="s">
        <v>787</v>
      </c>
      <c r="AW17" s="1264">
        <v>76</v>
      </c>
      <c r="AX17" s="1264">
        <v>60</v>
      </c>
      <c r="AY17" s="1264">
        <v>32</v>
      </c>
      <c r="AZ17" s="1264">
        <v>41</v>
      </c>
      <c r="BA17" s="1264">
        <v>100</v>
      </c>
      <c r="BB17" s="1264">
        <v>28</v>
      </c>
      <c r="BC17" s="1264">
        <v>20</v>
      </c>
      <c r="BD17" s="1264">
        <v>16</v>
      </c>
      <c r="BE17" s="1264">
        <v>15</v>
      </c>
      <c r="BF17" s="1264">
        <v>150</v>
      </c>
      <c r="BG17" s="1264">
        <v>63</v>
      </c>
      <c r="BH17" s="1264">
        <v>70</v>
      </c>
      <c r="BI17" s="1264">
        <v>62</v>
      </c>
      <c r="BJ17" s="1264">
        <v>30</v>
      </c>
      <c r="BK17" s="1264">
        <v>43</v>
      </c>
      <c r="BL17" s="1275" t="s">
        <v>787</v>
      </c>
      <c r="BM17" s="1264">
        <v>222</v>
      </c>
      <c r="BN17" s="1264">
        <v>193</v>
      </c>
      <c r="BO17" s="1264">
        <v>101</v>
      </c>
      <c r="BP17" s="1264">
        <v>115</v>
      </c>
      <c r="BQ17" s="1264">
        <v>68</v>
      </c>
      <c r="BR17" s="1264">
        <v>66</v>
      </c>
      <c r="BS17" s="1264">
        <v>29</v>
      </c>
      <c r="BT17" s="1275" t="s">
        <v>787</v>
      </c>
      <c r="BU17" s="1264">
        <v>95</v>
      </c>
      <c r="BV17" s="1275" t="s">
        <v>787</v>
      </c>
      <c r="BW17" s="1264">
        <v>62</v>
      </c>
      <c r="BX17" s="1264">
        <v>31</v>
      </c>
      <c r="BY17" s="1264">
        <v>77</v>
      </c>
      <c r="BZ17" s="1275" t="s">
        <v>787</v>
      </c>
      <c r="CA17" s="1275" t="s">
        <v>787</v>
      </c>
      <c r="CB17" s="1275" t="s">
        <v>787</v>
      </c>
      <c r="CC17" s="1264">
        <v>34</v>
      </c>
      <c r="CD17" s="1275" t="s">
        <v>787</v>
      </c>
      <c r="CE17" s="1264">
        <v>32</v>
      </c>
      <c r="CF17" s="1275" t="s">
        <v>787</v>
      </c>
      <c r="CG17" s="1275" t="s">
        <v>787</v>
      </c>
      <c r="CH17" s="1275" t="s">
        <v>787</v>
      </c>
      <c r="CI17" s="1275" t="s">
        <v>787</v>
      </c>
      <c r="CJ17" s="1275" t="s">
        <v>787</v>
      </c>
      <c r="CK17" s="1275" t="s">
        <v>787</v>
      </c>
      <c r="CL17" s="1275" t="s">
        <v>787</v>
      </c>
      <c r="CM17" s="1275" t="s">
        <v>787</v>
      </c>
      <c r="CN17" s="1275" t="s">
        <v>787</v>
      </c>
      <c r="CO17" s="1275" t="s">
        <v>787</v>
      </c>
      <c r="CP17" s="1275" t="s">
        <v>787</v>
      </c>
      <c r="CQ17" s="1275" t="s">
        <v>787</v>
      </c>
      <c r="CR17" s="1275" t="s">
        <v>787</v>
      </c>
      <c r="CS17" s="1275" t="s">
        <v>787</v>
      </c>
      <c r="CT17" s="1275" t="s">
        <v>787</v>
      </c>
      <c r="CU17" s="1275" t="s">
        <v>787</v>
      </c>
      <c r="CV17" s="1264">
        <v>28</v>
      </c>
      <c r="CW17" s="1275" t="s">
        <v>787</v>
      </c>
      <c r="CX17" s="1264">
        <v>16</v>
      </c>
      <c r="CY17" s="1275" t="s">
        <v>787</v>
      </c>
      <c r="CZ17" s="1264">
        <v>25</v>
      </c>
      <c r="DA17" s="1264">
        <v>22</v>
      </c>
      <c r="DB17" s="1275" t="s">
        <v>787</v>
      </c>
      <c r="DC17" s="1264">
        <v>498</v>
      </c>
      <c r="DD17" s="1275" t="s">
        <v>787</v>
      </c>
      <c r="DE17" s="1275" t="s">
        <v>787</v>
      </c>
      <c r="DF17" s="1275" t="s">
        <v>787</v>
      </c>
      <c r="DG17" s="1264">
        <v>51</v>
      </c>
      <c r="DH17" s="1264">
        <v>69</v>
      </c>
      <c r="DI17" s="1264">
        <v>11</v>
      </c>
      <c r="DJ17" s="1264">
        <v>215</v>
      </c>
      <c r="DK17" s="1264">
        <v>102</v>
      </c>
      <c r="DL17" s="1275" t="s">
        <v>787</v>
      </c>
      <c r="DM17" s="1275" t="s">
        <v>787</v>
      </c>
      <c r="DN17" s="1275" t="s">
        <v>787</v>
      </c>
      <c r="DO17" s="1275" t="s">
        <v>787</v>
      </c>
      <c r="DP17" s="1264">
        <v>79</v>
      </c>
      <c r="DQ17" s="1275" t="s">
        <v>787</v>
      </c>
      <c r="DR17" s="1275" t="s">
        <v>787</v>
      </c>
      <c r="DS17" s="1264">
        <v>62</v>
      </c>
      <c r="DT17" s="1275" t="s">
        <v>787</v>
      </c>
      <c r="DU17" s="1275" t="s">
        <v>787</v>
      </c>
      <c r="DV17" s="1275" t="s">
        <v>787</v>
      </c>
      <c r="DW17" s="1275" t="s">
        <v>787</v>
      </c>
      <c r="DX17" s="1275" t="s">
        <v>787</v>
      </c>
      <c r="DY17" s="1275" t="s">
        <v>787</v>
      </c>
      <c r="DZ17" s="1275" t="s">
        <v>787</v>
      </c>
      <c r="EA17" s="1275" t="s">
        <v>787</v>
      </c>
      <c r="EB17" s="1275" t="s">
        <v>787</v>
      </c>
      <c r="EC17" s="1275" t="s">
        <v>787</v>
      </c>
      <c r="ED17" s="1275" t="s">
        <v>787</v>
      </c>
      <c r="EE17" s="1275" t="s">
        <v>787</v>
      </c>
      <c r="EF17" s="1264">
        <v>19</v>
      </c>
      <c r="EG17" s="1264">
        <v>7</v>
      </c>
      <c r="EH17" s="1264">
        <v>6</v>
      </c>
      <c r="EI17" s="1264">
        <v>3</v>
      </c>
      <c r="EJ17" s="1264">
        <v>6</v>
      </c>
      <c r="EK17" s="1264">
        <v>5</v>
      </c>
      <c r="EL17" s="1264">
        <v>21</v>
      </c>
      <c r="EM17" s="1264">
        <v>7</v>
      </c>
      <c r="EN17" s="1264">
        <v>11</v>
      </c>
      <c r="EO17" s="1264">
        <v>6</v>
      </c>
      <c r="EP17" s="1264">
        <v>8</v>
      </c>
      <c r="EQ17" s="1264">
        <v>8</v>
      </c>
      <c r="ER17" s="1264">
        <v>24</v>
      </c>
      <c r="ES17" s="1264">
        <v>5</v>
      </c>
      <c r="ET17" s="1264">
        <v>25</v>
      </c>
      <c r="EU17" s="1264">
        <v>5</v>
      </c>
      <c r="EV17" s="1264">
        <v>11</v>
      </c>
      <c r="EW17" s="1264">
        <v>11</v>
      </c>
      <c r="EX17" s="1264">
        <v>12</v>
      </c>
      <c r="EY17" s="1264">
        <v>14</v>
      </c>
      <c r="EZ17" s="1264">
        <v>17</v>
      </c>
      <c r="FA17" s="1264">
        <v>17</v>
      </c>
      <c r="FB17" s="1264">
        <v>7</v>
      </c>
      <c r="FC17" s="1264">
        <v>6</v>
      </c>
      <c r="FD17" s="1264">
        <v>29</v>
      </c>
      <c r="FE17" s="1264">
        <v>13</v>
      </c>
      <c r="FF17" s="1264">
        <v>17</v>
      </c>
      <c r="FG17" s="1264">
        <v>9</v>
      </c>
      <c r="FH17" s="1264">
        <v>7</v>
      </c>
      <c r="FI17" s="1264">
        <v>4</v>
      </c>
      <c r="FJ17" s="1264">
        <v>13</v>
      </c>
      <c r="FK17" s="1264">
        <v>14</v>
      </c>
      <c r="FL17" s="1264">
        <v>10</v>
      </c>
      <c r="FM17" s="1264">
        <v>7</v>
      </c>
      <c r="FN17" s="1264">
        <v>4</v>
      </c>
      <c r="FO17" s="1264">
        <v>4</v>
      </c>
      <c r="FP17" s="1264">
        <v>16</v>
      </c>
      <c r="FQ17" s="1264">
        <v>9</v>
      </c>
      <c r="FR17" s="1264">
        <v>7</v>
      </c>
      <c r="FS17" s="1264">
        <v>19</v>
      </c>
      <c r="FT17" s="1264">
        <v>28</v>
      </c>
      <c r="FU17" s="1264">
        <v>19</v>
      </c>
      <c r="FV17" s="1264">
        <v>28</v>
      </c>
      <c r="FW17" s="1264">
        <v>11</v>
      </c>
      <c r="FX17" s="1264">
        <v>5</v>
      </c>
      <c r="FY17" s="1264">
        <v>4</v>
      </c>
      <c r="FZ17" s="1264">
        <v>11</v>
      </c>
      <c r="GA17" s="1264">
        <v>9</v>
      </c>
      <c r="GB17" s="1264">
        <v>9</v>
      </c>
      <c r="GC17" s="1264">
        <v>3</v>
      </c>
      <c r="GD17" s="1264">
        <v>5</v>
      </c>
      <c r="GE17" s="1264">
        <v>11</v>
      </c>
      <c r="GF17" s="1264">
        <v>11</v>
      </c>
      <c r="GG17" s="1264">
        <v>18</v>
      </c>
      <c r="GH17" s="1264">
        <v>8</v>
      </c>
      <c r="GI17" s="1264">
        <v>6</v>
      </c>
      <c r="GJ17" s="1264">
        <v>5</v>
      </c>
      <c r="GK17" s="1264">
        <v>4</v>
      </c>
      <c r="GL17" s="1264">
        <v>4</v>
      </c>
      <c r="GM17" s="1264">
        <v>2</v>
      </c>
      <c r="GN17" s="1264">
        <v>7</v>
      </c>
      <c r="GO17" s="1264">
        <v>8</v>
      </c>
      <c r="GP17" s="1264">
        <v>4</v>
      </c>
      <c r="GQ17" s="1264">
        <v>13</v>
      </c>
      <c r="GR17" s="1264">
        <v>25</v>
      </c>
      <c r="GS17" s="1264">
        <v>6</v>
      </c>
      <c r="GT17" s="1264">
        <v>5</v>
      </c>
      <c r="GU17" s="1264">
        <v>7</v>
      </c>
      <c r="GV17" s="1264">
        <v>13</v>
      </c>
      <c r="GW17" s="1264">
        <v>5</v>
      </c>
      <c r="GX17" s="1264">
        <v>11</v>
      </c>
      <c r="GY17" s="1264">
        <v>2</v>
      </c>
      <c r="GZ17" s="1264">
        <v>13</v>
      </c>
      <c r="HA17" s="1264">
        <v>35</v>
      </c>
      <c r="HB17" s="1264">
        <v>6</v>
      </c>
      <c r="HC17" s="1264">
        <v>28</v>
      </c>
      <c r="HD17" s="1264">
        <v>22</v>
      </c>
      <c r="HE17" s="1264">
        <v>5</v>
      </c>
      <c r="HF17" s="1264">
        <v>3</v>
      </c>
      <c r="HG17" s="1264">
        <v>4</v>
      </c>
      <c r="HH17" s="1264">
        <v>7</v>
      </c>
      <c r="HI17" s="1264">
        <v>3</v>
      </c>
      <c r="HJ17" s="1264">
        <v>5</v>
      </c>
      <c r="HK17" s="1264">
        <v>5</v>
      </c>
      <c r="HL17" s="1264">
        <v>7</v>
      </c>
      <c r="HM17" s="1264">
        <v>9</v>
      </c>
      <c r="HN17" s="1264">
        <v>8</v>
      </c>
      <c r="HO17" s="1264">
        <v>3</v>
      </c>
      <c r="HP17" s="1264">
        <v>15</v>
      </c>
      <c r="HQ17" s="1264">
        <v>18</v>
      </c>
      <c r="HR17" s="1264">
        <v>15</v>
      </c>
      <c r="HS17" s="1264">
        <v>8</v>
      </c>
      <c r="HT17" s="1264">
        <v>17</v>
      </c>
      <c r="HU17" s="1264">
        <v>14</v>
      </c>
      <c r="HV17" s="1264">
        <v>11</v>
      </c>
      <c r="HW17" s="1264">
        <v>7</v>
      </c>
      <c r="HX17" s="1264">
        <v>6</v>
      </c>
      <c r="HY17" s="1264">
        <v>4</v>
      </c>
      <c r="HZ17" s="1264">
        <v>6</v>
      </c>
      <c r="IA17" s="1264">
        <v>3</v>
      </c>
      <c r="IB17" s="1264">
        <v>4</v>
      </c>
      <c r="IC17" s="1264">
        <v>11</v>
      </c>
      <c r="ID17" s="1264">
        <v>7</v>
      </c>
      <c r="IE17" s="1264">
        <v>7</v>
      </c>
      <c r="IF17" s="1264">
        <v>14</v>
      </c>
      <c r="IG17" s="1264">
        <v>6</v>
      </c>
      <c r="IH17" s="1264">
        <v>5</v>
      </c>
      <c r="II17" s="1264">
        <v>6</v>
      </c>
      <c r="IJ17" s="1264">
        <v>52</v>
      </c>
      <c r="IK17" s="1264">
        <v>37</v>
      </c>
      <c r="IL17" s="1264">
        <v>17</v>
      </c>
      <c r="IM17" s="1264">
        <v>7</v>
      </c>
      <c r="IN17" s="1264">
        <v>12</v>
      </c>
      <c r="IO17" s="1264">
        <v>8</v>
      </c>
      <c r="IP17" s="1264">
        <v>8</v>
      </c>
      <c r="IQ17" s="1264">
        <v>5</v>
      </c>
      <c r="IR17" s="1264">
        <v>1</v>
      </c>
      <c r="IS17" s="1264">
        <v>8</v>
      </c>
      <c r="IT17" s="1264">
        <v>4</v>
      </c>
      <c r="IU17" s="1264">
        <v>4</v>
      </c>
      <c r="IV17" s="1264">
        <v>4</v>
      </c>
      <c r="IW17" s="1264">
        <v>6</v>
      </c>
      <c r="IX17" s="1264">
        <v>7</v>
      </c>
      <c r="IY17" s="1264">
        <v>10</v>
      </c>
      <c r="IZ17" s="1264">
        <v>4</v>
      </c>
      <c r="JA17" s="1264">
        <v>2</v>
      </c>
      <c r="JB17" s="1264">
        <v>1</v>
      </c>
      <c r="JC17" s="1264">
        <v>5</v>
      </c>
      <c r="JD17" s="1264">
        <v>8</v>
      </c>
      <c r="JE17" s="1264">
        <v>3</v>
      </c>
      <c r="JF17" s="1264">
        <v>4</v>
      </c>
      <c r="JG17" s="1264">
        <v>3</v>
      </c>
      <c r="JH17" s="1264">
        <v>5</v>
      </c>
      <c r="JI17" s="1264">
        <v>7</v>
      </c>
      <c r="JJ17" s="1264">
        <v>53</v>
      </c>
      <c r="JK17" s="1264">
        <v>20</v>
      </c>
      <c r="JL17" s="1264">
        <v>8</v>
      </c>
      <c r="JM17" s="1264">
        <v>3</v>
      </c>
      <c r="JN17" s="1264">
        <v>11</v>
      </c>
      <c r="JO17" s="1264">
        <v>5</v>
      </c>
      <c r="JP17" s="1264">
        <v>4</v>
      </c>
      <c r="JQ17" s="1264">
        <v>9</v>
      </c>
      <c r="JR17" s="1264">
        <v>12</v>
      </c>
      <c r="JS17" s="1264">
        <v>27</v>
      </c>
      <c r="JT17" s="1264">
        <v>4</v>
      </c>
      <c r="JU17" s="1264">
        <v>4</v>
      </c>
      <c r="JV17" s="1264">
        <v>8</v>
      </c>
      <c r="JW17" s="1264">
        <v>7</v>
      </c>
      <c r="JX17" s="1264">
        <v>14</v>
      </c>
      <c r="JY17" s="1264">
        <v>7</v>
      </c>
      <c r="JZ17" s="1264">
        <v>4</v>
      </c>
      <c r="KA17" s="1264">
        <v>5</v>
      </c>
      <c r="KB17" s="1264">
        <v>6</v>
      </c>
      <c r="KC17" s="1264">
        <v>4</v>
      </c>
      <c r="KD17" s="1264">
        <v>8</v>
      </c>
      <c r="KE17" s="1264">
        <v>13</v>
      </c>
      <c r="KF17" s="1275" t="s">
        <v>787</v>
      </c>
      <c r="KG17" s="1275" t="s">
        <v>787</v>
      </c>
    </row>
    <row r="18" spans="1:294" ht="23.25" customHeight="1">
      <c r="A18" s="1247"/>
      <c r="B18" s="57" t="s">
        <v>19</v>
      </c>
      <c r="C18" s="1264">
        <v>24677</v>
      </c>
      <c r="D18" s="1264">
        <v>10741</v>
      </c>
      <c r="E18" s="1264">
        <v>4541</v>
      </c>
      <c r="F18" s="1264">
        <v>4356</v>
      </c>
      <c r="G18" s="1264">
        <v>4894</v>
      </c>
      <c r="H18" s="1264">
        <v>46</v>
      </c>
      <c r="I18" s="1264">
        <v>96</v>
      </c>
      <c r="J18" s="1260"/>
      <c r="K18" s="1264">
        <v>1016</v>
      </c>
      <c r="L18" s="1264">
        <v>444</v>
      </c>
      <c r="M18" s="1264">
        <v>547</v>
      </c>
      <c r="N18" s="1264">
        <v>246</v>
      </c>
      <c r="O18" s="1264">
        <v>179</v>
      </c>
      <c r="P18" s="1264">
        <v>230</v>
      </c>
      <c r="Q18" s="1264">
        <v>177</v>
      </c>
      <c r="R18" s="1264">
        <v>185</v>
      </c>
      <c r="S18" s="1264">
        <v>120</v>
      </c>
      <c r="T18" s="1264">
        <v>105</v>
      </c>
      <c r="U18" s="1264">
        <v>107</v>
      </c>
      <c r="V18" s="1264">
        <v>94</v>
      </c>
      <c r="W18" s="1264">
        <v>109</v>
      </c>
      <c r="X18" s="1264">
        <v>113</v>
      </c>
      <c r="Y18" s="1264">
        <v>82</v>
      </c>
      <c r="Z18" s="1264">
        <v>103</v>
      </c>
      <c r="AA18" s="1264">
        <v>58</v>
      </c>
      <c r="AB18" s="1264">
        <v>103</v>
      </c>
      <c r="AC18" s="1264">
        <v>64</v>
      </c>
      <c r="AD18" s="1264">
        <v>62</v>
      </c>
      <c r="AE18" s="1264">
        <v>57</v>
      </c>
      <c r="AF18" s="1264">
        <v>41</v>
      </c>
      <c r="AG18" s="1264">
        <v>154</v>
      </c>
      <c r="AH18" s="1264">
        <v>167</v>
      </c>
      <c r="AI18" s="1264">
        <v>88</v>
      </c>
      <c r="AJ18" s="1264">
        <v>49</v>
      </c>
      <c r="AK18" s="1264">
        <v>126</v>
      </c>
      <c r="AL18" s="1264">
        <v>224</v>
      </c>
      <c r="AM18" s="1264">
        <v>161</v>
      </c>
      <c r="AN18" s="1264">
        <v>89</v>
      </c>
      <c r="AO18" s="1264">
        <v>131</v>
      </c>
      <c r="AP18" s="1264">
        <v>79</v>
      </c>
      <c r="AQ18" s="1264">
        <v>87</v>
      </c>
      <c r="AR18" s="1264">
        <v>1288</v>
      </c>
      <c r="AS18" s="1264">
        <v>507</v>
      </c>
      <c r="AT18" s="1264">
        <v>221</v>
      </c>
      <c r="AU18" s="1264">
        <v>197</v>
      </c>
      <c r="AV18" s="1264">
        <v>24</v>
      </c>
      <c r="AW18" s="1264">
        <v>142</v>
      </c>
      <c r="AX18" s="1264">
        <v>169</v>
      </c>
      <c r="AY18" s="1264">
        <v>88</v>
      </c>
      <c r="AZ18" s="1264">
        <v>53</v>
      </c>
      <c r="BA18" s="1264">
        <v>7</v>
      </c>
      <c r="BB18" s="1264">
        <v>105</v>
      </c>
      <c r="BC18" s="1264">
        <v>73</v>
      </c>
      <c r="BD18" s="1264">
        <v>99</v>
      </c>
      <c r="BE18" s="1264">
        <v>50</v>
      </c>
      <c r="BF18" s="1264">
        <v>210</v>
      </c>
      <c r="BG18" s="1264">
        <v>128</v>
      </c>
      <c r="BH18" s="1264">
        <v>78</v>
      </c>
      <c r="BI18" s="1264">
        <v>79</v>
      </c>
      <c r="BJ18" s="1264">
        <v>55</v>
      </c>
      <c r="BK18" s="1264">
        <v>73</v>
      </c>
      <c r="BL18" s="1264">
        <v>451</v>
      </c>
      <c r="BM18" s="1264">
        <v>316</v>
      </c>
      <c r="BN18" s="1264">
        <v>181</v>
      </c>
      <c r="BO18" s="1264">
        <v>71</v>
      </c>
      <c r="BP18" s="1264">
        <v>136</v>
      </c>
      <c r="BQ18" s="1264">
        <v>110</v>
      </c>
      <c r="BR18" s="1264">
        <v>141</v>
      </c>
      <c r="BS18" s="1264">
        <v>64</v>
      </c>
      <c r="BT18" s="1264">
        <v>427</v>
      </c>
      <c r="BU18" s="1264">
        <v>218</v>
      </c>
      <c r="BV18" s="1264">
        <v>194</v>
      </c>
      <c r="BW18" s="1264">
        <v>121</v>
      </c>
      <c r="BX18" s="1264">
        <v>119</v>
      </c>
      <c r="BY18" s="1264">
        <v>82</v>
      </c>
      <c r="BZ18" s="1264">
        <v>90</v>
      </c>
      <c r="CA18" s="1264">
        <v>84</v>
      </c>
      <c r="CB18" s="1264">
        <v>85</v>
      </c>
      <c r="CC18" s="1264">
        <v>62</v>
      </c>
      <c r="CD18" s="1264">
        <v>54</v>
      </c>
      <c r="CE18" s="1264">
        <v>44</v>
      </c>
      <c r="CF18" s="1264">
        <v>42</v>
      </c>
      <c r="CG18" s="1264">
        <v>87</v>
      </c>
      <c r="CH18" s="1264">
        <v>49</v>
      </c>
      <c r="CI18" s="1264">
        <v>40</v>
      </c>
      <c r="CJ18" s="1264">
        <v>41</v>
      </c>
      <c r="CK18" s="1264">
        <v>23</v>
      </c>
      <c r="CL18" s="1264">
        <v>24</v>
      </c>
      <c r="CM18" s="1264">
        <v>27</v>
      </c>
      <c r="CN18" s="1264">
        <v>22</v>
      </c>
      <c r="CO18" s="1264">
        <v>18</v>
      </c>
      <c r="CP18" s="1264">
        <v>21</v>
      </c>
      <c r="CQ18" s="1264">
        <v>10</v>
      </c>
      <c r="CR18" s="1264">
        <v>11</v>
      </c>
      <c r="CS18" s="1264">
        <v>5</v>
      </c>
      <c r="CT18" s="1264">
        <v>7</v>
      </c>
      <c r="CU18" s="1264">
        <v>213</v>
      </c>
      <c r="CV18" s="1264">
        <v>43</v>
      </c>
      <c r="CW18" s="1264">
        <v>266</v>
      </c>
      <c r="CX18" s="1264">
        <v>110</v>
      </c>
      <c r="CY18" s="1264">
        <v>14</v>
      </c>
      <c r="CZ18" s="1264">
        <v>44</v>
      </c>
      <c r="DA18" s="1264">
        <v>33</v>
      </c>
      <c r="DB18" s="1264">
        <v>115</v>
      </c>
      <c r="DC18" s="1264">
        <v>442</v>
      </c>
      <c r="DD18" s="1264">
        <v>317</v>
      </c>
      <c r="DE18" s="1264">
        <v>126</v>
      </c>
      <c r="DF18" s="1264">
        <v>86</v>
      </c>
      <c r="DG18" s="1264">
        <v>177</v>
      </c>
      <c r="DH18" s="1264">
        <v>85</v>
      </c>
      <c r="DI18" s="1264">
        <v>46</v>
      </c>
      <c r="DJ18" s="1264">
        <v>193</v>
      </c>
      <c r="DK18" s="1264">
        <v>156</v>
      </c>
      <c r="DL18" s="1264">
        <v>45</v>
      </c>
      <c r="DM18" s="1264">
        <v>403</v>
      </c>
      <c r="DN18" s="1264">
        <v>423</v>
      </c>
      <c r="DO18" s="1264">
        <v>422</v>
      </c>
      <c r="DP18" s="1264">
        <v>291</v>
      </c>
      <c r="DQ18" s="1264">
        <v>301</v>
      </c>
      <c r="DR18" s="1264">
        <v>265</v>
      </c>
      <c r="DS18" s="1264">
        <v>227</v>
      </c>
      <c r="DT18" s="1264">
        <v>204</v>
      </c>
      <c r="DU18" s="1264">
        <v>130</v>
      </c>
      <c r="DV18" s="1264">
        <v>93</v>
      </c>
      <c r="DW18" s="1264">
        <v>108</v>
      </c>
      <c r="DX18" s="1264">
        <v>90</v>
      </c>
      <c r="DY18" s="1264">
        <v>78</v>
      </c>
      <c r="DZ18" s="1264">
        <v>281</v>
      </c>
      <c r="EA18" s="1264">
        <v>294</v>
      </c>
      <c r="EB18" s="1264">
        <v>247</v>
      </c>
      <c r="EC18" s="1264">
        <v>238</v>
      </c>
      <c r="ED18" s="1264">
        <v>167</v>
      </c>
      <c r="EE18" s="1264">
        <v>84</v>
      </c>
      <c r="EF18" s="1264">
        <v>79</v>
      </c>
      <c r="EG18" s="1264">
        <v>22</v>
      </c>
      <c r="EH18" s="1264">
        <v>17</v>
      </c>
      <c r="EI18" s="1264">
        <v>18</v>
      </c>
      <c r="EJ18" s="1264">
        <v>17</v>
      </c>
      <c r="EK18" s="1264">
        <v>23</v>
      </c>
      <c r="EL18" s="1264">
        <v>55</v>
      </c>
      <c r="EM18" s="1264">
        <v>42</v>
      </c>
      <c r="EN18" s="1264">
        <v>25</v>
      </c>
      <c r="EO18" s="1264">
        <v>23</v>
      </c>
      <c r="EP18" s="1264">
        <v>28</v>
      </c>
      <c r="EQ18" s="1264">
        <v>30</v>
      </c>
      <c r="ER18" s="1264">
        <v>84</v>
      </c>
      <c r="ES18" s="1264">
        <v>14</v>
      </c>
      <c r="ET18" s="1264">
        <v>4</v>
      </c>
      <c r="EU18" s="1264">
        <v>15</v>
      </c>
      <c r="EV18" s="1264">
        <v>24</v>
      </c>
      <c r="EW18" s="1264">
        <v>43</v>
      </c>
      <c r="EX18" s="1264">
        <v>51</v>
      </c>
      <c r="EY18" s="1264">
        <v>59</v>
      </c>
      <c r="EZ18" s="1264">
        <v>76</v>
      </c>
      <c r="FA18" s="1264">
        <v>47</v>
      </c>
      <c r="FB18" s="1264">
        <v>26</v>
      </c>
      <c r="FC18" s="1264">
        <v>21</v>
      </c>
      <c r="FD18" s="1264">
        <v>2</v>
      </c>
      <c r="FE18" s="1264">
        <v>47</v>
      </c>
      <c r="FF18" s="1264">
        <v>-5</v>
      </c>
      <c r="FG18" s="1264">
        <v>25</v>
      </c>
      <c r="FH18" s="1264">
        <v>26</v>
      </c>
      <c r="FI18" s="1264">
        <v>17</v>
      </c>
      <c r="FJ18" s="1264">
        <v>51</v>
      </c>
      <c r="FK18" s="1264">
        <v>24</v>
      </c>
      <c r="FL18" s="1264">
        <v>30</v>
      </c>
      <c r="FM18" s="1264">
        <v>16</v>
      </c>
      <c r="FN18" s="1264">
        <v>10</v>
      </c>
      <c r="FO18" s="1264">
        <v>10</v>
      </c>
      <c r="FP18" s="1264">
        <v>70</v>
      </c>
      <c r="FQ18" s="1264">
        <v>30</v>
      </c>
      <c r="FR18" s="1264">
        <v>25</v>
      </c>
      <c r="FS18" s="1264">
        <v>60</v>
      </c>
      <c r="FT18" s="1264">
        <v>68</v>
      </c>
      <c r="FU18" s="1264">
        <v>55</v>
      </c>
      <c r="FV18" s="1264">
        <v>108</v>
      </c>
      <c r="FW18" s="1264">
        <v>37</v>
      </c>
      <c r="FX18" s="1264">
        <v>12</v>
      </c>
      <c r="FY18" s="1264">
        <v>21</v>
      </c>
      <c r="FZ18" s="1264">
        <v>35</v>
      </c>
      <c r="GA18" s="1264">
        <v>28</v>
      </c>
      <c r="GB18" s="1264">
        <v>19</v>
      </c>
      <c r="GC18" s="1264">
        <v>10</v>
      </c>
      <c r="GD18" s="1264">
        <v>9</v>
      </c>
      <c r="GE18" s="1264">
        <v>9</v>
      </c>
      <c r="GF18" s="1264">
        <v>32</v>
      </c>
      <c r="GG18" s="1264">
        <v>65</v>
      </c>
      <c r="GH18" s="1264">
        <v>16</v>
      </c>
      <c r="GI18" s="1264">
        <v>20</v>
      </c>
      <c r="GJ18" s="1264">
        <v>18</v>
      </c>
      <c r="GK18" s="1264">
        <v>21</v>
      </c>
      <c r="GL18" s="1264">
        <v>15</v>
      </c>
      <c r="GM18" s="1264">
        <v>9</v>
      </c>
      <c r="GN18" s="1264">
        <v>15</v>
      </c>
      <c r="GO18" s="1264">
        <v>34</v>
      </c>
      <c r="GP18" s="1264">
        <v>18</v>
      </c>
      <c r="GQ18" s="1264">
        <v>47</v>
      </c>
      <c r="GR18" s="1264">
        <v>22</v>
      </c>
      <c r="GS18" s="1264">
        <v>29</v>
      </c>
      <c r="GT18" s="1264">
        <v>24</v>
      </c>
      <c r="GU18" s="1264">
        <v>18</v>
      </c>
      <c r="GV18" s="1264">
        <v>35</v>
      </c>
      <c r="GW18" s="1264">
        <v>13</v>
      </c>
      <c r="GX18" s="1264">
        <v>27</v>
      </c>
      <c r="GY18" s="1264">
        <v>10</v>
      </c>
      <c r="GZ18" s="1264">
        <v>36</v>
      </c>
      <c r="HA18" s="1264">
        <v>-10</v>
      </c>
      <c r="HB18" s="1264">
        <v>11</v>
      </c>
      <c r="HC18" s="1264">
        <v>79</v>
      </c>
      <c r="HD18" s="1264">
        <v>58</v>
      </c>
      <c r="HE18" s="1264">
        <v>20</v>
      </c>
      <c r="HF18" s="1264">
        <v>17</v>
      </c>
      <c r="HG18" s="1264">
        <v>17</v>
      </c>
      <c r="HH18" s="1264">
        <v>34</v>
      </c>
      <c r="HI18" s="1264">
        <v>20</v>
      </c>
      <c r="HJ18" s="1264">
        <v>18</v>
      </c>
      <c r="HK18" s="1264">
        <v>15</v>
      </c>
      <c r="HL18" s="1264">
        <v>23</v>
      </c>
      <c r="HM18" s="1264">
        <v>29</v>
      </c>
      <c r="HN18" s="1264">
        <v>29</v>
      </c>
      <c r="HO18" s="1264">
        <v>11</v>
      </c>
      <c r="HP18" s="1264">
        <v>60</v>
      </c>
      <c r="HQ18" s="1264">
        <v>55</v>
      </c>
      <c r="HR18" s="1264">
        <v>33</v>
      </c>
      <c r="HS18" s="1264">
        <v>20</v>
      </c>
      <c r="HT18" s="1264">
        <v>36</v>
      </c>
      <c r="HU18" s="1264">
        <v>58</v>
      </c>
      <c r="HV18" s="1264">
        <v>26</v>
      </c>
      <c r="HW18" s="1264">
        <v>29</v>
      </c>
      <c r="HX18" s="1264">
        <v>13</v>
      </c>
      <c r="HY18" s="1264">
        <v>23</v>
      </c>
      <c r="HZ18" s="1264">
        <v>15</v>
      </c>
      <c r="IA18" s="1264">
        <v>21</v>
      </c>
      <c r="IB18" s="1264">
        <v>12</v>
      </c>
      <c r="IC18" s="1264">
        <v>6</v>
      </c>
      <c r="ID18" s="1264">
        <v>24</v>
      </c>
      <c r="IE18" s="1264">
        <v>19</v>
      </c>
      <c r="IF18" s="1264">
        <v>43</v>
      </c>
      <c r="IG18" s="1264">
        <v>22</v>
      </c>
      <c r="IH18" s="1264">
        <v>21</v>
      </c>
      <c r="II18" s="1264">
        <v>19</v>
      </c>
      <c r="IJ18" s="1264">
        <v>199</v>
      </c>
      <c r="IK18" s="1264">
        <v>137</v>
      </c>
      <c r="IL18" s="1264">
        <v>75</v>
      </c>
      <c r="IM18" s="1264">
        <v>30</v>
      </c>
      <c r="IN18" s="1264">
        <v>31</v>
      </c>
      <c r="IO18" s="1264">
        <v>28</v>
      </c>
      <c r="IP18" s="1264">
        <v>28</v>
      </c>
      <c r="IQ18" s="1264">
        <v>21</v>
      </c>
      <c r="IR18" s="1264">
        <v>64</v>
      </c>
      <c r="IS18" s="1264">
        <v>64</v>
      </c>
      <c r="IT18" s="1264">
        <v>39</v>
      </c>
      <c r="IU18" s="1264">
        <v>23</v>
      </c>
      <c r="IV18" s="1264">
        <v>21</v>
      </c>
      <c r="IW18" s="1264">
        <v>23</v>
      </c>
      <c r="IX18" s="1264">
        <v>20</v>
      </c>
      <c r="IY18" s="1264">
        <v>47</v>
      </c>
      <c r="IZ18" s="1264">
        <v>9</v>
      </c>
      <c r="JA18" s="1264">
        <v>14</v>
      </c>
      <c r="JB18" s="1264">
        <v>9</v>
      </c>
      <c r="JC18" s="1264">
        <v>19</v>
      </c>
      <c r="JD18" s="1264">
        <v>14</v>
      </c>
      <c r="JE18" s="1264">
        <v>14</v>
      </c>
      <c r="JF18" s="1264">
        <v>9</v>
      </c>
      <c r="JG18" s="1264">
        <v>7</v>
      </c>
      <c r="JH18" s="1264">
        <v>14</v>
      </c>
      <c r="JI18" s="1264">
        <v>19</v>
      </c>
      <c r="JJ18" s="1264">
        <v>129</v>
      </c>
      <c r="JK18" s="1264">
        <v>46</v>
      </c>
      <c r="JL18" s="1264">
        <v>34</v>
      </c>
      <c r="JM18" s="1264">
        <v>13</v>
      </c>
      <c r="JN18" s="1264">
        <v>33</v>
      </c>
      <c r="JO18" s="1264">
        <v>18</v>
      </c>
      <c r="JP18" s="1264">
        <v>18</v>
      </c>
      <c r="JQ18" s="1264">
        <v>31</v>
      </c>
      <c r="JR18" s="1264">
        <v>38</v>
      </c>
      <c r="JS18" s="1264">
        <v>91</v>
      </c>
      <c r="JT18" s="1264">
        <v>12</v>
      </c>
      <c r="JU18" s="1264">
        <v>18</v>
      </c>
      <c r="JV18" s="1264">
        <v>25</v>
      </c>
      <c r="JW18" s="1264">
        <v>22</v>
      </c>
      <c r="JX18" s="1264">
        <v>45</v>
      </c>
      <c r="JY18" s="1264">
        <v>22</v>
      </c>
      <c r="JZ18" s="1264">
        <v>9</v>
      </c>
      <c r="KA18" s="1264">
        <v>9</v>
      </c>
      <c r="KB18" s="1264">
        <v>17</v>
      </c>
      <c r="KC18" s="1264">
        <v>17</v>
      </c>
      <c r="KD18" s="1264">
        <v>21</v>
      </c>
      <c r="KE18" s="1264">
        <v>34</v>
      </c>
      <c r="KF18" s="1264">
        <v>46</v>
      </c>
      <c r="KG18" s="1264">
        <v>96</v>
      </c>
    </row>
    <row r="19" spans="1:294" ht="23.25" customHeight="1">
      <c r="A19" s="1247"/>
      <c r="B19" s="57" t="s">
        <v>10</v>
      </c>
      <c r="C19" s="1264">
        <v>4911</v>
      </c>
      <c r="D19" s="1264">
        <v>1623</v>
      </c>
      <c r="E19" s="1264">
        <v>732</v>
      </c>
      <c r="F19" s="1264">
        <v>1162</v>
      </c>
      <c r="G19" s="1264">
        <v>1376</v>
      </c>
      <c r="H19" s="1264">
        <v>16</v>
      </c>
      <c r="I19" s="1264" t="s">
        <v>262</v>
      </c>
      <c r="J19" s="1260"/>
      <c r="K19" s="1264">
        <v>172</v>
      </c>
      <c r="L19" s="1264">
        <v>84</v>
      </c>
      <c r="M19" s="1264">
        <v>74</v>
      </c>
      <c r="N19" s="1264">
        <v>12</v>
      </c>
      <c r="O19" s="1264">
        <v>8</v>
      </c>
      <c r="P19" s="1264">
        <v>42</v>
      </c>
      <c r="Q19" s="1264">
        <v>14</v>
      </c>
      <c r="R19" s="1264">
        <v>8</v>
      </c>
      <c r="S19" s="1264">
        <v>8</v>
      </c>
      <c r="T19" s="1264">
        <v>13</v>
      </c>
      <c r="U19" s="1264">
        <v>12</v>
      </c>
      <c r="V19" s="1264">
        <v>27</v>
      </c>
      <c r="W19" s="1264">
        <v>24</v>
      </c>
      <c r="X19" s="1264">
        <v>18</v>
      </c>
      <c r="Y19" s="1264">
        <v>16</v>
      </c>
      <c r="Z19" s="1264">
        <v>26</v>
      </c>
      <c r="AA19" s="1264">
        <v>5</v>
      </c>
      <c r="AB19" s="1264">
        <v>12</v>
      </c>
      <c r="AC19" s="1264">
        <v>9</v>
      </c>
      <c r="AD19" s="1264">
        <v>21</v>
      </c>
      <c r="AE19" s="1264">
        <v>15</v>
      </c>
      <c r="AF19" s="1264">
        <v>16</v>
      </c>
      <c r="AG19" s="1264">
        <v>16</v>
      </c>
      <c r="AH19" s="1264">
        <v>12</v>
      </c>
      <c r="AI19" s="1264">
        <v>9</v>
      </c>
      <c r="AJ19" s="1264">
        <v>8</v>
      </c>
      <c r="AK19" s="1264">
        <v>12</v>
      </c>
      <c r="AL19" s="1264">
        <v>22</v>
      </c>
      <c r="AM19" s="1264">
        <v>24</v>
      </c>
      <c r="AN19" s="1264">
        <v>21</v>
      </c>
      <c r="AO19" s="1264">
        <v>25</v>
      </c>
      <c r="AP19" s="1264">
        <v>13</v>
      </c>
      <c r="AQ19" s="1264">
        <v>16</v>
      </c>
      <c r="AR19" s="1264">
        <v>104</v>
      </c>
      <c r="AS19" s="1264">
        <v>77</v>
      </c>
      <c r="AT19" s="1264">
        <v>13</v>
      </c>
      <c r="AU19" s="1264">
        <v>24</v>
      </c>
      <c r="AV19" s="1264">
        <v>35</v>
      </c>
      <c r="AW19" s="1264">
        <v>18</v>
      </c>
      <c r="AX19" s="1264">
        <v>26</v>
      </c>
      <c r="AY19" s="1264">
        <v>13</v>
      </c>
      <c r="AZ19" s="1264">
        <v>4</v>
      </c>
      <c r="BA19" s="1264">
        <v>10</v>
      </c>
      <c r="BB19" s="1264">
        <v>16</v>
      </c>
      <c r="BC19" s="1264">
        <v>12</v>
      </c>
      <c r="BD19" s="1264">
        <v>14</v>
      </c>
      <c r="BE19" s="1264">
        <v>8</v>
      </c>
      <c r="BF19" s="1264">
        <v>21</v>
      </c>
      <c r="BG19" s="1264">
        <v>49</v>
      </c>
      <c r="BH19" s="1264">
        <v>14</v>
      </c>
      <c r="BI19" s="1264">
        <v>34</v>
      </c>
      <c r="BJ19" s="1264">
        <v>25</v>
      </c>
      <c r="BK19" s="1264">
        <v>8</v>
      </c>
      <c r="BL19" s="1264">
        <v>78</v>
      </c>
      <c r="BM19" s="1264">
        <v>36</v>
      </c>
      <c r="BN19" s="1264">
        <v>57</v>
      </c>
      <c r="BO19" s="1264">
        <v>12</v>
      </c>
      <c r="BP19" s="1264">
        <v>25</v>
      </c>
      <c r="BQ19" s="1264">
        <v>7</v>
      </c>
      <c r="BR19" s="1264">
        <v>18</v>
      </c>
      <c r="BS19" s="1264">
        <v>19</v>
      </c>
      <c r="BT19" s="1264">
        <v>62</v>
      </c>
      <c r="BU19" s="1264">
        <v>48</v>
      </c>
      <c r="BV19" s="1264">
        <v>45</v>
      </c>
      <c r="BW19" s="1264">
        <v>10</v>
      </c>
      <c r="BX19" s="1264">
        <v>9</v>
      </c>
      <c r="BY19" s="1264">
        <v>19</v>
      </c>
      <c r="BZ19" s="1264">
        <v>27</v>
      </c>
      <c r="CA19" s="1264">
        <v>8</v>
      </c>
      <c r="CB19" s="1264">
        <v>25</v>
      </c>
      <c r="CC19" s="1264">
        <v>11</v>
      </c>
      <c r="CD19" s="1264">
        <v>15</v>
      </c>
      <c r="CE19" s="1264">
        <v>8</v>
      </c>
      <c r="CF19" s="1264">
        <v>5</v>
      </c>
      <c r="CG19" s="1264" t="s">
        <v>262</v>
      </c>
      <c r="CH19" s="1264" t="s">
        <v>262</v>
      </c>
      <c r="CI19" s="1264" t="s">
        <v>262</v>
      </c>
      <c r="CJ19" s="1264" t="s">
        <v>262</v>
      </c>
      <c r="CK19" s="1264" t="s">
        <v>262</v>
      </c>
      <c r="CL19" s="1264" t="s">
        <v>262</v>
      </c>
      <c r="CM19" s="1264" t="s">
        <v>262</v>
      </c>
      <c r="CN19" s="1264" t="s">
        <v>262</v>
      </c>
      <c r="CO19" s="1264" t="s">
        <v>262</v>
      </c>
      <c r="CP19" s="1264" t="s">
        <v>262</v>
      </c>
      <c r="CQ19" s="1264" t="s">
        <v>262</v>
      </c>
      <c r="CR19" s="1264" t="s">
        <v>262</v>
      </c>
      <c r="CS19" s="1264" t="s">
        <v>262</v>
      </c>
      <c r="CT19" s="1264" t="s">
        <v>262</v>
      </c>
      <c r="CU19" s="1264">
        <v>31</v>
      </c>
      <c r="CV19" s="1264">
        <v>7</v>
      </c>
      <c r="CW19" s="1264">
        <v>31</v>
      </c>
      <c r="CX19" s="1264">
        <v>19</v>
      </c>
      <c r="CY19" s="1264" t="s">
        <v>262</v>
      </c>
      <c r="CZ19" s="1264">
        <v>9</v>
      </c>
      <c r="DA19" s="1264">
        <v>6</v>
      </c>
      <c r="DB19" s="1264">
        <v>13</v>
      </c>
      <c r="DC19" s="1264">
        <v>127</v>
      </c>
      <c r="DD19" s="1264">
        <v>35</v>
      </c>
      <c r="DE19" s="1264">
        <v>36</v>
      </c>
      <c r="DF19" s="1264">
        <v>19</v>
      </c>
      <c r="DG19" s="1264">
        <v>24</v>
      </c>
      <c r="DH19" s="1264">
        <v>23</v>
      </c>
      <c r="DI19" s="1264">
        <v>2</v>
      </c>
      <c r="DJ19" s="1264">
        <v>27</v>
      </c>
      <c r="DK19" s="1264">
        <v>11</v>
      </c>
      <c r="DL19" s="1264">
        <v>3</v>
      </c>
      <c r="DM19" s="1264">
        <v>113</v>
      </c>
      <c r="DN19" s="1264">
        <v>94</v>
      </c>
      <c r="DO19" s="1264">
        <v>136</v>
      </c>
      <c r="DP19" s="1264">
        <v>124</v>
      </c>
      <c r="DQ19" s="1264">
        <v>97</v>
      </c>
      <c r="DR19" s="1264">
        <v>46</v>
      </c>
      <c r="DS19" s="1264">
        <v>80</v>
      </c>
      <c r="DT19" s="1264">
        <v>79</v>
      </c>
      <c r="DU19" s="1264">
        <v>41</v>
      </c>
      <c r="DV19" s="1264">
        <v>46</v>
      </c>
      <c r="DW19" s="1264">
        <v>18</v>
      </c>
      <c r="DX19" s="1264">
        <v>11</v>
      </c>
      <c r="DY19" s="1264">
        <v>16</v>
      </c>
      <c r="DZ19" s="1264">
        <v>62</v>
      </c>
      <c r="EA19" s="1264">
        <v>54</v>
      </c>
      <c r="EB19" s="1264">
        <v>47</v>
      </c>
      <c r="EC19" s="1264">
        <v>40</v>
      </c>
      <c r="ED19" s="1264">
        <v>25</v>
      </c>
      <c r="EE19" s="1264">
        <v>22</v>
      </c>
      <c r="EF19" s="1264">
        <v>18</v>
      </c>
      <c r="EG19" s="1264">
        <v>5</v>
      </c>
      <c r="EH19" s="1264">
        <v>3</v>
      </c>
      <c r="EI19" s="1264">
        <v>4</v>
      </c>
      <c r="EJ19" s="1264">
        <v>4</v>
      </c>
      <c r="EK19" s="1264">
        <v>5</v>
      </c>
      <c r="EL19" s="1264">
        <v>18</v>
      </c>
      <c r="EM19" s="1264">
        <v>11</v>
      </c>
      <c r="EN19" s="1264">
        <v>8</v>
      </c>
      <c r="EO19" s="1264">
        <v>6</v>
      </c>
      <c r="EP19" s="1264">
        <v>9</v>
      </c>
      <c r="EQ19" s="1264">
        <v>11</v>
      </c>
      <c r="ER19" s="1264">
        <v>28</v>
      </c>
      <c r="ES19" s="1264">
        <v>5</v>
      </c>
      <c r="ET19" s="1264">
        <v>7</v>
      </c>
      <c r="EU19" s="1264">
        <v>5</v>
      </c>
      <c r="EV19" s="1264">
        <v>9</v>
      </c>
      <c r="EW19" s="1264">
        <v>10</v>
      </c>
      <c r="EX19" s="1264">
        <v>18</v>
      </c>
      <c r="EY19" s="1264">
        <v>18</v>
      </c>
      <c r="EZ19" s="1264">
        <v>24</v>
      </c>
      <c r="FA19" s="1264">
        <v>14</v>
      </c>
      <c r="FB19" s="1264">
        <v>2</v>
      </c>
      <c r="FC19" s="1264">
        <v>2</v>
      </c>
      <c r="FD19" s="1264">
        <v>4</v>
      </c>
      <c r="FE19" s="1264">
        <v>13</v>
      </c>
      <c r="FF19" s="1264">
        <v>2</v>
      </c>
      <c r="FG19" s="1264">
        <v>4</v>
      </c>
      <c r="FH19" s="1264">
        <v>5</v>
      </c>
      <c r="FI19" s="1264">
        <v>3</v>
      </c>
      <c r="FJ19" s="1264">
        <v>11</v>
      </c>
      <c r="FK19" s="1264">
        <v>4</v>
      </c>
      <c r="FL19" s="1264">
        <v>5</v>
      </c>
      <c r="FM19" s="1264">
        <v>5</v>
      </c>
      <c r="FN19" s="1264">
        <v>2</v>
      </c>
      <c r="FO19" s="1264">
        <v>3</v>
      </c>
      <c r="FP19" s="1264">
        <v>18</v>
      </c>
      <c r="FQ19" s="1264">
        <v>6</v>
      </c>
      <c r="FR19" s="1264">
        <v>4</v>
      </c>
      <c r="FS19" s="1264">
        <v>7</v>
      </c>
      <c r="FT19" s="1264">
        <v>8</v>
      </c>
      <c r="FU19" s="1264">
        <v>7</v>
      </c>
      <c r="FV19" s="1264">
        <v>33</v>
      </c>
      <c r="FW19" s="1264">
        <v>9</v>
      </c>
      <c r="FX19" s="1264">
        <v>3</v>
      </c>
      <c r="FY19" s="1264">
        <v>8</v>
      </c>
      <c r="FZ19" s="1264">
        <v>7</v>
      </c>
      <c r="GA19" s="1264">
        <v>7</v>
      </c>
      <c r="GB19" s="1264">
        <v>7</v>
      </c>
      <c r="GC19" s="1264">
        <v>2</v>
      </c>
      <c r="GD19" s="1264">
        <v>3</v>
      </c>
      <c r="GE19" s="1264">
        <v>1</v>
      </c>
      <c r="GF19" s="1264">
        <v>7</v>
      </c>
      <c r="GG19" s="1264">
        <v>18</v>
      </c>
      <c r="GH19" s="1264">
        <v>2</v>
      </c>
      <c r="GI19" s="1264">
        <v>2</v>
      </c>
      <c r="GJ19" s="1264">
        <v>5</v>
      </c>
      <c r="GK19" s="1264">
        <v>4</v>
      </c>
      <c r="GL19" s="1264">
        <v>4</v>
      </c>
      <c r="GM19" s="1264">
        <v>2</v>
      </c>
      <c r="GN19" s="1264">
        <v>5</v>
      </c>
      <c r="GO19" s="1264">
        <v>8</v>
      </c>
      <c r="GP19" s="1264">
        <v>2</v>
      </c>
      <c r="GQ19" s="1264">
        <v>11</v>
      </c>
      <c r="GR19" s="1264">
        <v>4</v>
      </c>
      <c r="GS19" s="1264">
        <v>2</v>
      </c>
      <c r="GT19" s="1264">
        <v>6</v>
      </c>
      <c r="GU19" s="1264">
        <v>6</v>
      </c>
      <c r="GV19" s="1264">
        <v>8</v>
      </c>
      <c r="GW19" s="1264">
        <v>4</v>
      </c>
      <c r="GX19" s="1264">
        <v>3</v>
      </c>
      <c r="GY19" s="1264">
        <v>2</v>
      </c>
      <c r="GZ19" s="1264">
        <v>6</v>
      </c>
      <c r="HA19" s="1264">
        <v>5</v>
      </c>
      <c r="HB19" s="1264">
        <v>1</v>
      </c>
      <c r="HC19" s="1264">
        <v>23</v>
      </c>
      <c r="HD19" s="1264">
        <v>15</v>
      </c>
      <c r="HE19" s="1264">
        <v>7</v>
      </c>
      <c r="HF19" s="1264">
        <v>6</v>
      </c>
      <c r="HG19" s="1264">
        <v>3</v>
      </c>
      <c r="HH19" s="1264">
        <v>12</v>
      </c>
      <c r="HI19" s="1264">
        <v>6</v>
      </c>
      <c r="HJ19" s="1264">
        <v>7</v>
      </c>
      <c r="HK19" s="1264">
        <v>6</v>
      </c>
      <c r="HL19" s="1264">
        <v>10</v>
      </c>
      <c r="HM19" s="1264">
        <v>10</v>
      </c>
      <c r="HN19" s="1264">
        <v>9</v>
      </c>
      <c r="HO19" s="1264">
        <v>1</v>
      </c>
      <c r="HP19" s="1264">
        <v>11</v>
      </c>
      <c r="HQ19" s="1264">
        <v>5</v>
      </c>
      <c r="HR19" s="1264">
        <v>3</v>
      </c>
      <c r="HS19" s="1264">
        <v>5</v>
      </c>
      <c r="HT19" s="1264">
        <v>16</v>
      </c>
      <c r="HU19" s="1264">
        <v>9</v>
      </c>
      <c r="HV19" s="1264">
        <v>4</v>
      </c>
      <c r="HW19" s="1264">
        <v>9</v>
      </c>
      <c r="HX19" s="1264">
        <v>2</v>
      </c>
      <c r="HY19" s="1264">
        <v>6</v>
      </c>
      <c r="HZ19" s="1264">
        <v>4</v>
      </c>
      <c r="IA19" s="1264">
        <v>5</v>
      </c>
      <c r="IB19" s="1264">
        <v>4</v>
      </c>
      <c r="IC19" s="1264">
        <v>2</v>
      </c>
      <c r="ID19" s="1264">
        <v>4</v>
      </c>
      <c r="IE19" s="1264">
        <v>9</v>
      </c>
      <c r="IF19" s="1264">
        <v>11</v>
      </c>
      <c r="IG19" s="1264">
        <v>4</v>
      </c>
      <c r="IH19" s="1264">
        <v>5</v>
      </c>
      <c r="II19" s="1264">
        <v>3</v>
      </c>
      <c r="IJ19" s="1264">
        <v>32</v>
      </c>
      <c r="IK19" s="1264">
        <v>33</v>
      </c>
      <c r="IL19" s="1264">
        <v>15</v>
      </c>
      <c r="IM19" s="1264">
        <v>8</v>
      </c>
      <c r="IN19" s="1264">
        <v>10</v>
      </c>
      <c r="IO19" s="1264">
        <v>5</v>
      </c>
      <c r="IP19" s="1264">
        <v>5</v>
      </c>
      <c r="IQ19" s="1264">
        <v>5</v>
      </c>
      <c r="IR19" s="1264">
        <v>11</v>
      </c>
      <c r="IS19" s="1264">
        <v>10</v>
      </c>
      <c r="IT19" s="1264">
        <v>8</v>
      </c>
      <c r="IU19" s="1264">
        <v>3</v>
      </c>
      <c r="IV19" s="1264">
        <v>4</v>
      </c>
      <c r="IW19" s="1264">
        <v>7</v>
      </c>
      <c r="IX19" s="1264">
        <v>9</v>
      </c>
      <c r="IY19" s="1264">
        <v>19</v>
      </c>
      <c r="IZ19" s="1264">
        <v>2</v>
      </c>
      <c r="JA19" s="1264">
        <v>5</v>
      </c>
      <c r="JB19" s="1264">
        <v>3</v>
      </c>
      <c r="JC19" s="1264">
        <v>6</v>
      </c>
      <c r="JD19" s="1264">
        <v>6</v>
      </c>
      <c r="JE19" s="1264">
        <v>4</v>
      </c>
      <c r="JF19" s="1264">
        <v>3</v>
      </c>
      <c r="JG19" s="1264">
        <v>2</v>
      </c>
      <c r="JH19" s="1264">
        <v>6</v>
      </c>
      <c r="JI19" s="1264">
        <v>7</v>
      </c>
      <c r="JJ19" s="1264">
        <v>52</v>
      </c>
      <c r="JK19" s="1264">
        <v>19</v>
      </c>
      <c r="JL19" s="1264">
        <v>12</v>
      </c>
      <c r="JM19" s="1264">
        <v>7</v>
      </c>
      <c r="JN19" s="1264">
        <v>6</v>
      </c>
      <c r="JO19" s="1264">
        <v>6</v>
      </c>
      <c r="JP19" s="1264">
        <v>6</v>
      </c>
      <c r="JQ19" s="1264">
        <v>13</v>
      </c>
      <c r="JR19" s="1264">
        <v>16</v>
      </c>
      <c r="JS19" s="1264">
        <v>38</v>
      </c>
      <c r="JT19" s="1264">
        <v>6</v>
      </c>
      <c r="JU19" s="1264">
        <v>8</v>
      </c>
      <c r="JV19" s="1264">
        <v>14</v>
      </c>
      <c r="JW19" s="1264">
        <v>9</v>
      </c>
      <c r="JX19" s="1264">
        <v>17</v>
      </c>
      <c r="JY19" s="1264">
        <v>6</v>
      </c>
      <c r="JZ19" s="1264">
        <v>3</v>
      </c>
      <c r="KA19" s="1264">
        <v>5</v>
      </c>
      <c r="KB19" s="1264">
        <v>7</v>
      </c>
      <c r="KC19" s="1264">
        <v>6</v>
      </c>
      <c r="KD19" s="1264">
        <v>7</v>
      </c>
      <c r="KE19" s="1264">
        <v>17</v>
      </c>
      <c r="KF19" s="1264">
        <v>16</v>
      </c>
      <c r="KG19" s="1264" t="s">
        <v>262</v>
      </c>
    </row>
    <row r="20" spans="1:294" ht="23.25" customHeight="1">
      <c r="A20" s="1247"/>
      <c r="B20" s="58" t="s">
        <v>16</v>
      </c>
      <c r="C20" s="1264">
        <v>19765</v>
      </c>
      <c r="D20" s="1264">
        <v>9117</v>
      </c>
      <c r="E20" s="1264">
        <v>3809</v>
      </c>
      <c r="F20" s="1264">
        <v>3194</v>
      </c>
      <c r="G20" s="1264">
        <v>3518</v>
      </c>
      <c r="H20" s="1264">
        <v>29</v>
      </c>
      <c r="I20" s="1264">
        <v>96</v>
      </c>
      <c r="J20" s="1260"/>
      <c r="K20" s="1264">
        <v>843</v>
      </c>
      <c r="L20" s="1264">
        <v>360</v>
      </c>
      <c r="M20" s="1264">
        <v>473</v>
      </c>
      <c r="N20" s="1264">
        <v>233</v>
      </c>
      <c r="O20" s="1264">
        <v>170</v>
      </c>
      <c r="P20" s="1264">
        <v>188</v>
      </c>
      <c r="Q20" s="1264">
        <v>162</v>
      </c>
      <c r="R20" s="1264">
        <v>176</v>
      </c>
      <c r="S20" s="1264">
        <v>111</v>
      </c>
      <c r="T20" s="1264">
        <v>91</v>
      </c>
      <c r="U20" s="1264">
        <v>94</v>
      </c>
      <c r="V20" s="1264">
        <v>66</v>
      </c>
      <c r="W20" s="1264">
        <v>84</v>
      </c>
      <c r="X20" s="1264">
        <v>94</v>
      </c>
      <c r="Y20" s="1264">
        <v>66</v>
      </c>
      <c r="Z20" s="1264">
        <v>77</v>
      </c>
      <c r="AA20" s="1264">
        <v>52</v>
      </c>
      <c r="AB20" s="1264">
        <v>90</v>
      </c>
      <c r="AC20" s="1264">
        <v>54</v>
      </c>
      <c r="AD20" s="1264">
        <v>41</v>
      </c>
      <c r="AE20" s="1264">
        <v>42</v>
      </c>
      <c r="AF20" s="1264">
        <v>24</v>
      </c>
      <c r="AG20" s="1264">
        <v>138</v>
      </c>
      <c r="AH20" s="1264">
        <v>154</v>
      </c>
      <c r="AI20" s="1264">
        <v>79</v>
      </c>
      <c r="AJ20" s="1264">
        <v>41</v>
      </c>
      <c r="AK20" s="1264">
        <v>113</v>
      </c>
      <c r="AL20" s="1264">
        <v>202</v>
      </c>
      <c r="AM20" s="1264">
        <v>137</v>
      </c>
      <c r="AN20" s="1264">
        <v>68</v>
      </c>
      <c r="AO20" s="1264">
        <v>106</v>
      </c>
      <c r="AP20" s="1264">
        <v>65</v>
      </c>
      <c r="AQ20" s="1264">
        <v>71</v>
      </c>
      <c r="AR20" s="1264">
        <v>1184</v>
      </c>
      <c r="AS20" s="1264">
        <v>429</v>
      </c>
      <c r="AT20" s="1264">
        <v>207</v>
      </c>
      <c r="AU20" s="1264">
        <v>172</v>
      </c>
      <c r="AV20" s="1264">
        <v>-11</v>
      </c>
      <c r="AW20" s="1264">
        <v>123</v>
      </c>
      <c r="AX20" s="1264">
        <v>143</v>
      </c>
      <c r="AY20" s="1264">
        <v>74</v>
      </c>
      <c r="AZ20" s="1264">
        <v>49</v>
      </c>
      <c r="BA20" s="1264">
        <v>-2</v>
      </c>
      <c r="BB20" s="1264">
        <v>88</v>
      </c>
      <c r="BC20" s="1264">
        <v>61</v>
      </c>
      <c r="BD20" s="1264">
        <v>84</v>
      </c>
      <c r="BE20" s="1264">
        <v>42</v>
      </c>
      <c r="BF20" s="1264">
        <v>188</v>
      </c>
      <c r="BG20" s="1264">
        <v>78</v>
      </c>
      <c r="BH20" s="1264">
        <v>64</v>
      </c>
      <c r="BI20" s="1264">
        <v>44</v>
      </c>
      <c r="BJ20" s="1264">
        <v>30</v>
      </c>
      <c r="BK20" s="1264">
        <v>65</v>
      </c>
      <c r="BL20" s="1264">
        <v>373</v>
      </c>
      <c r="BM20" s="1264">
        <v>279</v>
      </c>
      <c r="BN20" s="1264">
        <v>123</v>
      </c>
      <c r="BO20" s="1264">
        <v>58</v>
      </c>
      <c r="BP20" s="1264">
        <v>111</v>
      </c>
      <c r="BQ20" s="1264">
        <v>103</v>
      </c>
      <c r="BR20" s="1264">
        <v>123</v>
      </c>
      <c r="BS20" s="1264">
        <v>44</v>
      </c>
      <c r="BT20" s="1264">
        <v>364</v>
      </c>
      <c r="BU20" s="1264">
        <v>170</v>
      </c>
      <c r="BV20" s="1264">
        <v>148</v>
      </c>
      <c r="BW20" s="1264">
        <v>110</v>
      </c>
      <c r="BX20" s="1264">
        <v>110</v>
      </c>
      <c r="BY20" s="1264">
        <v>62</v>
      </c>
      <c r="BZ20" s="1264">
        <v>62</v>
      </c>
      <c r="CA20" s="1264">
        <v>75</v>
      </c>
      <c r="CB20" s="1264">
        <v>59</v>
      </c>
      <c r="CC20" s="1264">
        <v>50</v>
      </c>
      <c r="CD20" s="1264">
        <v>39</v>
      </c>
      <c r="CE20" s="1264">
        <v>36</v>
      </c>
      <c r="CF20" s="1264">
        <v>36</v>
      </c>
      <c r="CG20" s="1264" t="s">
        <v>262</v>
      </c>
      <c r="CH20" s="1264" t="s">
        <v>262</v>
      </c>
      <c r="CI20" s="1264" t="s">
        <v>262</v>
      </c>
      <c r="CJ20" s="1264" t="s">
        <v>262</v>
      </c>
      <c r="CK20" s="1264" t="s">
        <v>262</v>
      </c>
      <c r="CL20" s="1264" t="s">
        <v>262</v>
      </c>
      <c r="CM20" s="1264" t="s">
        <v>262</v>
      </c>
      <c r="CN20" s="1264" t="s">
        <v>262</v>
      </c>
      <c r="CO20" s="1264" t="s">
        <v>262</v>
      </c>
      <c r="CP20" s="1264" t="s">
        <v>262</v>
      </c>
      <c r="CQ20" s="1264" t="s">
        <v>262</v>
      </c>
      <c r="CR20" s="1264" t="s">
        <v>262</v>
      </c>
      <c r="CS20" s="1264" t="s">
        <v>262</v>
      </c>
      <c r="CT20" s="1264" t="s">
        <v>262</v>
      </c>
      <c r="CU20" s="1264">
        <v>181</v>
      </c>
      <c r="CV20" s="1264">
        <v>35</v>
      </c>
      <c r="CW20" s="1264">
        <v>235</v>
      </c>
      <c r="CX20" s="1264">
        <v>91</v>
      </c>
      <c r="CY20" s="1264" t="s">
        <v>262</v>
      </c>
      <c r="CZ20" s="1264">
        <v>34</v>
      </c>
      <c r="DA20" s="1264">
        <v>26</v>
      </c>
      <c r="DB20" s="1264">
        <v>102</v>
      </c>
      <c r="DC20" s="1264">
        <v>314</v>
      </c>
      <c r="DD20" s="1264">
        <v>282</v>
      </c>
      <c r="DE20" s="1264">
        <v>89</v>
      </c>
      <c r="DF20" s="1264">
        <v>67</v>
      </c>
      <c r="DG20" s="1264">
        <v>153</v>
      </c>
      <c r="DH20" s="1264">
        <v>61</v>
      </c>
      <c r="DI20" s="1264">
        <v>44</v>
      </c>
      <c r="DJ20" s="1264">
        <v>165</v>
      </c>
      <c r="DK20" s="1264">
        <v>145</v>
      </c>
      <c r="DL20" s="1264">
        <v>41</v>
      </c>
      <c r="DM20" s="1264">
        <v>289</v>
      </c>
      <c r="DN20" s="1264">
        <v>329</v>
      </c>
      <c r="DO20" s="1264">
        <v>286</v>
      </c>
      <c r="DP20" s="1264">
        <v>166</v>
      </c>
      <c r="DQ20" s="1264">
        <v>203</v>
      </c>
      <c r="DR20" s="1264">
        <v>218</v>
      </c>
      <c r="DS20" s="1264">
        <v>146</v>
      </c>
      <c r="DT20" s="1264">
        <v>125</v>
      </c>
      <c r="DU20" s="1264">
        <v>89</v>
      </c>
      <c r="DV20" s="1264">
        <v>47</v>
      </c>
      <c r="DW20" s="1264">
        <v>89</v>
      </c>
      <c r="DX20" s="1264">
        <v>78</v>
      </c>
      <c r="DY20" s="1264">
        <v>62</v>
      </c>
      <c r="DZ20" s="1264">
        <v>218</v>
      </c>
      <c r="EA20" s="1264">
        <v>240</v>
      </c>
      <c r="EB20" s="1264">
        <v>199</v>
      </c>
      <c r="EC20" s="1264">
        <v>197</v>
      </c>
      <c r="ED20" s="1264">
        <v>141</v>
      </c>
      <c r="EE20" s="1264">
        <v>61</v>
      </c>
      <c r="EF20" s="1264">
        <v>60</v>
      </c>
      <c r="EG20" s="1264">
        <v>16</v>
      </c>
      <c r="EH20" s="1264">
        <v>13</v>
      </c>
      <c r="EI20" s="1264">
        <v>14</v>
      </c>
      <c r="EJ20" s="1264">
        <v>12</v>
      </c>
      <c r="EK20" s="1264">
        <v>18</v>
      </c>
      <c r="EL20" s="1264">
        <v>36</v>
      </c>
      <c r="EM20" s="1264">
        <v>30</v>
      </c>
      <c r="EN20" s="1264">
        <v>17</v>
      </c>
      <c r="EO20" s="1264">
        <v>16</v>
      </c>
      <c r="EP20" s="1264">
        <v>19</v>
      </c>
      <c r="EQ20" s="1264">
        <v>19</v>
      </c>
      <c r="ER20" s="1264">
        <v>55</v>
      </c>
      <c r="ES20" s="1264">
        <v>9</v>
      </c>
      <c r="ET20" s="1264">
        <v>-2</v>
      </c>
      <c r="EU20" s="1264">
        <v>10</v>
      </c>
      <c r="EV20" s="1264">
        <v>14</v>
      </c>
      <c r="EW20" s="1264">
        <v>32</v>
      </c>
      <c r="EX20" s="1264">
        <v>32</v>
      </c>
      <c r="EY20" s="1264">
        <v>40</v>
      </c>
      <c r="EZ20" s="1264">
        <v>51</v>
      </c>
      <c r="FA20" s="1264">
        <v>32</v>
      </c>
      <c r="FB20" s="1264">
        <v>23</v>
      </c>
      <c r="FC20" s="1264">
        <v>19</v>
      </c>
      <c r="FD20" s="1264">
        <v>-2</v>
      </c>
      <c r="FE20" s="1264">
        <v>33</v>
      </c>
      <c r="FF20" s="1264">
        <v>-7</v>
      </c>
      <c r="FG20" s="1264">
        <v>21</v>
      </c>
      <c r="FH20" s="1264">
        <v>20</v>
      </c>
      <c r="FI20" s="1264">
        <v>13</v>
      </c>
      <c r="FJ20" s="1264">
        <v>39</v>
      </c>
      <c r="FK20" s="1264">
        <v>20</v>
      </c>
      <c r="FL20" s="1264">
        <v>24</v>
      </c>
      <c r="FM20" s="1264">
        <v>11</v>
      </c>
      <c r="FN20" s="1264">
        <v>7</v>
      </c>
      <c r="FO20" s="1264">
        <v>7</v>
      </c>
      <c r="FP20" s="1264">
        <v>51</v>
      </c>
      <c r="FQ20" s="1264">
        <v>24</v>
      </c>
      <c r="FR20" s="1264">
        <v>20</v>
      </c>
      <c r="FS20" s="1264">
        <v>52</v>
      </c>
      <c r="FT20" s="1264">
        <v>59</v>
      </c>
      <c r="FU20" s="1264">
        <v>47</v>
      </c>
      <c r="FV20" s="1264">
        <v>75</v>
      </c>
      <c r="FW20" s="1264">
        <v>28</v>
      </c>
      <c r="FX20" s="1264">
        <v>9</v>
      </c>
      <c r="FY20" s="1264">
        <v>13</v>
      </c>
      <c r="FZ20" s="1264">
        <v>27</v>
      </c>
      <c r="GA20" s="1264">
        <v>21</v>
      </c>
      <c r="GB20" s="1264">
        <v>12</v>
      </c>
      <c r="GC20" s="1264">
        <v>7</v>
      </c>
      <c r="GD20" s="1264">
        <v>5</v>
      </c>
      <c r="GE20" s="1264">
        <v>7</v>
      </c>
      <c r="GF20" s="1264">
        <v>25</v>
      </c>
      <c r="GG20" s="1264">
        <v>47</v>
      </c>
      <c r="GH20" s="1264">
        <v>13</v>
      </c>
      <c r="GI20" s="1264">
        <v>18</v>
      </c>
      <c r="GJ20" s="1264">
        <v>13</v>
      </c>
      <c r="GK20" s="1264">
        <v>16</v>
      </c>
      <c r="GL20" s="1264">
        <v>10</v>
      </c>
      <c r="GM20" s="1264">
        <v>6</v>
      </c>
      <c r="GN20" s="1264">
        <v>9</v>
      </c>
      <c r="GO20" s="1264">
        <v>25</v>
      </c>
      <c r="GP20" s="1264">
        <v>16</v>
      </c>
      <c r="GQ20" s="1264">
        <v>35</v>
      </c>
      <c r="GR20" s="1264">
        <v>17</v>
      </c>
      <c r="GS20" s="1264">
        <v>26</v>
      </c>
      <c r="GT20" s="1264">
        <v>17</v>
      </c>
      <c r="GU20" s="1264">
        <v>12</v>
      </c>
      <c r="GV20" s="1264">
        <v>27</v>
      </c>
      <c r="GW20" s="1264">
        <v>9</v>
      </c>
      <c r="GX20" s="1264">
        <v>23</v>
      </c>
      <c r="GY20" s="1264">
        <v>7</v>
      </c>
      <c r="GZ20" s="1264">
        <v>30</v>
      </c>
      <c r="HA20" s="1264">
        <v>-16</v>
      </c>
      <c r="HB20" s="1264">
        <v>10</v>
      </c>
      <c r="HC20" s="1264">
        <v>56</v>
      </c>
      <c r="HD20" s="1264">
        <v>42</v>
      </c>
      <c r="HE20" s="1264">
        <v>12</v>
      </c>
      <c r="HF20" s="1264">
        <v>10</v>
      </c>
      <c r="HG20" s="1264">
        <v>13</v>
      </c>
      <c r="HH20" s="1264">
        <v>22</v>
      </c>
      <c r="HI20" s="1264">
        <v>13</v>
      </c>
      <c r="HJ20" s="1264">
        <v>11</v>
      </c>
      <c r="HK20" s="1264">
        <v>9</v>
      </c>
      <c r="HL20" s="1264">
        <v>12</v>
      </c>
      <c r="HM20" s="1264">
        <v>18</v>
      </c>
      <c r="HN20" s="1264">
        <v>20</v>
      </c>
      <c r="HO20" s="1264">
        <v>10</v>
      </c>
      <c r="HP20" s="1264">
        <v>49</v>
      </c>
      <c r="HQ20" s="1264">
        <v>49</v>
      </c>
      <c r="HR20" s="1264">
        <v>29</v>
      </c>
      <c r="HS20" s="1264">
        <v>14</v>
      </c>
      <c r="HT20" s="1264">
        <v>20</v>
      </c>
      <c r="HU20" s="1264">
        <v>49</v>
      </c>
      <c r="HV20" s="1264">
        <v>22</v>
      </c>
      <c r="HW20" s="1264">
        <v>20</v>
      </c>
      <c r="HX20" s="1264">
        <v>10</v>
      </c>
      <c r="HY20" s="1264">
        <v>17</v>
      </c>
      <c r="HZ20" s="1264">
        <v>10</v>
      </c>
      <c r="IA20" s="1264">
        <v>15</v>
      </c>
      <c r="IB20" s="1264">
        <v>7</v>
      </c>
      <c r="IC20" s="1264">
        <v>4</v>
      </c>
      <c r="ID20" s="1264">
        <v>20</v>
      </c>
      <c r="IE20" s="1264">
        <v>10</v>
      </c>
      <c r="IF20" s="1264">
        <v>31</v>
      </c>
      <c r="IG20" s="1264">
        <v>17</v>
      </c>
      <c r="IH20" s="1264">
        <v>15</v>
      </c>
      <c r="II20" s="1264">
        <v>16</v>
      </c>
      <c r="IJ20" s="1264">
        <v>166</v>
      </c>
      <c r="IK20" s="1264">
        <v>104</v>
      </c>
      <c r="IL20" s="1264">
        <v>60</v>
      </c>
      <c r="IM20" s="1264">
        <v>22</v>
      </c>
      <c r="IN20" s="1264">
        <v>21</v>
      </c>
      <c r="IO20" s="1264">
        <v>22</v>
      </c>
      <c r="IP20" s="1264">
        <v>22</v>
      </c>
      <c r="IQ20" s="1264">
        <v>16</v>
      </c>
      <c r="IR20" s="1264">
        <v>52</v>
      </c>
      <c r="IS20" s="1264">
        <v>53</v>
      </c>
      <c r="IT20" s="1264">
        <v>30</v>
      </c>
      <c r="IU20" s="1264">
        <v>20</v>
      </c>
      <c r="IV20" s="1264">
        <v>17</v>
      </c>
      <c r="IW20" s="1264">
        <v>15</v>
      </c>
      <c r="IX20" s="1264">
        <v>10</v>
      </c>
      <c r="IY20" s="1264">
        <v>27</v>
      </c>
      <c r="IZ20" s="1264">
        <v>6</v>
      </c>
      <c r="JA20" s="1264">
        <v>9</v>
      </c>
      <c r="JB20" s="1264">
        <v>6</v>
      </c>
      <c r="JC20" s="1264">
        <v>13</v>
      </c>
      <c r="JD20" s="1264">
        <v>7</v>
      </c>
      <c r="JE20" s="1264">
        <v>10</v>
      </c>
      <c r="JF20" s="1264">
        <v>5</v>
      </c>
      <c r="JG20" s="1264">
        <v>4</v>
      </c>
      <c r="JH20" s="1264">
        <v>8</v>
      </c>
      <c r="JI20" s="1264">
        <v>12</v>
      </c>
      <c r="JJ20" s="1264">
        <v>77</v>
      </c>
      <c r="JK20" s="1264">
        <v>27</v>
      </c>
      <c r="JL20" s="1264">
        <v>22</v>
      </c>
      <c r="JM20" s="1264">
        <v>6</v>
      </c>
      <c r="JN20" s="1264">
        <v>26</v>
      </c>
      <c r="JO20" s="1264">
        <v>12</v>
      </c>
      <c r="JP20" s="1264">
        <v>12</v>
      </c>
      <c r="JQ20" s="1264">
        <v>18</v>
      </c>
      <c r="JR20" s="1264">
        <v>21</v>
      </c>
      <c r="JS20" s="1264">
        <v>53</v>
      </c>
      <c r="JT20" s="1264">
        <v>5</v>
      </c>
      <c r="JU20" s="1264">
        <v>9</v>
      </c>
      <c r="JV20" s="1264">
        <v>11</v>
      </c>
      <c r="JW20" s="1264">
        <v>13</v>
      </c>
      <c r="JX20" s="1264">
        <v>28</v>
      </c>
      <c r="JY20" s="1264">
        <v>15</v>
      </c>
      <c r="JZ20" s="1264">
        <v>6</v>
      </c>
      <c r="KA20" s="1264">
        <v>4</v>
      </c>
      <c r="KB20" s="1264">
        <v>9</v>
      </c>
      <c r="KC20" s="1264">
        <v>11</v>
      </c>
      <c r="KD20" s="1264">
        <v>13</v>
      </c>
      <c r="KE20" s="1264">
        <v>16</v>
      </c>
      <c r="KF20" s="1264">
        <v>29</v>
      </c>
      <c r="KG20" s="1264" t="s">
        <v>262</v>
      </c>
    </row>
    <row r="21" spans="1:294" ht="18.600000000000001" customHeight="1">
      <c r="A21" s="1276"/>
      <c r="B21" s="1277"/>
      <c r="C21" s="1278"/>
      <c r="D21" s="1278"/>
      <c r="E21" s="1278"/>
      <c r="F21" s="1278"/>
      <c r="G21" s="1278"/>
      <c r="H21" s="1278"/>
      <c r="I21" s="1278"/>
      <c r="J21" s="1278"/>
      <c r="K21" s="1278"/>
      <c r="L21" s="1279"/>
      <c r="M21" s="1279"/>
      <c r="N21" s="1279"/>
      <c r="O21" s="1279"/>
      <c r="P21" s="1279"/>
      <c r="Q21" s="1279"/>
      <c r="R21" s="1279"/>
      <c r="S21" s="1279"/>
      <c r="T21" s="1279"/>
      <c r="U21" s="1279"/>
      <c r="V21" s="1279"/>
      <c r="W21" s="1279"/>
      <c r="X21" s="1279"/>
      <c r="Y21" s="1279"/>
      <c r="Z21" s="1279"/>
      <c r="AA21" s="1279"/>
      <c r="AB21" s="1279"/>
      <c r="AC21" s="1279"/>
      <c r="AD21" s="1279"/>
      <c r="AE21" s="1279"/>
      <c r="AF21" s="1279"/>
      <c r="AG21" s="1279"/>
      <c r="AH21" s="1279"/>
      <c r="AI21" s="1279"/>
      <c r="AJ21" s="1279"/>
      <c r="AK21" s="1279"/>
      <c r="AL21" s="1279"/>
      <c r="AM21" s="1279"/>
      <c r="AN21" s="1279"/>
      <c r="AO21" s="1279"/>
      <c r="AP21" s="1279"/>
      <c r="AQ21" s="1279"/>
      <c r="AR21" s="1279"/>
      <c r="AS21" s="1279"/>
      <c r="AT21" s="1279"/>
      <c r="AU21" s="1279"/>
      <c r="AV21" s="1279"/>
      <c r="AW21" s="1279"/>
      <c r="AX21" s="1279"/>
      <c r="AY21" s="1279"/>
      <c r="AZ21" s="1279"/>
      <c r="BA21" s="1279"/>
      <c r="BB21" s="1279"/>
      <c r="BC21" s="1279"/>
      <c r="BD21" s="1279"/>
      <c r="BE21" s="1279"/>
      <c r="BF21" s="1279"/>
      <c r="BG21" s="1279"/>
      <c r="BH21" s="1279"/>
      <c r="BI21" s="1279"/>
      <c r="BJ21" s="1279"/>
      <c r="BK21" s="1279"/>
      <c r="BL21" s="1279"/>
      <c r="BM21" s="1279"/>
      <c r="BN21" s="1279"/>
      <c r="BO21" s="1279"/>
      <c r="BP21" s="1279"/>
      <c r="BQ21" s="1279"/>
      <c r="BR21" s="1279"/>
      <c r="BS21" s="1279"/>
      <c r="BT21" s="1279"/>
      <c r="BU21" s="1279"/>
      <c r="BV21" s="1279"/>
      <c r="BW21" s="1279"/>
      <c r="BX21" s="1279"/>
      <c r="BY21" s="1279"/>
      <c r="BZ21" s="1279"/>
      <c r="CA21" s="1279"/>
      <c r="CB21" s="1279"/>
      <c r="CC21" s="1279"/>
      <c r="CD21" s="1279"/>
      <c r="CE21" s="1279"/>
      <c r="CF21" s="1279"/>
      <c r="CG21" s="1279"/>
      <c r="CH21" s="1279"/>
      <c r="CI21" s="1279"/>
      <c r="CJ21" s="1279"/>
      <c r="CK21" s="1279"/>
      <c r="CL21" s="1279"/>
      <c r="CM21" s="1279"/>
      <c r="CN21" s="1279"/>
      <c r="CO21" s="1279"/>
      <c r="CP21" s="1279"/>
      <c r="CQ21" s="1279"/>
      <c r="CR21" s="1279"/>
      <c r="CS21" s="1279"/>
      <c r="CT21" s="1279"/>
      <c r="CU21" s="1279"/>
      <c r="CV21" s="1279"/>
      <c r="CW21" s="1279"/>
      <c r="CX21" s="1279"/>
      <c r="CY21" s="1279"/>
      <c r="CZ21" s="1279"/>
      <c r="DA21" s="1279"/>
      <c r="DB21" s="1279"/>
      <c r="DC21" s="1279"/>
      <c r="DD21" s="1279"/>
      <c r="DE21" s="1279"/>
      <c r="DF21" s="1279"/>
      <c r="DG21" s="1279"/>
      <c r="DH21" s="1279"/>
      <c r="DI21" s="1279"/>
      <c r="DJ21" s="1279"/>
      <c r="DK21" s="1279"/>
      <c r="DL21" s="1279"/>
      <c r="DM21" s="1279"/>
      <c r="DN21" s="1279"/>
      <c r="DO21" s="1279"/>
      <c r="DP21" s="1279"/>
      <c r="DQ21" s="1279"/>
      <c r="DR21" s="1279"/>
      <c r="DS21" s="1279"/>
      <c r="DT21" s="1279"/>
      <c r="DU21" s="1279"/>
      <c r="DV21" s="1279"/>
      <c r="DW21" s="1279"/>
      <c r="DX21" s="1279"/>
      <c r="DY21" s="1279"/>
      <c r="DZ21" s="1279"/>
      <c r="EA21" s="1279"/>
      <c r="EB21" s="1279"/>
      <c r="EC21" s="1279"/>
      <c r="ED21" s="1279"/>
      <c r="EE21" s="1279"/>
      <c r="EF21" s="1279"/>
      <c r="EG21" s="1279"/>
      <c r="EH21" s="1279"/>
      <c r="EI21" s="1279"/>
      <c r="EJ21" s="1279"/>
      <c r="EK21" s="1279"/>
      <c r="EL21" s="1279"/>
      <c r="EM21" s="1279"/>
      <c r="EN21" s="1279"/>
      <c r="EO21" s="1279"/>
      <c r="EP21" s="1279"/>
      <c r="EQ21" s="1279"/>
      <c r="ER21" s="1279"/>
      <c r="ES21" s="1279"/>
      <c r="ET21" s="1279"/>
      <c r="EU21" s="1279"/>
      <c r="EV21" s="1279"/>
      <c r="EW21" s="1279"/>
      <c r="EX21" s="1279"/>
      <c r="EY21" s="1279"/>
      <c r="EZ21" s="1279"/>
      <c r="FA21" s="1279"/>
      <c r="FB21" s="1279"/>
      <c r="FC21" s="1279"/>
      <c r="FD21" s="1279"/>
      <c r="FE21" s="1279"/>
      <c r="FF21" s="1279"/>
      <c r="FG21" s="1279"/>
      <c r="FH21" s="1279"/>
      <c r="FI21" s="1279"/>
      <c r="FJ21" s="1279"/>
      <c r="FK21" s="1279"/>
      <c r="FL21" s="1279"/>
      <c r="FM21" s="1279"/>
      <c r="FN21" s="1279"/>
      <c r="FO21" s="1279"/>
      <c r="FP21" s="1279"/>
      <c r="FQ21" s="1279"/>
      <c r="FR21" s="1279"/>
      <c r="FS21" s="1279"/>
      <c r="FT21" s="1279"/>
      <c r="FU21" s="1279"/>
      <c r="FV21" s="1279"/>
      <c r="FW21" s="1279"/>
      <c r="FX21" s="1279"/>
      <c r="FY21" s="1279"/>
      <c r="FZ21" s="1279"/>
      <c r="GA21" s="1279"/>
      <c r="GB21" s="1279"/>
      <c r="GC21" s="1279"/>
      <c r="GD21" s="1279"/>
      <c r="GE21" s="1279"/>
      <c r="GF21" s="1279"/>
      <c r="GG21" s="1279"/>
      <c r="GH21" s="1279"/>
      <c r="GI21" s="1279"/>
      <c r="GJ21" s="1279"/>
      <c r="GK21" s="1279"/>
      <c r="GL21" s="1279"/>
      <c r="GM21" s="1279"/>
      <c r="GN21" s="1279"/>
      <c r="GO21" s="1279"/>
      <c r="GP21" s="1279"/>
      <c r="GQ21" s="1279"/>
      <c r="GR21" s="1279"/>
      <c r="GS21" s="1279"/>
      <c r="GT21" s="1279"/>
      <c r="GU21" s="1279"/>
      <c r="GV21" s="1279"/>
      <c r="GW21" s="1279"/>
      <c r="GX21" s="1279"/>
      <c r="GY21" s="1279"/>
      <c r="GZ21" s="1279"/>
      <c r="HA21" s="1279"/>
      <c r="HB21" s="1279"/>
      <c r="HC21" s="1279"/>
      <c r="HD21" s="1279"/>
      <c r="HE21" s="1279"/>
      <c r="HF21" s="1279"/>
      <c r="HG21" s="1279"/>
      <c r="HH21" s="1279"/>
      <c r="HI21" s="1279"/>
      <c r="HJ21" s="1279"/>
      <c r="HK21" s="1279"/>
      <c r="HL21" s="1279"/>
      <c r="HM21" s="1279"/>
      <c r="HN21" s="1279"/>
      <c r="HO21" s="1279"/>
      <c r="HP21" s="1279"/>
      <c r="HQ21" s="1279"/>
      <c r="HR21" s="1279"/>
      <c r="HS21" s="1279"/>
      <c r="HT21" s="1279"/>
      <c r="HU21" s="1279"/>
      <c r="HV21" s="1279"/>
      <c r="HW21" s="1279"/>
      <c r="HX21" s="1279"/>
      <c r="HY21" s="1279"/>
      <c r="HZ21" s="1279"/>
      <c r="IA21" s="1279"/>
      <c r="IB21" s="1279"/>
      <c r="IC21" s="1279"/>
      <c r="ID21" s="1279"/>
      <c r="IE21" s="1279"/>
      <c r="IF21" s="1279"/>
      <c r="IG21" s="1279"/>
      <c r="IH21" s="1279"/>
      <c r="II21" s="1279"/>
      <c r="IJ21" s="1279"/>
      <c r="IK21" s="1279"/>
      <c r="IL21" s="1279"/>
      <c r="IM21" s="1279"/>
      <c r="IN21" s="1279"/>
      <c r="IO21" s="1279"/>
      <c r="IP21" s="1279"/>
      <c r="IQ21" s="1279"/>
      <c r="IR21" s="1279"/>
      <c r="IS21" s="1279"/>
      <c r="IT21" s="1279"/>
      <c r="IU21" s="1279"/>
      <c r="IV21" s="1279"/>
      <c r="IW21" s="1279"/>
      <c r="IX21" s="1279"/>
      <c r="IY21" s="1279"/>
      <c r="IZ21" s="1279"/>
      <c r="JA21" s="1279"/>
      <c r="JB21" s="1279"/>
      <c r="JC21" s="1279"/>
      <c r="JD21" s="1279"/>
      <c r="JE21" s="1279"/>
      <c r="JF21" s="1279"/>
      <c r="JG21" s="1279"/>
      <c r="JH21" s="1279"/>
      <c r="JI21" s="1279"/>
      <c r="JJ21" s="1279"/>
      <c r="JK21" s="1279"/>
      <c r="JL21" s="1279"/>
      <c r="JM21" s="1279"/>
      <c r="JN21" s="1279"/>
      <c r="JO21" s="1279"/>
      <c r="JP21" s="1279"/>
      <c r="JQ21" s="1279"/>
      <c r="JR21" s="1279"/>
      <c r="JS21" s="1279"/>
      <c r="JT21" s="1279"/>
      <c r="JU21" s="1279"/>
      <c r="JV21" s="1279"/>
      <c r="JW21" s="1279"/>
      <c r="JX21" s="1279"/>
      <c r="JY21" s="1279"/>
      <c r="JZ21" s="1279"/>
      <c r="KA21" s="1279"/>
      <c r="KB21" s="1279"/>
      <c r="KC21" s="1279"/>
      <c r="KD21" s="1279"/>
      <c r="KE21" s="1279"/>
      <c r="KF21" s="1279"/>
      <c r="KG21" s="1279"/>
    </row>
    <row r="22" spans="1:294" ht="23.25" customHeight="1">
      <c r="A22" s="1247"/>
      <c r="B22" s="1280" t="s">
        <v>66</v>
      </c>
      <c r="C22" s="1264">
        <v>1056994</v>
      </c>
      <c r="D22" s="1264">
        <v>474070</v>
      </c>
      <c r="E22" s="1264">
        <v>185988</v>
      </c>
      <c r="F22" s="1264">
        <v>188100</v>
      </c>
      <c r="G22" s="1264">
        <v>199676</v>
      </c>
      <c r="H22" s="1264">
        <v>3850</v>
      </c>
      <c r="I22" s="1264">
        <v>5310</v>
      </c>
      <c r="J22" s="1281"/>
      <c r="K22" s="1264">
        <v>49700</v>
      </c>
      <c r="L22" s="1264">
        <v>22000</v>
      </c>
      <c r="M22" s="1264">
        <v>27800</v>
      </c>
      <c r="N22" s="1264">
        <v>11900</v>
      </c>
      <c r="O22" s="1264">
        <v>10900</v>
      </c>
      <c r="P22" s="1264">
        <v>11600</v>
      </c>
      <c r="Q22" s="1264">
        <v>7280</v>
      </c>
      <c r="R22" s="1264">
        <v>8050</v>
      </c>
      <c r="S22" s="1264">
        <v>5770</v>
      </c>
      <c r="T22" s="1264">
        <v>4610</v>
      </c>
      <c r="U22" s="1264">
        <v>5560</v>
      </c>
      <c r="V22" s="1264">
        <v>4940</v>
      </c>
      <c r="W22" s="1264">
        <v>5930</v>
      </c>
      <c r="X22" s="1264">
        <v>5090</v>
      </c>
      <c r="Y22" s="1264">
        <v>3590</v>
      </c>
      <c r="Z22" s="1264">
        <v>5130</v>
      </c>
      <c r="AA22" s="1264">
        <v>2530</v>
      </c>
      <c r="AB22" s="1264">
        <v>4230</v>
      </c>
      <c r="AC22" s="1264">
        <v>3010</v>
      </c>
      <c r="AD22" s="1264">
        <v>3340</v>
      </c>
      <c r="AE22" s="1264">
        <v>2630</v>
      </c>
      <c r="AF22" s="1264">
        <v>1960</v>
      </c>
      <c r="AG22" s="1264">
        <v>6810</v>
      </c>
      <c r="AH22" s="1264">
        <v>5070</v>
      </c>
      <c r="AI22" s="1264">
        <v>3370</v>
      </c>
      <c r="AJ22" s="1264">
        <v>2060</v>
      </c>
      <c r="AK22" s="1264">
        <v>4490</v>
      </c>
      <c r="AL22" s="1264">
        <v>9300</v>
      </c>
      <c r="AM22" s="1264">
        <v>7100</v>
      </c>
      <c r="AN22" s="1264">
        <v>3070</v>
      </c>
      <c r="AO22" s="1264">
        <v>7310</v>
      </c>
      <c r="AP22" s="1264">
        <v>4690</v>
      </c>
      <c r="AQ22" s="1264">
        <v>4570</v>
      </c>
      <c r="AR22" s="1264">
        <v>45300</v>
      </c>
      <c r="AS22" s="1264">
        <v>18500</v>
      </c>
      <c r="AT22" s="1264">
        <v>12800</v>
      </c>
      <c r="AU22" s="1264">
        <v>8850</v>
      </c>
      <c r="AV22" s="1264">
        <v>8650</v>
      </c>
      <c r="AW22" s="1264">
        <v>7020</v>
      </c>
      <c r="AX22" s="1264">
        <v>6210</v>
      </c>
      <c r="AY22" s="1264">
        <v>4020</v>
      </c>
      <c r="AZ22" s="1264">
        <v>2060</v>
      </c>
      <c r="BA22" s="1264">
        <v>2010</v>
      </c>
      <c r="BB22" s="1264">
        <v>4920</v>
      </c>
      <c r="BC22" s="1264">
        <v>3750</v>
      </c>
      <c r="BD22" s="1264">
        <v>4780</v>
      </c>
      <c r="BE22" s="1264">
        <v>2310</v>
      </c>
      <c r="BF22" s="1264">
        <v>7600</v>
      </c>
      <c r="BG22" s="1264">
        <v>4910</v>
      </c>
      <c r="BH22" s="1264">
        <v>2510</v>
      </c>
      <c r="BI22" s="1264">
        <v>2380</v>
      </c>
      <c r="BJ22" s="1264">
        <v>2420</v>
      </c>
      <c r="BK22" s="1264">
        <v>2190</v>
      </c>
      <c r="BL22" s="1264">
        <v>18600</v>
      </c>
      <c r="BM22" s="1264">
        <v>12300</v>
      </c>
      <c r="BN22" s="1264">
        <v>6390</v>
      </c>
      <c r="BO22" s="1264">
        <v>3670</v>
      </c>
      <c r="BP22" s="1264">
        <v>4270</v>
      </c>
      <c r="BQ22" s="1264">
        <v>2690</v>
      </c>
      <c r="BR22" s="1264">
        <v>5200</v>
      </c>
      <c r="BS22" s="1264">
        <v>2370</v>
      </c>
      <c r="BT22" s="1264">
        <v>15900</v>
      </c>
      <c r="BU22" s="1264">
        <v>11100</v>
      </c>
      <c r="BV22" s="1264">
        <v>8750</v>
      </c>
      <c r="BW22" s="1264">
        <v>4950</v>
      </c>
      <c r="BX22" s="1264">
        <v>4480</v>
      </c>
      <c r="BY22" s="1264">
        <v>4280</v>
      </c>
      <c r="BZ22" s="1264">
        <v>3890</v>
      </c>
      <c r="CA22" s="1264">
        <v>3350</v>
      </c>
      <c r="CB22" s="1264">
        <v>3380</v>
      </c>
      <c r="CC22" s="1264">
        <v>2650</v>
      </c>
      <c r="CD22" s="1264">
        <v>2040</v>
      </c>
      <c r="CE22" s="1264">
        <v>2050</v>
      </c>
      <c r="CF22" s="1264">
        <v>1510</v>
      </c>
      <c r="CG22" s="1264">
        <v>3250</v>
      </c>
      <c r="CH22" s="1264">
        <v>1760</v>
      </c>
      <c r="CI22" s="1264">
        <v>1400</v>
      </c>
      <c r="CJ22" s="1264">
        <v>1220</v>
      </c>
      <c r="CK22" s="1264">
        <v>880</v>
      </c>
      <c r="CL22" s="1264">
        <v>885</v>
      </c>
      <c r="CM22" s="1264">
        <v>889</v>
      </c>
      <c r="CN22" s="1264">
        <v>989</v>
      </c>
      <c r="CO22" s="1264">
        <v>691</v>
      </c>
      <c r="CP22" s="1264">
        <v>531</v>
      </c>
      <c r="CQ22" s="1264">
        <v>388</v>
      </c>
      <c r="CR22" s="1264">
        <v>392</v>
      </c>
      <c r="CS22" s="1264">
        <v>183</v>
      </c>
      <c r="CT22" s="1264">
        <v>181</v>
      </c>
      <c r="CU22" s="1264">
        <v>11100</v>
      </c>
      <c r="CV22" s="1264">
        <v>2110</v>
      </c>
      <c r="CW22" s="1264">
        <v>6960</v>
      </c>
      <c r="CX22" s="1264">
        <v>2870</v>
      </c>
      <c r="CY22" s="1264">
        <v>779</v>
      </c>
      <c r="CZ22" s="1264">
        <v>2110</v>
      </c>
      <c r="DA22" s="1264">
        <v>1530</v>
      </c>
      <c r="DB22" s="1264">
        <v>5190</v>
      </c>
      <c r="DC22" s="1264">
        <v>18300</v>
      </c>
      <c r="DD22" s="1264">
        <v>11300</v>
      </c>
      <c r="DE22" s="1264">
        <v>5590</v>
      </c>
      <c r="DF22" s="1264">
        <v>4120</v>
      </c>
      <c r="DG22" s="1264">
        <v>5650</v>
      </c>
      <c r="DH22" s="1264">
        <v>1970</v>
      </c>
      <c r="DI22" s="1264">
        <v>1200</v>
      </c>
      <c r="DJ22" s="1264">
        <v>8540</v>
      </c>
      <c r="DK22" s="1264">
        <v>11100</v>
      </c>
      <c r="DL22" s="1264">
        <v>3600</v>
      </c>
      <c r="DM22" s="1264">
        <v>22000</v>
      </c>
      <c r="DN22" s="1264">
        <v>19800</v>
      </c>
      <c r="DO22" s="1264">
        <v>16600</v>
      </c>
      <c r="DP22" s="1264">
        <v>12000</v>
      </c>
      <c r="DQ22" s="1264">
        <v>12400</v>
      </c>
      <c r="DR22" s="1264">
        <v>11100</v>
      </c>
      <c r="DS22" s="1264">
        <v>9840</v>
      </c>
      <c r="DT22" s="1264">
        <v>8620</v>
      </c>
      <c r="DU22" s="1264">
        <v>5730</v>
      </c>
      <c r="DV22" s="1264">
        <v>4400</v>
      </c>
      <c r="DW22" s="1264">
        <v>4630</v>
      </c>
      <c r="DX22" s="1264">
        <v>3510</v>
      </c>
      <c r="DY22" s="1264">
        <v>3440</v>
      </c>
      <c r="DZ22" s="1264">
        <v>13200</v>
      </c>
      <c r="EA22" s="1264">
        <v>11400</v>
      </c>
      <c r="EB22" s="1264">
        <v>10100</v>
      </c>
      <c r="EC22" s="1264">
        <v>9330</v>
      </c>
      <c r="ED22" s="1264">
        <v>6110</v>
      </c>
      <c r="EE22" s="1264">
        <v>3890</v>
      </c>
      <c r="EF22" s="1264">
        <v>3450</v>
      </c>
      <c r="EG22" s="1264">
        <v>946</v>
      </c>
      <c r="EH22" s="1264">
        <v>771</v>
      </c>
      <c r="EI22" s="1264">
        <v>694</v>
      </c>
      <c r="EJ22" s="1264">
        <v>785</v>
      </c>
      <c r="EK22" s="1264">
        <v>1020</v>
      </c>
      <c r="EL22" s="1264">
        <v>2510</v>
      </c>
      <c r="EM22" s="1264">
        <v>1740</v>
      </c>
      <c r="EN22" s="1264">
        <v>1210</v>
      </c>
      <c r="EO22" s="1264">
        <v>937</v>
      </c>
      <c r="EP22" s="1264">
        <v>1260</v>
      </c>
      <c r="EQ22" s="1264">
        <v>1250</v>
      </c>
      <c r="ER22" s="1264">
        <v>3390</v>
      </c>
      <c r="ES22" s="1264">
        <v>547</v>
      </c>
      <c r="ET22" s="1264">
        <v>937</v>
      </c>
      <c r="EU22" s="1264">
        <v>605</v>
      </c>
      <c r="EV22" s="1264">
        <v>955</v>
      </c>
      <c r="EW22" s="1264">
        <v>1660</v>
      </c>
      <c r="EX22" s="1264">
        <v>2170</v>
      </c>
      <c r="EY22" s="1264">
        <v>2210</v>
      </c>
      <c r="EZ22" s="1264">
        <v>2690</v>
      </c>
      <c r="FA22" s="1264">
        <v>1780</v>
      </c>
      <c r="FB22" s="1264">
        <v>991</v>
      </c>
      <c r="FC22" s="1264">
        <v>947</v>
      </c>
      <c r="FD22" s="1264">
        <v>960</v>
      </c>
      <c r="FE22" s="1264">
        <v>1960</v>
      </c>
      <c r="FF22" s="1264">
        <v>333</v>
      </c>
      <c r="FG22" s="1264">
        <v>1310</v>
      </c>
      <c r="FH22" s="1264">
        <v>1110</v>
      </c>
      <c r="FI22" s="1264">
        <v>662</v>
      </c>
      <c r="FJ22" s="1264">
        <v>1820</v>
      </c>
      <c r="FK22" s="1264">
        <v>1280</v>
      </c>
      <c r="FL22" s="1264">
        <v>1380</v>
      </c>
      <c r="FM22" s="1264">
        <v>810</v>
      </c>
      <c r="FN22" s="1264">
        <v>471</v>
      </c>
      <c r="FO22" s="1264">
        <v>441</v>
      </c>
      <c r="FP22" s="1264">
        <v>3140</v>
      </c>
      <c r="FQ22" s="1264">
        <v>1550</v>
      </c>
      <c r="FR22" s="1264">
        <v>1230</v>
      </c>
      <c r="FS22" s="1264">
        <v>3160</v>
      </c>
      <c r="FT22" s="1264">
        <v>2430</v>
      </c>
      <c r="FU22" s="1264">
        <v>2300</v>
      </c>
      <c r="FV22" s="1264">
        <v>4560</v>
      </c>
      <c r="FW22" s="1264">
        <v>1770</v>
      </c>
      <c r="FX22" s="1264">
        <v>610</v>
      </c>
      <c r="FY22" s="1264">
        <v>961</v>
      </c>
      <c r="FZ22" s="1264">
        <v>1400</v>
      </c>
      <c r="GA22" s="1264">
        <v>1160</v>
      </c>
      <c r="GB22" s="1264">
        <v>879</v>
      </c>
      <c r="GC22" s="1264">
        <v>430</v>
      </c>
      <c r="GD22" s="1264">
        <v>451</v>
      </c>
      <c r="GE22" s="1264">
        <v>637</v>
      </c>
      <c r="GF22" s="1264">
        <v>1590</v>
      </c>
      <c r="GG22" s="1264">
        <v>3230</v>
      </c>
      <c r="GH22" s="1264">
        <v>632</v>
      </c>
      <c r="GI22" s="1264">
        <v>634</v>
      </c>
      <c r="GJ22" s="1264">
        <v>710</v>
      </c>
      <c r="GK22" s="1264">
        <v>759</v>
      </c>
      <c r="GL22" s="1264">
        <v>574</v>
      </c>
      <c r="GM22" s="1264">
        <v>357</v>
      </c>
      <c r="GN22" s="1264">
        <v>733</v>
      </c>
      <c r="GO22" s="1264">
        <v>1580</v>
      </c>
      <c r="GP22" s="1264">
        <v>403</v>
      </c>
      <c r="GQ22" s="1264">
        <v>1840</v>
      </c>
      <c r="GR22" s="1264">
        <v>1020</v>
      </c>
      <c r="GS22" s="1264">
        <v>736</v>
      </c>
      <c r="GT22" s="1264">
        <v>852</v>
      </c>
      <c r="GU22" s="1264">
        <v>719</v>
      </c>
      <c r="GV22" s="1264">
        <v>1790</v>
      </c>
      <c r="GW22" s="1264">
        <v>543</v>
      </c>
      <c r="GX22" s="1264">
        <v>789</v>
      </c>
      <c r="GY22" s="1264">
        <v>422</v>
      </c>
      <c r="GZ22" s="1264">
        <v>1920</v>
      </c>
      <c r="HA22" s="1264">
        <v>685</v>
      </c>
      <c r="HB22" s="1264">
        <v>391</v>
      </c>
      <c r="HC22" s="1264">
        <v>4160</v>
      </c>
      <c r="HD22" s="1264">
        <v>2440</v>
      </c>
      <c r="HE22" s="1264">
        <v>758</v>
      </c>
      <c r="HF22" s="1264">
        <v>609</v>
      </c>
      <c r="HG22" s="1264">
        <v>465</v>
      </c>
      <c r="HH22" s="1264">
        <v>1220</v>
      </c>
      <c r="HI22" s="1264">
        <v>720</v>
      </c>
      <c r="HJ22" s="1264">
        <v>692</v>
      </c>
      <c r="HK22" s="1264">
        <v>617</v>
      </c>
      <c r="HL22" s="1264">
        <v>900</v>
      </c>
      <c r="HM22" s="1264">
        <v>1230</v>
      </c>
      <c r="HN22" s="1264">
        <v>1170</v>
      </c>
      <c r="HO22" s="1264">
        <v>301</v>
      </c>
      <c r="HP22" s="1264">
        <v>1980</v>
      </c>
      <c r="HQ22" s="1264">
        <v>2010</v>
      </c>
      <c r="HR22" s="1264">
        <v>1340</v>
      </c>
      <c r="HS22" s="1264">
        <v>853</v>
      </c>
      <c r="HT22" s="1264">
        <v>1500</v>
      </c>
      <c r="HU22" s="1264">
        <v>2200</v>
      </c>
      <c r="HV22" s="1264">
        <v>1060</v>
      </c>
      <c r="HW22" s="1264">
        <v>1220</v>
      </c>
      <c r="HX22" s="1264">
        <v>398</v>
      </c>
      <c r="HY22" s="1264">
        <v>765</v>
      </c>
      <c r="HZ22" s="1264">
        <v>588</v>
      </c>
      <c r="IA22" s="1264">
        <v>691</v>
      </c>
      <c r="IB22" s="1264">
        <v>461</v>
      </c>
      <c r="IC22" s="1264">
        <v>506</v>
      </c>
      <c r="ID22" s="1264">
        <v>811</v>
      </c>
      <c r="IE22" s="1264">
        <v>732</v>
      </c>
      <c r="IF22" s="1264">
        <v>1710</v>
      </c>
      <c r="IG22" s="1264">
        <v>1050</v>
      </c>
      <c r="IH22" s="1264">
        <v>828</v>
      </c>
      <c r="II22" s="1264">
        <v>1110</v>
      </c>
      <c r="IJ22" s="1264">
        <v>7530</v>
      </c>
      <c r="IK22" s="1264">
        <v>5440</v>
      </c>
      <c r="IL22" s="1264">
        <v>2900</v>
      </c>
      <c r="IM22" s="1264">
        <v>1330</v>
      </c>
      <c r="IN22" s="1264">
        <v>1420</v>
      </c>
      <c r="IO22" s="1264">
        <v>1310</v>
      </c>
      <c r="IP22" s="1264">
        <v>1250</v>
      </c>
      <c r="IQ22" s="1264">
        <v>920</v>
      </c>
      <c r="IR22" s="1264">
        <v>2930</v>
      </c>
      <c r="IS22" s="1264">
        <v>2500</v>
      </c>
      <c r="IT22" s="1264">
        <v>1320</v>
      </c>
      <c r="IU22" s="1264">
        <v>1060</v>
      </c>
      <c r="IV22" s="1264">
        <v>892</v>
      </c>
      <c r="IW22" s="1264">
        <v>711</v>
      </c>
      <c r="IX22" s="1264">
        <v>677</v>
      </c>
      <c r="IY22" s="1264">
        <v>1730</v>
      </c>
      <c r="IZ22" s="1264">
        <v>267</v>
      </c>
      <c r="JA22" s="1264">
        <v>476</v>
      </c>
      <c r="JB22" s="1264">
        <v>293</v>
      </c>
      <c r="JC22" s="1264">
        <v>603</v>
      </c>
      <c r="JD22" s="1264">
        <v>504</v>
      </c>
      <c r="JE22" s="1264">
        <v>431</v>
      </c>
      <c r="JF22" s="1264">
        <v>279</v>
      </c>
      <c r="JG22" s="1264">
        <v>233</v>
      </c>
      <c r="JH22" s="1264">
        <v>471</v>
      </c>
      <c r="JI22" s="1264">
        <v>654</v>
      </c>
      <c r="JJ22" s="1264">
        <v>4650</v>
      </c>
      <c r="JK22" s="1264">
        <v>1860</v>
      </c>
      <c r="JL22" s="1264">
        <v>1080</v>
      </c>
      <c r="JM22" s="1264">
        <v>442</v>
      </c>
      <c r="JN22" s="1264">
        <v>942</v>
      </c>
      <c r="JO22" s="1264">
        <v>666</v>
      </c>
      <c r="JP22" s="1264">
        <v>604</v>
      </c>
      <c r="JQ22" s="1264">
        <v>1090</v>
      </c>
      <c r="JR22" s="1264">
        <v>1660</v>
      </c>
      <c r="JS22" s="1264">
        <v>4030</v>
      </c>
      <c r="JT22" s="1264" t="s">
        <v>262</v>
      </c>
      <c r="JU22" s="1264" t="s">
        <v>262</v>
      </c>
      <c r="JV22" s="1264" t="s">
        <v>262</v>
      </c>
      <c r="JW22" s="1264" t="s">
        <v>262</v>
      </c>
      <c r="JX22" s="1264">
        <v>1890</v>
      </c>
      <c r="JY22" s="1264">
        <v>620</v>
      </c>
      <c r="JZ22" s="1264">
        <v>282</v>
      </c>
      <c r="KA22" s="1264">
        <v>342</v>
      </c>
      <c r="KB22" s="1264">
        <v>527</v>
      </c>
      <c r="KC22" s="1264">
        <v>566</v>
      </c>
      <c r="KD22" s="1264" t="s">
        <v>262</v>
      </c>
      <c r="KE22" s="1264">
        <v>5630</v>
      </c>
      <c r="KF22" s="1264">
        <v>3850</v>
      </c>
      <c r="KG22" s="1264">
        <v>5310</v>
      </c>
    </row>
    <row r="23" spans="1:294" ht="23.25" customHeight="1">
      <c r="A23" s="1247"/>
      <c r="B23" s="60" t="s">
        <v>11</v>
      </c>
      <c r="C23" s="1264">
        <v>949867</v>
      </c>
      <c r="D23" s="1264">
        <v>437624</v>
      </c>
      <c r="E23" s="1264">
        <v>163414</v>
      </c>
      <c r="F23" s="1264">
        <v>152787</v>
      </c>
      <c r="G23" s="1264">
        <v>187145</v>
      </c>
      <c r="H23" s="1264">
        <v>3758</v>
      </c>
      <c r="I23" s="1264">
        <v>5136</v>
      </c>
      <c r="J23" s="1281"/>
      <c r="K23" s="1264">
        <v>46437</v>
      </c>
      <c r="L23" s="1264">
        <v>20486</v>
      </c>
      <c r="M23" s="1264">
        <v>26452</v>
      </c>
      <c r="N23" s="1264">
        <v>10142</v>
      </c>
      <c r="O23" s="1264">
        <v>10447</v>
      </c>
      <c r="P23" s="1264">
        <v>10843</v>
      </c>
      <c r="Q23" s="1264">
        <v>7050</v>
      </c>
      <c r="R23" s="1264">
        <v>8138</v>
      </c>
      <c r="S23" s="1264">
        <v>5311</v>
      </c>
      <c r="T23" s="1264">
        <v>4055</v>
      </c>
      <c r="U23" s="1264">
        <v>4675</v>
      </c>
      <c r="V23" s="1264">
        <v>4162</v>
      </c>
      <c r="W23" s="1264">
        <v>4852</v>
      </c>
      <c r="X23" s="1264">
        <v>4640</v>
      </c>
      <c r="Y23" s="1264">
        <v>3594</v>
      </c>
      <c r="Z23" s="1264">
        <v>4081</v>
      </c>
      <c r="AA23" s="1264">
        <v>2451</v>
      </c>
      <c r="AB23" s="1264">
        <v>4218</v>
      </c>
      <c r="AC23" s="1264">
        <v>2824</v>
      </c>
      <c r="AD23" s="1264">
        <v>2760</v>
      </c>
      <c r="AE23" s="1264">
        <v>2129</v>
      </c>
      <c r="AF23" s="1264">
        <v>1606</v>
      </c>
      <c r="AG23" s="1264">
        <v>6511</v>
      </c>
      <c r="AH23" s="1264">
        <v>4858</v>
      </c>
      <c r="AI23" s="1264">
        <v>3352</v>
      </c>
      <c r="AJ23" s="1264">
        <v>1857</v>
      </c>
      <c r="AK23" s="1264">
        <v>3823</v>
      </c>
      <c r="AL23" s="1264">
        <v>7946</v>
      </c>
      <c r="AM23" s="1264">
        <v>5646</v>
      </c>
      <c r="AN23" s="1264">
        <v>2803</v>
      </c>
      <c r="AO23" s="1264">
        <v>6179</v>
      </c>
      <c r="AP23" s="1264">
        <v>3959</v>
      </c>
      <c r="AQ23" s="1264">
        <v>3876</v>
      </c>
      <c r="AR23" s="1264">
        <v>44198</v>
      </c>
      <c r="AS23" s="1264">
        <v>18083</v>
      </c>
      <c r="AT23" s="1264">
        <v>10469</v>
      </c>
      <c r="AU23" s="1264">
        <v>8287</v>
      </c>
      <c r="AV23" s="1264">
        <v>8090</v>
      </c>
      <c r="AW23" s="1264">
        <v>6110</v>
      </c>
      <c r="AX23" s="1264">
        <v>5680</v>
      </c>
      <c r="AY23" s="1264">
        <v>3777</v>
      </c>
      <c r="AZ23" s="1264">
        <v>1883</v>
      </c>
      <c r="BA23" s="1264">
        <v>1863</v>
      </c>
      <c r="BB23" s="1264">
        <v>4446</v>
      </c>
      <c r="BC23" s="1264">
        <v>3423</v>
      </c>
      <c r="BD23" s="1264">
        <v>4362</v>
      </c>
      <c r="BE23" s="1264">
        <v>2154</v>
      </c>
      <c r="BF23" s="1264">
        <v>6315</v>
      </c>
      <c r="BG23" s="1264">
        <v>3845</v>
      </c>
      <c r="BH23" s="1264">
        <v>2203</v>
      </c>
      <c r="BI23" s="1264">
        <v>2543</v>
      </c>
      <c r="BJ23" s="1264">
        <v>2089</v>
      </c>
      <c r="BK23" s="1264">
        <v>2345</v>
      </c>
      <c r="BL23" s="1264">
        <v>18053</v>
      </c>
      <c r="BM23" s="1264">
        <v>11943</v>
      </c>
      <c r="BN23" s="1264">
        <v>7141</v>
      </c>
      <c r="BO23" s="1264">
        <v>3496</v>
      </c>
      <c r="BP23" s="1264">
        <v>4065</v>
      </c>
      <c r="BQ23" s="1264">
        <v>2281</v>
      </c>
      <c r="BR23" s="1264">
        <v>4170</v>
      </c>
      <c r="BS23" s="1264">
        <v>2115</v>
      </c>
      <c r="BT23" s="1264">
        <v>13814</v>
      </c>
      <c r="BU23" s="1264">
        <v>10478</v>
      </c>
      <c r="BV23" s="1264">
        <v>6819</v>
      </c>
      <c r="BW23" s="1264">
        <v>4307</v>
      </c>
      <c r="BX23" s="1264">
        <v>4051</v>
      </c>
      <c r="BY23" s="1264">
        <v>3792</v>
      </c>
      <c r="BZ23" s="1264">
        <v>2791</v>
      </c>
      <c r="CA23" s="1264">
        <v>2574</v>
      </c>
      <c r="CB23" s="1264">
        <v>2332</v>
      </c>
      <c r="CC23" s="1264">
        <v>2412</v>
      </c>
      <c r="CD23" s="1264">
        <v>1539</v>
      </c>
      <c r="CE23" s="1264">
        <v>1606</v>
      </c>
      <c r="CF23" s="1264">
        <v>965</v>
      </c>
      <c r="CG23" s="1264">
        <v>2764</v>
      </c>
      <c r="CH23" s="1264">
        <v>1776</v>
      </c>
      <c r="CI23" s="1264">
        <v>1251</v>
      </c>
      <c r="CJ23" s="1264">
        <v>959</v>
      </c>
      <c r="CK23" s="1264">
        <v>859</v>
      </c>
      <c r="CL23" s="1264">
        <v>808</v>
      </c>
      <c r="CM23" s="1264">
        <v>808</v>
      </c>
      <c r="CN23" s="1264">
        <v>779</v>
      </c>
      <c r="CO23" s="1264">
        <v>606</v>
      </c>
      <c r="CP23" s="1264">
        <v>455</v>
      </c>
      <c r="CQ23" s="1264">
        <v>375</v>
      </c>
      <c r="CR23" s="1264">
        <v>355</v>
      </c>
      <c r="CS23" s="1264">
        <v>204</v>
      </c>
      <c r="CT23" s="1264">
        <v>163</v>
      </c>
      <c r="CU23" s="1264">
        <v>10315</v>
      </c>
      <c r="CV23" s="1264">
        <v>2068</v>
      </c>
      <c r="CW23" s="1264">
        <v>6849</v>
      </c>
      <c r="CX23" s="1264">
        <v>2628</v>
      </c>
      <c r="CY23" s="1264">
        <v>747</v>
      </c>
      <c r="CZ23" s="1264">
        <v>2057</v>
      </c>
      <c r="DA23" s="1264">
        <v>1500</v>
      </c>
      <c r="DB23" s="1264">
        <v>5125</v>
      </c>
      <c r="DC23" s="1264">
        <v>15392</v>
      </c>
      <c r="DD23" s="1264">
        <v>8472</v>
      </c>
      <c r="DE23" s="1264">
        <v>4095</v>
      </c>
      <c r="DF23" s="1264">
        <v>3222</v>
      </c>
      <c r="DG23" s="1264">
        <v>4520</v>
      </c>
      <c r="DH23" s="1264">
        <v>1406</v>
      </c>
      <c r="DI23" s="1264">
        <v>1052</v>
      </c>
      <c r="DJ23" s="1264">
        <v>8552</v>
      </c>
      <c r="DK23" s="1264">
        <v>12150</v>
      </c>
      <c r="DL23" s="1264">
        <v>3601</v>
      </c>
      <c r="DM23" s="1264">
        <v>16381</v>
      </c>
      <c r="DN23" s="1264">
        <v>14812</v>
      </c>
      <c r="DO23" s="1264">
        <v>12310</v>
      </c>
      <c r="DP23" s="1264">
        <v>10547</v>
      </c>
      <c r="DQ23" s="1264">
        <v>10004</v>
      </c>
      <c r="DR23" s="1264">
        <v>8039</v>
      </c>
      <c r="DS23" s="1264">
        <v>7500</v>
      </c>
      <c r="DT23" s="1264">
        <v>6527</v>
      </c>
      <c r="DU23" s="1264">
        <v>4256</v>
      </c>
      <c r="DV23" s="1264">
        <v>3477</v>
      </c>
      <c r="DW23" s="1264">
        <v>3637</v>
      </c>
      <c r="DX23" s="1264">
        <v>2781</v>
      </c>
      <c r="DY23" s="1264">
        <v>2560</v>
      </c>
      <c r="DZ23" s="1264">
        <v>10509</v>
      </c>
      <c r="EA23" s="1264">
        <v>10720</v>
      </c>
      <c r="EB23" s="1264">
        <v>9896</v>
      </c>
      <c r="EC23" s="1264">
        <v>9284</v>
      </c>
      <c r="ED23" s="1264">
        <v>6153</v>
      </c>
      <c r="EE23" s="1264">
        <v>3385</v>
      </c>
      <c r="EF23" s="1264">
        <v>3283</v>
      </c>
      <c r="EG23" s="1264">
        <v>970</v>
      </c>
      <c r="EH23" s="1264">
        <v>691</v>
      </c>
      <c r="EI23" s="1264">
        <v>722</v>
      </c>
      <c r="EJ23" s="1264">
        <v>714</v>
      </c>
      <c r="EK23" s="1264">
        <v>903</v>
      </c>
      <c r="EL23" s="1264">
        <v>2162</v>
      </c>
      <c r="EM23" s="1264">
        <v>1520</v>
      </c>
      <c r="EN23" s="1264">
        <v>1056</v>
      </c>
      <c r="EO23" s="1264">
        <v>904</v>
      </c>
      <c r="EP23" s="1264">
        <v>1133</v>
      </c>
      <c r="EQ23" s="1264">
        <v>1089</v>
      </c>
      <c r="ER23" s="1264">
        <v>3141</v>
      </c>
      <c r="ES23" s="1264">
        <v>585</v>
      </c>
      <c r="ET23" s="1264">
        <v>877</v>
      </c>
      <c r="EU23" s="1264">
        <v>619</v>
      </c>
      <c r="EV23" s="1264">
        <v>970</v>
      </c>
      <c r="EW23" s="1264">
        <v>1400</v>
      </c>
      <c r="EX23" s="1264">
        <v>1803</v>
      </c>
      <c r="EY23" s="1264">
        <v>1971</v>
      </c>
      <c r="EZ23" s="1264">
        <v>2559</v>
      </c>
      <c r="FA23" s="1264">
        <v>1554</v>
      </c>
      <c r="FB23" s="1264">
        <v>1102</v>
      </c>
      <c r="FC23" s="1264">
        <v>929</v>
      </c>
      <c r="FD23" s="1264">
        <v>946</v>
      </c>
      <c r="FE23" s="1264">
        <v>1762</v>
      </c>
      <c r="FF23" s="1264">
        <v>347</v>
      </c>
      <c r="FG23" s="1264">
        <v>1125</v>
      </c>
      <c r="FH23" s="1264">
        <v>1069</v>
      </c>
      <c r="FI23" s="1264">
        <v>661</v>
      </c>
      <c r="FJ23" s="1264">
        <v>1973</v>
      </c>
      <c r="FK23" s="1264">
        <v>1251</v>
      </c>
      <c r="FL23" s="1264">
        <v>1388</v>
      </c>
      <c r="FM23" s="1264">
        <v>754</v>
      </c>
      <c r="FN23" s="1264">
        <v>466</v>
      </c>
      <c r="FO23" s="1264">
        <v>394</v>
      </c>
      <c r="FP23" s="1264">
        <v>2863</v>
      </c>
      <c r="FQ23" s="1264">
        <v>1279</v>
      </c>
      <c r="FR23" s="1264">
        <v>1054</v>
      </c>
      <c r="FS23" s="1264">
        <v>2828</v>
      </c>
      <c r="FT23" s="1264">
        <v>2589</v>
      </c>
      <c r="FU23" s="1264">
        <v>2075</v>
      </c>
      <c r="FV23" s="1264">
        <v>4025</v>
      </c>
      <c r="FW23" s="1264">
        <v>1505</v>
      </c>
      <c r="FX23" s="1264">
        <v>535</v>
      </c>
      <c r="FY23" s="1264">
        <v>818</v>
      </c>
      <c r="FZ23" s="1264">
        <v>1470</v>
      </c>
      <c r="GA23" s="1264">
        <v>1063</v>
      </c>
      <c r="GB23" s="1264">
        <v>857</v>
      </c>
      <c r="GC23" s="1264">
        <v>431</v>
      </c>
      <c r="GD23" s="1264">
        <v>398</v>
      </c>
      <c r="GE23" s="1264">
        <v>596</v>
      </c>
      <c r="GF23" s="1264">
        <v>1396</v>
      </c>
      <c r="GG23" s="1264">
        <v>2784</v>
      </c>
      <c r="GH23" s="1264">
        <v>721</v>
      </c>
      <c r="GI23" s="1264">
        <v>738</v>
      </c>
      <c r="GJ23" s="1264">
        <v>702</v>
      </c>
      <c r="GK23" s="1264">
        <v>635</v>
      </c>
      <c r="GL23" s="1264">
        <v>523</v>
      </c>
      <c r="GM23" s="1264">
        <v>324</v>
      </c>
      <c r="GN23" s="1264">
        <v>716</v>
      </c>
      <c r="GO23" s="1264">
        <v>1337</v>
      </c>
      <c r="GP23" s="1264">
        <v>488</v>
      </c>
      <c r="GQ23" s="1264">
        <v>1825</v>
      </c>
      <c r="GR23" s="1264">
        <v>1075</v>
      </c>
      <c r="GS23" s="1264">
        <v>945</v>
      </c>
      <c r="GT23" s="1264">
        <v>863</v>
      </c>
      <c r="GU23" s="1264">
        <v>734</v>
      </c>
      <c r="GV23" s="1264">
        <v>1674</v>
      </c>
      <c r="GW23" s="1264">
        <v>471</v>
      </c>
      <c r="GX23" s="1264">
        <v>1057</v>
      </c>
      <c r="GY23" s="1264">
        <v>402</v>
      </c>
      <c r="GZ23" s="1264">
        <v>1755</v>
      </c>
      <c r="HA23" s="1264">
        <v>703</v>
      </c>
      <c r="HB23" s="1264">
        <v>434</v>
      </c>
      <c r="HC23" s="1264">
        <v>3653</v>
      </c>
      <c r="HD23" s="1264">
        <v>2330</v>
      </c>
      <c r="HE23" s="1264">
        <v>736</v>
      </c>
      <c r="HF23" s="1264">
        <v>597</v>
      </c>
      <c r="HG23" s="1264">
        <v>526</v>
      </c>
      <c r="HH23" s="1264">
        <v>1208</v>
      </c>
      <c r="HI23" s="1264">
        <v>722</v>
      </c>
      <c r="HJ23" s="1264">
        <v>678</v>
      </c>
      <c r="HK23" s="1264">
        <v>606</v>
      </c>
      <c r="HL23" s="1264">
        <v>924</v>
      </c>
      <c r="HM23" s="1264">
        <v>1077</v>
      </c>
      <c r="HN23" s="1264">
        <v>1021</v>
      </c>
      <c r="HO23" s="1264">
        <v>385</v>
      </c>
      <c r="HP23" s="1264">
        <v>1858</v>
      </c>
      <c r="HQ23" s="1264">
        <v>1910</v>
      </c>
      <c r="HR23" s="1264">
        <v>1277</v>
      </c>
      <c r="HS23" s="1264">
        <v>763</v>
      </c>
      <c r="HT23" s="1264">
        <v>1412</v>
      </c>
      <c r="HU23" s="1264">
        <v>1962</v>
      </c>
      <c r="HV23" s="1264">
        <v>941</v>
      </c>
      <c r="HW23" s="1264">
        <v>967</v>
      </c>
      <c r="HX23" s="1264">
        <v>489</v>
      </c>
      <c r="HY23" s="1264">
        <v>767</v>
      </c>
      <c r="HZ23" s="1264">
        <v>607</v>
      </c>
      <c r="IA23" s="1264">
        <v>695</v>
      </c>
      <c r="IB23" s="1264">
        <v>464</v>
      </c>
      <c r="IC23" s="1264">
        <v>453</v>
      </c>
      <c r="ID23" s="1264">
        <v>730</v>
      </c>
      <c r="IE23" s="1264">
        <v>709</v>
      </c>
      <c r="IF23" s="1264">
        <v>1512</v>
      </c>
      <c r="IG23" s="1264">
        <v>934</v>
      </c>
      <c r="IH23" s="1264">
        <v>728</v>
      </c>
      <c r="II23" s="1264">
        <v>1124</v>
      </c>
      <c r="IJ23" s="1264">
        <v>7055</v>
      </c>
      <c r="IK23" s="1264">
        <v>5150</v>
      </c>
      <c r="IL23" s="1264">
        <v>2802</v>
      </c>
      <c r="IM23" s="1264">
        <v>1293</v>
      </c>
      <c r="IN23" s="1264">
        <v>1275</v>
      </c>
      <c r="IO23" s="1264">
        <v>1387</v>
      </c>
      <c r="IP23" s="1264">
        <v>1142</v>
      </c>
      <c r="IQ23" s="1264">
        <v>809</v>
      </c>
      <c r="IR23" s="1264">
        <v>2832</v>
      </c>
      <c r="IS23" s="1264">
        <v>2365</v>
      </c>
      <c r="IT23" s="1264">
        <v>1272</v>
      </c>
      <c r="IU23" s="1264">
        <v>999</v>
      </c>
      <c r="IV23" s="1264">
        <v>879</v>
      </c>
      <c r="IW23" s="1264">
        <v>597</v>
      </c>
      <c r="IX23" s="1264">
        <v>668</v>
      </c>
      <c r="IY23" s="1264">
        <v>1488</v>
      </c>
      <c r="IZ23" s="1264">
        <v>255</v>
      </c>
      <c r="JA23" s="1264">
        <v>466</v>
      </c>
      <c r="JB23" s="1264">
        <v>312</v>
      </c>
      <c r="JC23" s="1264">
        <v>502</v>
      </c>
      <c r="JD23" s="1264">
        <v>434</v>
      </c>
      <c r="JE23" s="1264">
        <v>364</v>
      </c>
      <c r="JF23" s="1264">
        <v>226</v>
      </c>
      <c r="JG23" s="1264">
        <v>209</v>
      </c>
      <c r="JH23" s="1264">
        <v>400</v>
      </c>
      <c r="JI23" s="1264">
        <v>566</v>
      </c>
      <c r="JJ23" s="1264">
        <v>4145</v>
      </c>
      <c r="JK23" s="1264">
        <v>1586</v>
      </c>
      <c r="JL23" s="1264">
        <v>1062</v>
      </c>
      <c r="JM23" s="1264">
        <v>426</v>
      </c>
      <c r="JN23" s="1264">
        <v>941</v>
      </c>
      <c r="JO23" s="1264">
        <v>678</v>
      </c>
      <c r="JP23" s="1264">
        <v>510</v>
      </c>
      <c r="JQ23" s="1264">
        <v>937</v>
      </c>
      <c r="JR23" s="1264">
        <v>1479</v>
      </c>
      <c r="JS23" s="1264">
        <v>3517</v>
      </c>
      <c r="JT23" s="1264" t="s">
        <v>262</v>
      </c>
      <c r="JU23" s="1264" t="s">
        <v>262</v>
      </c>
      <c r="JV23" s="1264" t="s">
        <v>262</v>
      </c>
      <c r="JW23" s="1264" t="s">
        <v>262</v>
      </c>
      <c r="JX23" s="1264">
        <v>1689</v>
      </c>
      <c r="JY23" s="1264">
        <v>547</v>
      </c>
      <c r="JZ23" s="1264">
        <v>245</v>
      </c>
      <c r="KA23" s="1264">
        <v>364</v>
      </c>
      <c r="KB23" s="1264">
        <v>572</v>
      </c>
      <c r="KC23" s="1264">
        <v>567</v>
      </c>
      <c r="KD23" s="1264" t="s">
        <v>262</v>
      </c>
      <c r="KE23" s="1264">
        <v>5814</v>
      </c>
      <c r="KF23" s="1264">
        <v>3758</v>
      </c>
      <c r="KG23" s="1264">
        <v>5136</v>
      </c>
    </row>
    <row r="24" spans="1:294" ht="23.25" customHeight="1">
      <c r="A24" s="1247"/>
      <c r="B24" s="61" t="s">
        <v>2</v>
      </c>
      <c r="C24" s="1264">
        <f>SUM(K24:KG24)</f>
        <v>965111</v>
      </c>
      <c r="D24" s="1264">
        <f>SUM(K24:BS24)</f>
        <v>434550</v>
      </c>
      <c r="E24" s="1264">
        <f>SUM(BT24:DL24)</f>
        <v>163343</v>
      </c>
      <c r="F24" s="1264">
        <f>SUM(DM24:EE24)</f>
        <v>161050</v>
      </c>
      <c r="G24" s="1264">
        <f>SUM(EF24:KE24)</f>
        <v>197668</v>
      </c>
      <c r="H24" s="1264">
        <f>SUM(KF24)</f>
        <v>3600</v>
      </c>
      <c r="I24" s="1264">
        <f>SUM(KG24)</f>
        <v>4900</v>
      </c>
      <c r="J24" s="1281"/>
      <c r="K24" s="1264">
        <v>43900</v>
      </c>
      <c r="L24" s="1264">
        <v>20500</v>
      </c>
      <c r="M24" s="1264">
        <v>26700</v>
      </c>
      <c r="N24" s="1264">
        <v>10000</v>
      </c>
      <c r="O24" s="1264">
        <v>10400</v>
      </c>
      <c r="P24" s="1264">
        <v>11100</v>
      </c>
      <c r="Q24" s="1264">
        <v>7040</v>
      </c>
      <c r="R24" s="1264">
        <v>8140</v>
      </c>
      <c r="S24" s="1264">
        <v>5310</v>
      </c>
      <c r="T24" s="1264">
        <v>4050</v>
      </c>
      <c r="U24" s="1264">
        <v>4690</v>
      </c>
      <c r="V24" s="1264">
        <v>4320</v>
      </c>
      <c r="W24" s="1264">
        <v>5010</v>
      </c>
      <c r="X24" s="1264">
        <v>4430</v>
      </c>
      <c r="Y24" s="1264">
        <v>3570</v>
      </c>
      <c r="Z24" s="1264">
        <v>4240</v>
      </c>
      <c r="AA24" s="1264">
        <v>2480</v>
      </c>
      <c r="AB24" s="1264">
        <v>4160</v>
      </c>
      <c r="AC24" s="1264">
        <v>2830</v>
      </c>
      <c r="AD24" s="1264">
        <v>2880</v>
      </c>
      <c r="AE24" s="1264">
        <v>2210</v>
      </c>
      <c r="AF24" s="1264">
        <v>1690</v>
      </c>
      <c r="AG24" s="1264">
        <v>6470</v>
      </c>
      <c r="AH24" s="1264">
        <v>4890</v>
      </c>
      <c r="AI24" s="1264">
        <v>3390</v>
      </c>
      <c r="AJ24" s="1264">
        <v>1780</v>
      </c>
      <c r="AK24" s="1264">
        <v>3850</v>
      </c>
      <c r="AL24" s="1264">
        <v>7830</v>
      </c>
      <c r="AM24" s="1264">
        <v>5460</v>
      </c>
      <c r="AN24" s="1264">
        <v>2620</v>
      </c>
      <c r="AO24" s="1264">
        <v>6210</v>
      </c>
      <c r="AP24" s="1264">
        <v>3970</v>
      </c>
      <c r="AQ24" s="1264">
        <v>3900</v>
      </c>
      <c r="AR24" s="1264">
        <v>44100</v>
      </c>
      <c r="AS24" s="1264">
        <v>18200</v>
      </c>
      <c r="AT24" s="1264">
        <v>10400</v>
      </c>
      <c r="AU24" s="1264">
        <v>8330</v>
      </c>
      <c r="AV24" s="1264">
        <v>8180</v>
      </c>
      <c r="AW24" s="1264">
        <v>6070</v>
      </c>
      <c r="AX24" s="1264">
        <v>5710</v>
      </c>
      <c r="AY24" s="1264">
        <v>3620</v>
      </c>
      <c r="AZ24" s="1264">
        <v>1850</v>
      </c>
      <c r="BA24" s="1264">
        <v>1850</v>
      </c>
      <c r="BB24" s="1264">
        <v>4440</v>
      </c>
      <c r="BC24" s="1264">
        <v>3410</v>
      </c>
      <c r="BD24" s="1264">
        <v>4310</v>
      </c>
      <c r="BE24" s="1264">
        <v>2130</v>
      </c>
      <c r="BF24" s="1264">
        <v>6250</v>
      </c>
      <c r="BG24" s="1264">
        <v>4140</v>
      </c>
      <c r="BH24" s="1264">
        <v>2030</v>
      </c>
      <c r="BI24" s="1264">
        <v>2320</v>
      </c>
      <c r="BJ24" s="1264">
        <v>2240</v>
      </c>
      <c r="BK24" s="1264">
        <v>2280</v>
      </c>
      <c r="BL24" s="1264">
        <v>18300</v>
      </c>
      <c r="BM24" s="1264">
        <v>12100</v>
      </c>
      <c r="BN24" s="1264">
        <v>6100</v>
      </c>
      <c r="BO24" s="1264">
        <v>3450</v>
      </c>
      <c r="BP24" s="1264">
        <v>4000</v>
      </c>
      <c r="BQ24" s="1264">
        <v>2280</v>
      </c>
      <c r="BR24" s="1264">
        <v>4210</v>
      </c>
      <c r="BS24" s="1264">
        <v>2230</v>
      </c>
      <c r="BT24" s="1264">
        <v>13640</v>
      </c>
      <c r="BU24" s="1264">
        <v>10407</v>
      </c>
      <c r="BV24" s="1264">
        <v>6080</v>
      </c>
      <c r="BW24" s="1264">
        <v>4260</v>
      </c>
      <c r="BX24" s="1264">
        <v>3990</v>
      </c>
      <c r="BY24" s="1264">
        <v>3440</v>
      </c>
      <c r="BZ24" s="1264">
        <v>3080</v>
      </c>
      <c r="CA24" s="1264">
        <v>2730</v>
      </c>
      <c r="CB24" s="1264">
        <v>2600</v>
      </c>
      <c r="CC24" s="1264">
        <v>2490</v>
      </c>
      <c r="CD24" s="1264">
        <v>1700</v>
      </c>
      <c r="CE24" s="1264">
        <v>1560</v>
      </c>
      <c r="CF24" s="1264">
        <v>1000</v>
      </c>
      <c r="CG24" s="1264">
        <v>2740</v>
      </c>
      <c r="CH24" s="1264">
        <v>1760</v>
      </c>
      <c r="CI24" s="1264">
        <v>1240</v>
      </c>
      <c r="CJ24" s="1264">
        <v>950</v>
      </c>
      <c r="CK24" s="1264">
        <v>850</v>
      </c>
      <c r="CL24" s="1264">
        <v>800</v>
      </c>
      <c r="CM24" s="1264">
        <v>800</v>
      </c>
      <c r="CN24" s="1264">
        <v>770</v>
      </c>
      <c r="CO24" s="1264">
        <v>600</v>
      </c>
      <c r="CP24" s="1264">
        <v>450</v>
      </c>
      <c r="CQ24" s="1264">
        <v>370</v>
      </c>
      <c r="CR24" s="1264">
        <v>350</v>
      </c>
      <c r="CS24" s="1264">
        <v>200</v>
      </c>
      <c r="CT24" s="1264">
        <v>160</v>
      </c>
      <c r="CU24" s="1264">
        <v>10410</v>
      </c>
      <c r="CV24" s="1264">
        <v>2080</v>
      </c>
      <c r="CW24" s="1264">
        <v>6840</v>
      </c>
      <c r="CX24" s="1264">
        <v>2720</v>
      </c>
      <c r="CY24" s="1264">
        <v>700</v>
      </c>
      <c r="CZ24" s="1264">
        <v>2060</v>
      </c>
      <c r="DA24" s="1264">
        <v>1500</v>
      </c>
      <c r="DB24" s="1264">
        <v>5100</v>
      </c>
      <c r="DC24" s="1264">
        <v>15500</v>
      </c>
      <c r="DD24" s="1264">
        <v>8930</v>
      </c>
      <c r="DE24" s="1264">
        <v>4406</v>
      </c>
      <c r="DF24" s="1264">
        <v>3020</v>
      </c>
      <c r="DG24" s="1264">
        <v>4700</v>
      </c>
      <c r="DH24" s="1264">
        <v>1640</v>
      </c>
      <c r="DI24" s="1264">
        <v>1060</v>
      </c>
      <c r="DJ24" s="1264">
        <v>8500</v>
      </c>
      <c r="DK24" s="1264">
        <v>11600</v>
      </c>
      <c r="DL24" s="1264">
        <v>3560</v>
      </c>
      <c r="DM24" s="1264">
        <v>17400</v>
      </c>
      <c r="DN24" s="1264">
        <v>15710</v>
      </c>
      <c r="DO24" s="1264">
        <v>13700</v>
      </c>
      <c r="DP24" s="1264">
        <v>11410</v>
      </c>
      <c r="DQ24" s="1264">
        <v>10600</v>
      </c>
      <c r="DR24" s="1264">
        <v>8700</v>
      </c>
      <c r="DS24" s="1264">
        <v>8250</v>
      </c>
      <c r="DT24" s="1264">
        <v>7340</v>
      </c>
      <c r="DU24" s="1264">
        <v>4590</v>
      </c>
      <c r="DV24" s="1264">
        <v>3810</v>
      </c>
      <c r="DW24" s="1264">
        <v>3750</v>
      </c>
      <c r="DX24" s="1264">
        <v>2830</v>
      </c>
      <c r="DY24" s="1264">
        <v>2690</v>
      </c>
      <c r="DZ24" s="1264">
        <v>10790</v>
      </c>
      <c r="EA24" s="1264">
        <v>10800</v>
      </c>
      <c r="EB24" s="1264">
        <v>9900</v>
      </c>
      <c r="EC24" s="1264">
        <v>9230</v>
      </c>
      <c r="ED24" s="1264">
        <v>6090</v>
      </c>
      <c r="EE24" s="1264">
        <v>3460</v>
      </c>
      <c r="EF24" s="1264">
        <v>3400</v>
      </c>
      <c r="EG24" s="1264">
        <v>989</v>
      </c>
      <c r="EH24" s="1264">
        <v>713</v>
      </c>
      <c r="EI24" s="1264">
        <v>750</v>
      </c>
      <c r="EJ24" s="1264">
        <v>746</v>
      </c>
      <c r="EK24" s="1264">
        <v>939</v>
      </c>
      <c r="EL24" s="1264">
        <v>2280</v>
      </c>
      <c r="EM24" s="1264">
        <v>1590</v>
      </c>
      <c r="EN24" s="1264">
        <v>1110</v>
      </c>
      <c r="EO24" s="1264">
        <v>947</v>
      </c>
      <c r="EP24" s="1264">
        <v>1190</v>
      </c>
      <c r="EQ24" s="1264">
        <v>1160</v>
      </c>
      <c r="ER24" s="1264">
        <v>3320</v>
      </c>
      <c r="ES24" s="1264">
        <v>623</v>
      </c>
      <c r="ET24" s="1264">
        <v>928</v>
      </c>
      <c r="EU24" s="1264">
        <v>652</v>
      </c>
      <c r="EV24" s="1264">
        <v>1030</v>
      </c>
      <c r="EW24" s="1264">
        <v>1470</v>
      </c>
      <c r="EX24" s="1264">
        <v>1920</v>
      </c>
      <c r="EY24" s="1264">
        <v>2090</v>
      </c>
      <c r="EZ24" s="1264">
        <v>2710</v>
      </c>
      <c r="FA24" s="1264">
        <v>1650</v>
      </c>
      <c r="FB24" s="1264">
        <v>1100</v>
      </c>
      <c r="FC24" s="1264">
        <v>938</v>
      </c>
      <c r="FD24" s="1264">
        <v>972</v>
      </c>
      <c r="FE24" s="1264">
        <v>1830</v>
      </c>
      <c r="FF24" s="1264">
        <v>359</v>
      </c>
      <c r="FG24" s="1264">
        <v>1140</v>
      </c>
      <c r="FH24" s="1264">
        <v>1090</v>
      </c>
      <c r="FI24" s="1264">
        <v>679</v>
      </c>
      <c r="FJ24" s="1264">
        <v>2040</v>
      </c>
      <c r="FK24" s="1264">
        <v>1260</v>
      </c>
      <c r="FL24" s="1264">
        <v>1410</v>
      </c>
      <c r="FM24" s="1264">
        <v>775</v>
      </c>
      <c r="FN24" s="1264">
        <v>474</v>
      </c>
      <c r="FO24" s="1264">
        <v>414</v>
      </c>
      <c r="FP24" s="1264">
        <v>2970</v>
      </c>
      <c r="FQ24" s="1264">
        <v>1310</v>
      </c>
      <c r="FR24" s="1264">
        <v>1080</v>
      </c>
      <c r="FS24" s="1264">
        <v>2850</v>
      </c>
      <c r="FT24" s="1264">
        <v>2570</v>
      </c>
      <c r="FU24" s="1264">
        <v>2100</v>
      </c>
      <c r="FV24" s="1264">
        <v>4220</v>
      </c>
      <c r="FW24" s="1264">
        <v>1550</v>
      </c>
      <c r="FX24" s="1264">
        <v>557</v>
      </c>
      <c r="FY24" s="1264">
        <v>866</v>
      </c>
      <c r="FZ24" s="1264">
        <v>1490</v>
      </c>
      <c r="GA24" s="1264">
        <v>1090</v>
      </c>
      <c r="GB24" s="1264">
        <v>885</v>
      </c>
      <c r="GC24" s="1264">
        <v>430</v>
      </c>
      <c r="GD24" s="1264">
        <v>421</v>
      </c>
      <c r="GE24" s="1264">
        <v>594</v>
      </c>
      <c r="GF24" s="1264">
        <v>1430</v>
      </c>
      <c r="GG24" s="1264">
        <v>2900</v>
      </c>
      <c r="GH24" s="1264">
        <v>718</v>
      </c>
      <c r="GI24" s="1264">
        <v>717</v>
      </c>
      <c r="GJ24" s="1264">
        <v>724</v>
      </c>
      <c r="GK24" s="1264">
        <v>667</v>
      </c>
      <c r="GL24" s="1264">
        <v>549</v>
      </c>
      <c r="GM24" s="1264">
        <v>338</v>
      </c>
      <c r="GN24" s="1264">
        <v>746</v>
      </c>
      <c r="GO24" s="1264">
        <v>1390</v>
      </c>
      <c r="GP24" s="1264">
        <v>494</v>
      </c>
      <c r="GQ24" s="1264">
        <v>1860</v>
      </c>
      <c r="GR24" s="1264">
        <v>1040</v>
      </c>
      <c r="GS24" s="1264">
        <v>951</v>
      </c>
      <c r="GT24" s="1264">
        <v>905</v>
      </c>
      <c r="GU24" s="1264">
        <v>774</v>
      </c>
      <c r="GV24" s="1264">
        <v>1720</v>
      </c>
      <c r="GW24" s="1264">
        <v>498</v>
      </c>
      <c r="GX24" s="1264">
        <v>1060</v>
      </c>
      <c r="GY24" s="1264">
        <v>414</v>
      </c>
      <c r="GZ24" s="1264">
        <v>1790</v>
      </c>
      <c r="HA24" s="1264">
        <v>730</v>
      </c>
      <c r="HB24" s="1264">
        <v>437</v>
      </c>
      <c r="HC24" s="1264">
        <v>3800</v>
      </c>
      <c r="HD24" s="1264">
        <v>2420</v>
      </c>
      <c r="HE24" s="1264">
        <v>779</v>
      </c>
      <c r="HF24" s="1264">
        <v>632</v>
      </c>
      <c r="HG24" s="1264">
        <v>528</v>
      </c>
      <c r="HH24" s="1264">
        <v>1290</v>
      </c>
      <c r="HI24" s="1264">
        <v>758</v>
      </c>
      <c r="HJ24" s="1264">
        <v>722</v>
      </c>
      <c r="HK24" s="1264">
        <v>640</v>
      </c>
      <c r="HL24" s="1264">
        <v>981</v>
      </c>
      <c r="HM24" s="1264">
        <v>1140</v>
      </c>
      <c r="HN24" s="1264">
        <v>1080</v>
      </c>
      <c r="HO24" s="1264">
        <v>384</v>
      </c>
      <c r="HP24" s="1264">
        <v>1910</v>
      </c>
      <c r="HQ24" s="1264">
        <v>1910</v>
      </c>
      <c r="HR24" s="1264">
        <v>1280</v>
      </c>
      <c r="HS24" s="1264">
        <v>791</v>
      </c>
      <c r="HT24" s="1264">
        <v>1520</v>
      </c>
      <c r="HU24" s="1264">
        <v>1940</v>
      </c>
      <c r="HV24" s="1264">
        <v>962</v>
      </c>
      <c r="HW24" s="1264">
        <v>1020</v>
      </c>
      <c r="HX24" s="1264">
        <v>493</v>
      </c>
      <c r="HY24" s="1264">
        <v>804</v>
      </c>
      <c r="HZ24" s="1264">
        <v>633</v>
      </c>
      <c r="IA24" s="1264">
        <v>730</v>
      </c>
      <c r="IB24" s="1264">
        <v>488</v>
      </c>
      <c r="IC24" s="1264">
        <v>469</v>
      </c>
      <c r="ID24" s="1264">
        <v>747</v>
      </c>
      <c r="IE24" s="1264">
        <v>761</v>
      </c>
      <c r="IF24" s="1264">
        <v>1580</v>
      </c>
      <c r="IG24" s="1264">
        <v>920</v>
      </c>
      <c r="IH24" s="1264">
        <v>720</v>
      </c>
      <c r="II24" s="1264">
        <v>1058</v>
      </c>
      <c r="IJ24" s="1264">
        <v>7140</v>
      </c>
      <c r="IK24" s="1264">
        <v>5290</v>
      </c>
      <c r="IL24" s="1264">
        <v>2850</v>
      </c>
      <c r="IM24" s="1264">
        <v>1320</v>
      </c>
      <c r="IN24" s="1264">
        <v>1310</v>
      </c>
      <c r="IO24" s="1264">
        <v>1300</v>
      </c>
      <c r="IP24" s="1264">
        <v>1110</v>
      </c>
      <c r="IQ24" s="1264">
        <v>785</v>
      </c>
      <c r="IR24" s="1264">
        <v>2750</v>
      </c>
      <c r="IS24" s="1264">
        <v>2280</v>
      </c>
      <c r="IT24" s="1264">
        <v>1216</v>
      </c>
      <c r="IU24" s="1264">
        <v>966</v>
      </c>
      <c r="IV24" s="1264">
        <v>844</v>
      </c>
      <c r="IW24" s="1264">
        <v>652</v>
      </c>
      <c r="IX24" s="1264">
        <v>735</v>
      </c>
      <c r="IY24" s="1264">
        <v>1620</v>
      </c>
      <c r="IZ24" s="1264">
        <v>274</v>
      </c>
      <c r="JA24" s="1264">
        <v>502</v>
      </c>
      <c r="JB24" s="1264">
        <v>334</v>
      </c>
      <c r="JC24" s="1264">
        <v>547</v>
      </c>
      <c r="JD24" s="1264">
        <v>475</v>
      </c>
      <c r="JE24" s="1264">
        <v>394</v>
      </c>
      <c r="JF24" s="1264">
        <v>249</v>
      </c>
      <c r="JG24" s="1264">
        <v>229</v>
      </c>
      <c r="JH24" s="1264">
        <v>437</v>
      </c>
      <c r="JI24" s="1264">
        <v>616</v>
      </c>
      <c r="JJ24" s="1264">
        <v>4480</v>
      </c>
      <c r="JK24" s="1264">
        <v>1730</v>
      </c>
      <c r="JL24" s="1264">
        <v>1140</v>
      </c>
      <c r="JM24" s="1264">
        <v>466</v>
      </c>
      <c r="JN24" s="1264">
        <v>949</v>
      </c>
      <c r="JO24" s="1264">
        <v>712</v>
      </c>
      <c r="JP24" s="1264">
        <v>553</v>
      </c>
      <c r="JQ24" s="1264">
        <v>1020</v>
      </c>
      <c r="JR24" s="1264">
        <v>1590</v>
      </c>
      <c r="JS24" s="1264">
        <v>3770</v>
      </c>
      <c r="JT24" s="1264">
        <v>652</v>
      </c>
      <c r="JU24" s="1264">
        <v>794</v>
      </c>
      <c r="JV24" s="1264">
        <v>1190</v>
      </c>
      <c r="JW24" s="1264">
        <v>1020</v>
      </c>
      <c r="JX24" s="1264">
        <v>1810</v>
      </c>
      <c r="JY24" s="1264">
        <v>588</v>
      </c>
      <c r="JZ24" s="1264">
        <v>265</v>
      </c>
      <c r="KA24" s="1264">
        <v>398</v>
      </c>
      <c r="KB24" s="1264">
        <v>622</v>
      </c>
      <c r="KC24" s="1264">
        <v>604</v>
      </c>
      <c r="KD24" s="1264">
        <v>1110</v>
      </c>
      <c r="KE24" s="1264">
        <v>5567</v>
      </c>
      <c r="KF24" s="1264">
        <v>3600</v>
      </c>
      <c r="KG24" s="1264">
        <v>4900</v>
      </c>
    </row>
    <row r="25" spans="1:294" ht="17.100000000000001" customHeight="1">
      <c r="A25" s="1282"/>
      <c r="B25" s="1282" t="s">
        <v>1804</v>
      </c>
      <c r="C25" s="1283"/>
      <c r="D25" s="1283"/>
      <c r="E25" s="1283"/>
      <c r="F25" s="1283"/>
      <c r="G25" s="1283"/>
      <c r="H25" s="1283"/>
      <c r="I25" s="1284"/>
      <c r="J25" s="1283"/>
      <c r="K25" s="1283"/>
      <c r="L25" s="1276"/>
      <c r="M25" s="1285"/>
      <c r="N25" s="1285"/>
      <c r="O25" s="1285"/>
      <c r="P25" s="1285"/>
      <c r="Q25" s="1285"/>
      <c r="R25" s="1285"/>
      <c r="S25" s="1285"/>
      <c r="T25" s="1285"/>
      <c r="U25" s="1285"/>
      <c r="V25" s="1285"/>
      <c r="W25" s="1285"/>
      <c r="X25" s="1285"/>
      <c r="Y25" s="1285"/>
      <c r="Z25" s="1285"/>
      <c r="AA25" s="1285"/>
      <c r="AB25" s="1285"/>
      <c r="AC25" s="1285"/>
      <c r="AD25" s="1285"/>
      <c r="AE25" s="1285"/>
      <c r="AF25" s="1285"/>
      <c r="AG25" s="1285"/>
      <c r="AH25" s="1285"/>
      <c r="AI25" s="1285"/>
      <c r="AJ25" s="1285"/>
      <c r="AK25" s="1285"/>
      <c r="AL25" s="1285"/>
      <c r="AM25" s="1285"/>
      <c r="AN25" s="1285"/>
      <c r="AO25" s="1285"/>
      <c r="AP25" s="1285"/>
      <c r="AQ25" s="1285"/>
      <c r="AR25" s="1285"/>
      <c r="AS25" s="1285"/>
      <c r="AT25" s="1285"/>
      <c r="AU25" s="1285"/>
      <c r="AV25" s="1285"/>
      <c r="AW25" s="1285"/>
      <c r="AX25" s="1285"/>
      <c r="AY25" s="1285"/>
      <c r="AZ25" s="1285"/>
      <c r="BA25" s="1285"/>
      <c r="BB25" s="1285"/>
      <c r="BC25" s="1285"/>
      <c r="BD25" s="1285"/>
      <c r="BE25" s="1285"/>
      <c r="BF25" s="1285"/>
      <c r="BG25" s="1285"/>
      <c r="BH25" s="1285"/>
      <c r="BI25" s="1285"/>
      <c r="BJ25" s="1285"/>
      <c r="BK25" s="1285"/>
      <c r="BL25" s="1276"/>
      <c r="BM25" s="1285"/>
      <c r="BN25" s="1285"/>
      <c r="BO25" s="1285"/>
      <c r="BP25" s="1285"/>
      <c r="BQ25" s="1285"/>
      <c r="BR25" s="1285"/>
      <c r="BS25" s="1285"/>
      <c r="BT25" s="1285"/>
      <c r="BU25" s="1285"/>
      <c r="BV25" s="1285"/>
      <c r="BW25" s="1285"/>
      <c r="BX25" s="1285"/>
      <c r="BY25" s="1285"/>
      <c r="BZ25" s="1285"/>
      <c r="CA25" s="1285"/>
      <c r="CB25" s="1285"/>
      <c r="CC25" s="1285"/>
      <c r="CD25" s="1285"/>
      <c r="CE25" s="1285"/>
      <c r="CF25" s="1285"/>
      <c r="CG25" s="1285"/>
      <c r="CH25" s="1285"/>
      <c r="CI25" s="1285"/>
      <c r="CJ25" s="1285"/>
      <c r="CK25" s="1285"/>
      <c r="CL25" s="1285"/>
      <c r="CM25" s="1285"/>
      <c r="CN25" s="1285"/>
      <c r="CO25" s="1285"/>
      <c r="CP25" s="1285"/>
      <c r="CQ25" s="1285"/>
      <c r="CR25" s="1285"/>
      <c r="CS25" s="1285"/>
      <c r="CT25" s="1285"/>
      <c r="CU25" s="1285"/>
      <c r="CV25" s="1285"/>
      <c r="CW25" s="1285"/>
      <c r="CX25" s="1285"/>
      <c r="CY25" s="1285"/>
      <c r="CZ25" s="1285"/>
      <c r="DA25" s="1285"/>
      <c r="DB25" s="1285"/>
      <c r="DC25" s="1285"/>
      <c r="DD25" s="1285"/>
      <c r="DE25" s="1285"/>
      <c r="DF25" s="1285"/>
      <c r="DG25" s="1285"/>
      <c r="DH25" s="1285"/>
      <c r="DI25" s="1285"/>
      <c r="DJ25" s="1285"/>
      <c r="DK25" s="1285"/>
      <c r="DL25" s="1285"/>
      <c r="DM25" s="1285"/>
      <c r="DN25" s="1285"/>
      <c r="DO25" s="1285"/>
      <c r="DP25" s="1285"/>
      <c r="DQ25" s="1276"/>
      <c r="DR25" s="1285"/>
      <c r="DS25" s="1285"/>
      <c r="DT25" s="1285"/>
      <c r="DU25" s="1285"/>
      <c r="DV25" s="1285"/>
      <c r="DW25" s="1285"/>
      <c r="DX25" s="1285"/>
      <c r="DY25" s="1285"/>
      <c r="DZ25" s="1285"/>
      <c r="EA25" s="1285"/>
      <c r="EB25" s="1285"/>
      <c r="EC25" s="1285"/>
      <c r="ED25" s="1285"/>
      <c r="EE25" s="1285"/>
      <c r="EF25" s="1285"/>
      <c r="EG25" s="1285"/>
      <c r="EH25" s="1285"/>
      <c r="EI25" s="1285"/>
      <c r="EJ25" s="1285"/>
      <c r="EK25" s="1285"/>
      <c r="EL25" s="1285"/>
      <c r="EM25" s="1285"/>
      <c r="EN25" s="1285"/>
      <c r="EO25" s="1285"/>
      <c r="EP25" s="1285"/>
      <c r="EQ25" s="1285"/>
      <c r="ER25" s="1285"/>
      <c r="ES25" s="1285"/>
      <c r="ET25" s="1285"/>
      <c r="EU25" s="1285"/>
      <c r="EV25" s="1285"/>
      <c r="EW25" s="1285"/>
      <c r="EX25" s="1285"/>
      <c r="EY25" s="1285"/>
      <c r="EZ25" s="1285"/>
      <c r="FA25" s="1285"/>
      <c r="FB25" s="1285"/>
      <c r="FC25" s="1285"/>
      <c r="FD25" s="1285"/>
      <c r="FE25" s="1285"/>
      <c r="FF25" s="1285"/>
      <c r="FG25" s="1285"/>
      <c r="FH25" s="1285"/>
      <c r="FI25" s="1285"/>
      <c r="FJ25" s="1285"/>
      <c r="FK25" s="1285"/>
      <c r="FL25" s="1285"/>
      <c r="FM25" s="1285"/>
      <c r="FN25" s="1285"/>
      <c r="FO25" s="1276"/>
      <c r="FP25" s="1285"/>
      <c r="FQ25" s="1285"/>
      <c r="FR25" s="1285"/>
      <c r="FS25" s="1285"/>
      <c r="FT25" s="1285"/>
      <c r="FU25" s="1285"/>
      <c r="FV25" s="1285"/>
      <c r="FW25" s="1285"/>
      <c r="FX25" s="1285"/>
      <c r="FY25" s="1285"/>
      <c r="FZ25" s="1285"/>
      <c r="GA25" s="1285"/>
      <c r="GB25" s="1285"/>
      <c r="GC25" s="1285"/>
      <c r="GD25" s="1285"/>
      <c r="GE25" s="1285"/>
      <c r="GF25" s="1285"/>
      <c r="GG25" s="1285"/>
      <c r="GH25" s="1285"/>
      <c r="GI25" s="1285"/>
      <c r="GJ25" s="1285"/>
      <c r="GK25" s="1285"/>
      <c r="GL25" s="1285"/>
      <c r="GM25" s="1285"/>
      <c r="GN25" s="1285"/>
      <c r="GO25" s="1285"/>
      <c r="GP25" s="1285"/>
      <c r="GQ25" s="1285"/>
      <c r="GR25" s="1285"/>
      <c r="GS25" s="1285"/>
      <c r="GT25" s="1285"/>
      <c r="GU25" s="1285"/>
      <c r="GV25" s="1285"/>
      <c r="GW25" s="1285"/>
      <c r="GX25" s="1285"/>
      <c r="GY25" s="1285"/>
      <c r="GZ25" s="1285"/>
      <c r="HA25" s="1285"/>
      <c r="HB25" s="1285"/>
      <c r="HC25" s="1285"/>
      <c r="HD25" s="1285"/>
      <c r="HE25" s="1285"/>
      <c r="HF25" s="1285"/>
      <c r="HG25" s="1285"/>
      <c r="HH25" s="1285"/>
      <c r="HI25" s="1285"/>
      <c r="HJ25" s="1285"/>
      <c r="HK25" s="1285"/>
      <c r="HL25" s="1285"/>
      <c r="HM25" s="1285"/>
      <c r="HN25" s="1285"/>
      <c r="HO25" s="1285"/>
      <c r="HP25" s="1285"/>
      <c r="HQ25" s="1285"/>
      <c r="HR25" s="1285"/>
      <c r="HS25" s="1285"/>
      <c r="HT25" s="1285"/>
      <c r="HU25" s="1285"/>
      <c r="HV25" s="1285"/>
      <c r="HW25" s="1285"/>
      <c r="HX25" s="1285"/>
      <c r="HY25" s="1285"/>
      <c r="HZ25" s="1285"/>
      <c r="IA25" s="1285"/>
      <c r="IB25" s="1285"/>
      <c r="IC25" s="1285"/>
      <c r="ID25" s="1285"/>
      <c r="IE25" s="1285"/>
      <c r="IF25" s="1285"/>
      <c r="IG25" s="1285"/>
      <c r="IH25" s="1285"/>
      <c r="II25" s="1285"/>
      <c r="IJ25" s="1285"/>
      <c r="IK25" s="1285"/>
      <c r="IL25" s="1285"/>
      <c r="IM25" s="1285"/>
      <c r="IN25" s="1285"/>
      <c r="IO25" s="1285"/>
      <c r="IP25" s="1285"/>
      <c r="IQ25" s="1285"/>
      <c r="IR25" s="1285"/>
      <c r="IS25" s="1285"/>
      <c r="IT25" s="1285"/>
      <c r="IU25" s="1285"/>
      <c r="IV25" s="1285"/>
      <c r="IW25" s="1285"/>
      <c r="IX25" s="1285"/>
      <c r="IY25" s="1285"/>
      <c r="IZ25" s="1285"/>
      <c r="JA25" s="1285"/>
      <c r="JB25" s="1285"/>
      <c r="JC25" s="1285"/>
      <c r="JD25" s="1285"/>
      <c r="JE25" s="1285"/>
      <c r="JF25" s="1285"/>
      <c r="JG25" s="1285"/>
      <c r="JH25" s="1285"/>
      <c r="JI25" s="1285"/>
    </row>
    <row r="26" spans="1:294" ht="15.6" customHeight="1">
      <c r="A26" s="1282"/>
      <c r="B26" s="1282" t="s">
        <v>1821</v>
      </c>
      <c r="C26" s="1283"/>
      <c r="D26" s="1283"/>
      <c r="E26" s="1283"/>
      <c r="F26" s="1283"/>
      <c r="G26" s="1283"/>
      <c r="H26" s="1283"/>
      <c r="I26" s="1283"/>
      <c r="J26" s="1283"/>
      <c r="K26" s="1276"/>
      <c r="L26" s="1286"/>
      <c r="M26" s="1276"/>
      <c r="N26" s="1276"/>
      <c r="O26" s="1276"/>
      <c r="P26" s="1276"/>
      <c r="Q26" s="1276"/>
      <c r="R26" s="1276"/>
      <c r="S26" s="1276"/>
      <c r="T26" s="1276"/>
      <c r="U26" s="1276"/>
      <c r="V26" s="1276"/>
      <c r="W26" s="1276"/>
      <c r="X26" s="1276"/>
      <c r="Y26" s="1276"/>
      <c r="Z26" s="1276"/>
      <c r="AA26" s="1276"/>
      <c r="AB26" s="1276"/>
      <c r="AC26" s="1276"/>
      <c r="AD26" s="1276"/>
      <c r="AE26" s="1276"/>
      <c r="AF26" s="1276"/>
      <c r="AG26" s="1276"/>
      <c r="AH26" s="1276"/>
      <c r="AI26" s="1276"/>
      <c r="AJ26" s="1276"/>
      <c r="AK26" s="1276"/>
      <c r="AL26" s="1276"/>
      <c r="AM26" s="1276"/>
      <c r="AN26" s="1276"/>
      <c r="AO26" s="1276"/>
      <c r="AP26" s="1276"/>
      <c r="AQ26" s="1276"/>
      <c r="AR26" s="1276"/>
      <c r="AS26" s="1276"/>
      <c r="AT26" s="1276"/>
      <c r="AU26" s="1276"/>
      <c r="AV26" s="1276"/>
      <c r="AW26" s="1276"/>
      <c r="AX26" s="1276"/>
      <c r="AY26" s="1276"/>
      <c r="AZ26" s="1276"/>
      <c r="BA26" s="1276"/>
      <c r="BB26" s="1276"/>
      <c r="BC26" s="1276"/>
      <c r="BD26" s="1276"/>
      <c r="BE26" s="1276"/>
      <c r="BF26" s="1276"/>
      <c r="BG26" s="1276"/>
      <c r="BH26" s="1276"/>
      <c r="BI26" s="1276"/>
      <c r="BJ26" s="1276"/>
      <c r="BK26" s="1276"/>
      <c r="BL26" s="1276"/>
      <c r="BM26" s="1276"/>
      <c r="BN26" s="1276"/>
      <c r="BO26" s="1276"/>
      <c r="BP26" s="1276"/>
      <c r="BQ26" s="1286"/>
      <c r="BR26" s="1276"/>
      <c r="BS26" s="1276"/>
      <c r="BT26" s="1276"/>
      <c r="BU26" s="1276"/>
      <c r="BV26" s="1276"/>
      <c r="BW26" s="1276"/>
      <c r="BX26" s="1276"/>
      <c r="BY26" s="1276"/>
      <c r="BZ26" s="1276"/>
      <c r="CA26" s="1276"/>
      <c r="CB26" s="1276"/>
      <c r="CC26" s="1276"/>
      <c r="CD26" s="1276"/>
      <c r="CE26" s="1276"/>
      <c r="CF26" s="1276"/>
      <c r="CG26" s="1276"/>
      <c r="CH26" s="1276"/>
      <c r="CI26" s="1276"/>
      <c r="CJ26" s="1276"/>
      <c r="CK26" s="1276"/>
      <c r="CL26" s="1276"/>
      <c r="CM26" s="1276"/>
      <c r="CN26" s="1276"/>
      <c r="CO26" s="1276"/>
      <c r="CP26" s="1276"/>
      <c r="CQ26" s="1276"/>
      <c r="CR26" s="1276"/>
      <c r="CS26" s="1276"/>
      <c r="CT26" s="1276"/>
      <c r="CU26" s="1276"/>
      <c r="CV26" s="1276"/>
      <c r="CW26" s="1276"/>
      <c r="CX26" s="1276"/>
      <c r="CY26" s="1276"/>
      <c r="CZ26" s="1276"/>
      <c r="DA26" s="1276"/>
      <c r="DB26" s="1276"/>
      <c r="DC26" s="1276"/>
      <c r="DD26" s="1276"/>
      <c r="DE26" s="1276"/>
      <c r="DF26" s="1276"/>
      <c r="DG26" s="1276"/>
      <c r="DH26" s="1276"/>
      <c r="DI26" s="1276"/>
      <c r="DJ26" s="1276"/>
      <c r="DK26" s="1276"/>
      <c r="DL26" s="1276"/>
      <c r="DM26" s="1276"/>
      <c r="DN26" s="1276"/>
      <c r="DO26" s="1276"/>
      <c r="DP26" s="1276"/>
      <c r="DQ26" s="1276"/>
      <c r="DR26" s="1276"/>
      <c r="DS26" s="1276"/>
      <c r="DT26" s="1276"/>
      <c r="DU26" s="1286"/>
      <c r="DV26" s="1276"/>
      <c r="DW26" s="1276"/>
      <c r="DX26" s="1276"/>
      <c r="DY26" s="1276"/>
      <c r="DZ26" s="1276"/>
      <c r="EA26" s="1276"/>
      <c r="EB26" s="1276"/>
      <c r="EC26" s="1276"/>
      <c r="ED26" s="1276"/>
      <c r="EE26" s="1276"/>
      <c r="EF26" s="1276"/>
      <c r="EG26" s="1276"/>
      <c r="EH26" s="1276"/>
      <c r="EI26" s="1276"/>
      <c r="EJ26" s="1276"/>
      <c r="EK26" s="1276"/>
      <c r="EL26" s="1276"/>
      <c r="EM26" s="1276"/>
      <c r="EN26" s="1276"/>
      <c r="EO26" s="1276"/>
      <c r="EP26" s="1276"/>
      <c r="EQ26" s="1276"/>
      <c r="ER26" s="1276"/>
      <c r="ES26" s="1276"/>
      <c r="ET26" s="1276"/>
      <c r="EU26" s="1276"/>
      <c r="EV26" s="1276"/>
      <c r="EW26" s="1276"/>
      <c r="EX26" s="1276"/>
      <c r="EY26" s="1276"/>
      <c r="EZ26" s="1276"/>
      <c r="FA26" s="1276"/>
      <c r="FB26" s="1276"/>
      <c r="FC26" s="1276"/>
      <c r="FD26" s="1276"/>
      <c r="FE26" s="1276"/>
      <c r="FF26" s="1276"/>
      <c r="FG26" s="1276"/>
      <c r="FH26" s="1276"/>
      <c r="FI26" s="1276"/>
      <c r="FJ26" s="1276"/>
      <c r="FK26" s="1276"/>
      <c r="FL26" s="1276"/>
      <c r="FM26" s="1276"/>
      <c r="FN26" s="1276"/>
      <c r="FO26" s="1276"/>
      <c r="FP26" s="1276"/>
      <c r="FQ26" s="1276"/>
      <c r="FR26" s="1276"/>
      <c r="FS26" s="1276"/>
      <c r="FT26" s="1276"/>
      <c r="FU26" s="1286"/>
      <c r="FV26" s="1276"/>
      <c r="FW26" s="1276"/>
      <c r="FX26" s="1276"/>
      <c r="FY26" s="1276"/>
      <c r="FZ26" s="1276"/>
      <c r="GA26" s="1276"/>
      <c r="GB26" s="1276"/>
      <c r="GC26" s="1276"/>
      <c r="GD26" s="1276"/>
      <c r="GE26" s="1276"/>
      <c r="GF26" s="1276"/>
      <c r="GG26" s="1276"/>
      <c r="GH26" s="1276"/>
      <c r="GI26" s="1276"/>
      <c r="GJ26" s="1276"/>
      <c r="GK26" s="1276"/>
      <c r="GL26" s="1276"/>
      <c r="GM26" s="1276"/>
      <c r="GN26" s="1276"/>
      <c r="GO26" s="1276"/>
      <c r="GP26" s="1276"/>
      <c r="GQ26" s="1276"/>
      <c r="GR26" s="1276"/>
      <c r="GS26" s="1276"/>
      <c r="GT26" s="1276"/>
      <c r="GU26" s="1276"/>
      <c r="GV26" s="1276"/>
      <c r="GW26" s="1276"/>
      <c r="GX26" s="1276"/>
      <c r="GY26" s="1276"/>
      <c r="GZ26" s="1276"/>
      <c r="HA26" s="1276"/>
      <c r="HB26" s="1276"/>
      <c r="HC26" s="1276"/>
      <c r="HD26" s="1276"/>
      <c r="HE26" s="1276"/>
      <c r="HF26" s="1276"/>
      <c r="HG26" s="1276"/>
      <c r="HH26" s="1276"/>
      <c r="HI26" s="1276"/>
      <c r="HJ26" s="1276"/>
      <c r="HK26" s="1276"/>
      <c r="HL26" s="1276"/>
      <c r="HM26" s="1276"/>
      <c r="HN26" s="1276"/>
      <c r="HO26" s="1276"/>
      <c r="HP26" s="1276"/>
      <c r="HQ26" s="1276"/>
      <c r="HR26" s="1276"/>
      <c r="HS26" s="1276"/>
      <c r="HT26" s="1276"/>
      <c r="HU26" s="1276"/>
      <c r="HV26" s="1276"/>
      <c r="HW26" s="1276"/>
      <c r="HX26" s="1276"/>
      <c r="HY26" s="1276"/>
      <c r="HZ26" s="1276"/>
      <c r="IA26" s="1276"/>
      <c r="IB26" s="1276"/>
      <c r="IC26" s="1276"/>
      <c r="ID26" s="1276"/>
      <c r="IE26" s="1276"/>
      <c r="IF26" s="1276"/>
      <c r="IG26" s="1276"/>
      <c r="IH26" s="1276"/>
      <c r="II26" s="1276"/>
      <c r="IJ26" s="1276"/>
      <c r="IK26" s="1276"/>
      <c r="IL26" s="1276"/>
      <c r="IM26" s="1276"/>
      <c r="IN26" s="1276"/>
      <c r="IO26" s="1276"/>
      <c r="IP26" s="1276"/>
      <c r="IQ26" s="1276"/>
      <c r="IR26" s="1276"/>
      <c r="IS26" s="1276"/>
      <c r="IT26" s="1276"/>
      <c r="IU26" s="1276"/>
      <c r="IV26" s="1276"/>
      <c r="IW26" s="1276"/>
      <c r="IX26" s="1276"/>
      <c r="IY26" s="1276"/>
      <c r="IZ26" s="1276"/>
      <c r="JA26" s="1276"/>
      <c r="JB26" s="1276"/>
      <c r="JC26" s="1276"/>
      <c r="JD26" s="1276"/>
      <c r="JE26" s="1276"/>
      <c r="JF26" s="1276"/>
      <c r="JG26" s="1276"/>
      <c r="JH26" s="1276"/>
      <c r="JI26" s="1276"/>
      <c r="JJ26" s="1276"/>
      <c r="JK26" s="1276"/>
      <c r="JL26" s="1276"/>
      <c r="JM26" s="1276"/>
      <c r="JN26" s="1276"/>
      <c r="JO26" s="1276"/>
      <c r="JP26" s="1276"/>
      <c r="JQ26" s="1243"/>
      <c r="JR26" s="1243"/>
      <c r="JS26" s="1243"/>
      <c r="JT26" s="1243"/>
      <c r="JU26" s="1243"/>
      <c r="JV26" s="1243"/>
      <c r="JW26" s="1243"/>
      <c r="JX26" s="1243"/>
      <c r="JY26" s="1243"/>
      <c r="JZ26" s="1243"/>
      <c r="KA26" s="1243"/>
      <c r="KB26" s="1243"/>
      <c r="KC26" s="1243"/>
      <c r="KD26" s="1243"/>
      <c r="KE26" s="1243"/>
      <c r="KF26" s="1243"/>
      <c r="KG26" s="1243"/>
    </row>
    <row r="27" spans="1:294" ht="23.25" hidden="1" customHeight="1">
      <c r="H27" s="1287"/>
      <c r="I27" s="1287"/>
      <c r="J27" s="1288" t="s">
        <v>3652</v>
      </c>
      <c r="K27" s="1289"/>
      <c r="L27" s="1289" t="s">
        <v>3653</v>
      </c>
      <c r="M27" s="1289" t="s">
        <v>3653</v>
      </c>
      <c r="N27" s="1289"/>
      <c r="O27" s="1289"/>
      <c r="P27" s="1289" t="s">
        <v>3653</v>
      </c>
      <c r="Q27" s="1289"/>
      <c r="R27" s="1289"/>
      <c r="S27" s="1289"/>
      <c r="T27" s="1289"/>
      <c r="U27" s="1289"/>
      <c r="V27" s="1289"/>
      <c r="W27" s="1289"/>
      <c r="X27" s="1289"/>
      <c r="Y27" s="1289"/>
      <c r="Z27" s="1289"/>
      <c r="AA27" s="1289"/>
      <c r="AB27" s="1289"/>
      <c r="AC27" s="1289"/>
      <c r="AD27" s="1289"/>
      <c r="AE27" s="1289"/>
      <c r="AF27" s="1289"/>
      <c r="AG27" s="1289"/>
      <c r="AH27" s="1289" t="s">
        <v>3653</v>
      </c>
      <c r="AI27" s="1289"/>
      <c r="AJ27" s="1289"/>
      <c r="AK27" s="1289"/>
      <c r="AL27" s="1289"/>
      <c r="AM27" s="1289"/>
      <c r="AN27" s="1289"/>
      <c r="AO27" s="1289"/>
      <c r="AP27" s="1289"/>
      <c r="AQ27" s="1289" t="s">
        <v>3653</v>
      </c>
      <c r="AR27" s="1289" t="s">
        <v>3653</v>
      </c>
      <c r="AS27" s="1289"/>
      <c r="AT27" s="1289"/>
      <c r="AU27" s="1289"/>
      <c r="AV27" s="1289" t="s">
        <v>3653</v>
      </c>
      <c r="AW27" s="1289"/>
      <c r="AX27" s="1289"/>
      <c r="AY27" s="1289"/>
      <c r="AZ27" s="1289"/>
      <c r="BA27" s="1289"/>
      <c r="BB27" s="1289"/>
      <c r="BC27" s="1289"/>
      <c r="BD27" s="1289"/>
      <c r="BE27" s="1289"/>
      <c r="BF27" s="1289"/>
      <c r="BG27" s="1289"/>
      <c r="BH27" s="1289"/>
      <c r="BI27" s="1289"/>
      <c r="BJ27" s="1289"/>
      <c r="BK27" s="1289"/>
      <c r="BL27" s="1289" t="s">
        <v>3653</v>
      </c>
      <c r="BM27" s="1289"/>
      <c r="BN27" s="1289"/>
      <c r="BO27" s="1289"/>
      <c r="BP27" s="1289"/>
      <c r="BQ27" s="1289"/>
      <c r="BR27" s="1289"/>
      <c r="BS27" s="1289"/>
      <c r="BT27" s="1289" t="s">
        <v>3653</v>
      </c>
      <c r="BU27" s="1289"/>
      <c r="BV27" s="1289" t="s">
        <v>3653</v>
      </c>
      <c r="BW27" s="1289"/>
      <c r="BX27" s="1289"/>
      <c r="BY27" s="1289"/>
      <c r="BZ27" s="1289" t="s">
        <v>3653</v>
      </c>
      <c r="CA27" s="1289" t="s">
        <v>3653</v>
      </c>
      <c r="CB27" s="1289" t="s">
        <v>3653</v>
      </c>
      <c r="CC27" s="1289"/>
      <c r="CD27" s="1289" t="s">
        <v>3653</v>
      </c>
      <c r="CE27" s="1289"/>
      <c r="CF27" s="1289" t="s">
        <v>3653</v>
      </c>
      <c r="CG27" s="1289" t="s">
        <v>3653</v>
      </c>
      <c r="CH27" s="1289" t="s">
        <v>3653</v>
      </c>
      <c r="CI27" s="1289" t="s">
        <v>3653</v>
      </c>
      <c r="CJ27" s="1289" t="s">
        <v>3653</v>
      </c>
      <c r="CK27" s="1289" t="s">
        <v>3653</v>
      </c>
      <c r="CL27" s="1289" t="s">
        <v>3653</v>
      </c>
      <c r="CM27" s="1289" t="s">
        <v>3653</v>
      </c>
      <c r="CN27" s="1289" t="s">
        <v>3653</v>
      </c>
      <c r="CO27" s="1289" t="s">
        <v>3653</v>
      </c>
      <c r="CP27" s="1289" t="s">
        <v>3653</v>
      </c>
      <c r="CQ27" s="1289" t="s">
        <v>3653</v>
      </c>
      <c r="CR27" s="1289" t="s">
        <v>3653</v>
      </c>
      <c r="CS27" s="1289" t="s">
        <v>3653</v>
      </c>
      <c r="CT27" s="1289" t="s">
        <v>3653</v>
      </c>
      <c r="CU27" s="1289" t="s">
        <v>3653</v>
      </c>
      <c r="CV27" s="1289"/>
      <c r="CW27" s="1289" t="s">
        <v>3653</v>
      </c>
      <c r="CX27" s="1289"/>
      <c r="CY27" s="1289" t="s">
        <v>3653</v>
      </c>
      <c r="CZ27" s="1289"/>
      <c r="DA27" s="1289"/>
      <c r="DB27" s="1289" t="s">
        <v>3653</v>
      </c>
      <c r="DC27" s="1289"/>
      <c r="DD27" s="1289" t="s">
        <v>3653</v>
      </c>
      <c r="DE27" s="1289" t="s">
        <v>3653</v>
      </c>
      <c r="DF27" s="1289" t="s">
        <v>3653</v>
      </c>
      <c r="DG27" s="1289"/>
      <c r="DH27" s="1289"/>
      <c r="DI27" s="1289"/>
      <c r="DJ27" s="1289"/>
      <c r="DK27" s="1289"/>
      <c r="DL27" s="1289"/>
      <c r="DM27" s="1289" t="s">
        <v>3653</v>
      </c>
      <c r="DN27" s="1289" t="s">
        <v>3653</v>
      </c>
      <c r="DO27" s="1289" t="s">
        <v>3653</v>
      </c>
      <c r="DP27" s="1289"/>
      <c r="DQ27" s="1289" t="s">
        <v>3653</v>
      </c>
      <c r="DR27" s="1289" t="s">
        <v>3653</v>
      </c>
      <c r="DS27" s="1289"/>
      <c r="DT27" s="1289" t="s">
        <v>3653</v>
      </c>
      <c r="DU27" s="1289" t="s">
        <v>3653</v>
      </c>
      <c r="DV27" s="1289" t="s">
        <v>3653</v>
      </c>
      <c r="DW27" s="1289" t="s">
        <v>3653</v>
      </c>
      <c r="DX27" s="1289" t="s">
        <v>3653</v>
      </c>
      <c r="DY27" s="1289" t="s">
        <v>3653</v>
      </c>
      <c r="DZ27" s="1289" t="s">
        <v>3653</v>
      </c>
      <c r="EA27" s="1289" t="s">
        <v>3653</v>
      </c>
      <c r="EB27" s="1289" t="s">
        <v>3653</v>
      </c>
      <c r="EC27" s="1289"/>
      <c r="ED27" s="1289"/>
      <c r="EE27" s="1289" t="s">
        <v>3653</v>
      </c>
      <c r="EF27" s="1289"/>
      <c r="EG27" s="1289"/>
      <c r="EH27" s="1289"/>
      <c r="EI27" s="1289"/>
      <c r="EJ27" s="1289"/>
      <c r="EK27" s="1289"/>
      <c r="EL27" s="1289"/>
      <c r="EM27" s="1289"/>
      <c r="EN27" s="1289"/>
      <c r="EO27" s="1289"/>
      <c r="EP27" s="1289"/>
      <c r="EQ27" s="1289"/>
      <c r="ER27" s="1289"/>
      <c r="ES27" s="1289"/>
      <c r="ET27" s="1289"/>
      <c r="EU27" s="1289"/>
      <c r="EV27" s="1289"/>
      <c r="EW27" s="1289"/>
      <c r="EX27" s="1289"/>
      <c r="EY27" s="1289"/>
      <c r="EZ27" s="1289"/>
      <c r="FA27" s="1289"/>
      <c r="FB27" s="1289"/>
      <c r="FC27" s="1289"/>
      <c r="FD27" s="1289"/>
      <c r="FE27" s="1289"/>
      <c r="FF27" s="1289"/>
      <c r="FG27" s="1289"/>
      <c r="FH27" s="1289"/>
      <c r="FI27" s="1289"/>
      <c r="FJ27" s="1289"/>
      <c r="FK27" s="1289"/>
      <c r="FL27" s="1289"/>
      <c r="FM27" s="1289"/>
      <c r="FN27" s="1289"/>
      <c r="FO27" s="1289"/>
      <c r="FP27" s="1289"/>
      <c r="FQ27" s="1289"/>
      <c r="FR27" s="1289"/>
      <c r="FS27" s="1289"/>
      <c r="FT27" s="1289"/>
      <c r="FU27" s="1289"/>
      <c r="FV27" s="1289"/>
      <c r="FW27" s="1289"/>
      <c r="FX27" s="1289"/>
      <c r="FY27" s="1289"/>
      <c r="FZ27" s="1289"/>
      <c r="GA27" s="1289"/>
      <c r="GB27" s="1289"/>
      <c r="GC27" s="1289"/>
      <c r="GD27" s="1289"/>
      <c r="GE27" s="1289"/>
      <c r="GF27" s="1289"/>
      <c r="GG27" s="1289"/>
      <c r="GH27" s="1289"/>
      <c r="GI27" s="1289"/>
      <c r="GJ27" s="1289"/>
      <c r="GK27" s="1289"/>
      <c r="GL27" s="1289"/>
      <c r="GM27" s="1289"/>
      <c r="GN27" s="1289"/>
      <c r="GO27" s="1289"/>
      <c r="GP27" s="1289"/>
      <c r="GQ27" s="1289"/>
      <c r="GR27" s="1289"/>
      <c r="GS27" s="1289"/>
      <c r="GT27" s="1289"/>
      <c r="GU27" s="1289"/>
      <c r="GV27" s="1289"/>
      <c r="GW27" s="1289"/>
      <c r="GX27" s="1289"/>
      <c r="GY27" s="1289"/>
      <c r="GZ27" s="1289"/>
      <c r="HA27" s="1289"/>
      <c r="HB27" s="1289"/>
      <c r="HC27" s="1289"/>
      <c r="HD27" s="1289"/>
      <c r="HE27" s="1289"/>
      <c r="HF27" s="1289"/>
      <c r="HG27" s="1289"/>
      <c r="HH27" s="1289"/>
      <c r="HI27" s="1289"/>
      <c r="HJ27" s="1289"/>
      <c r="HK27" s="1289"/>
      <c r="HL27" s="1289"/>
      <c r="HM27" s="1289"/>
      <c r="HN27" s="1289"/>
      <c r="HO27" s="1289"/>
      <c r="HP27" s="1289"/>
      <c r="HQ27" s="1289"/>
      <c r="HR27" s="1289"/>
      <c r="HS27" s="1289"/>
      <c r="HT27" s="1289"/>
      <c r="HU27" s="1289"/>
      <c r="HV27" s="1289"/>
      <c r="HW27" s="1289"/>
      <c r="HX27" s="1289"/>
      <c r="HY27" s="1289"/>
      <c r="HZ27" s="1289"/>
      <c r="IA27" s="1289"/>
      <c r="IB27" s="1289"/>
      <c r="IC27" s="1289"/>
      <c r="ID27" s="1289"/>
      <c r="IE27" s="1289"/>
      <c r="IF27" s="1289"/>
      <c r="IG27" s="1289"/>
      <c r="IH27" s="1289"/>
      <c r="II27" s="1289"/>
      <c r="IJ27" s="1289"/>
      <c r="IK27" s="1289"/>
      <c r="IL27" s="1289"/>
      <c r="IM27" s="1289"/>
      <c r="IN27" s="1289"/>
      <c r="IO27" s="1289"/>
      <c r="IP27" s="1289"/>
      <c r="IQ27" s="1289"/>
      <c r="IR27" s="1289"/>
      <c r="IS27" s="1289"/>
      <c r="IT27" s="1289"/>
      <c r="IU27" s="1289"/>
      <c r="IV27" s="1289"/>
      <c r="IW27" s="1289"/>
      <c r="IX27" s="1289"/>
      <c r="IY27" s="1289"/>
      <c r="IZ27" s="1289"/>
      <c r="JA27" s="1289"/>
      <c r="JB27" s="1289"/>
      <c r="JC27" s="1289"/>
      <c r="JD27" s="1289"/>
      <c r="JE27" s="1289"/>
      <c r="JF27" s="1289"/>
      <c r="JG27" s="1289"/>
      <c r="JH27" s="1289"/>
      <c r="JI27" s="1289"/>
      <c r="JJ27" s="1289"/>
      <c r="JK27" s="1289"/>
      <c r="JL27" s="1289"/>
      <c r="JM27" s="1289"/>
      <c r="JN27" s="1289"/>
      <c r="JO27" s="1289"/>
      <c r="JP27" s="1289"/>
      <c r="JQ27" s="1289"/>
      <c r="JR27" s="1289"/>
      <c r="JS27" s="1289"/>
      <c r="JT27" s="1289"/>
      <c r="JU27" s="1289"/>
      <c r="JV27" s="1289"/>
      <c r="JW27" s="1289"/>
      <c r="JX27" s="1289"/>
      <c r="JY27" s="1290"/>
      <c r="JZ27" s="1290"/>
      <c r="KA27" s="1290"/>
      <c r="KB27" s="1290"/>
      <c r="KC27" s="1290"/>
      <c r="KD27" s="1290"/>
      <c r="KE27" s="1290"/>
      <c r="KF27" s="1290"/>
      <c r="KG27" s="1290" t="s">
        <v>3653</v>
      </c>
      <c r="KH27" s="1291"/>
    </row>
    <row r="28" spans="1:294" ht="23.25" hidden="1" customHeight="1">
      <c r="J28" s="1283"/>
      <c r="K28" s="1276"/>
      <c r="L28" s="1285"/>
      <c r="M28" s="1285"/>
      <c r="N28" s="1285"/>
      <c r="O28" s="1285"/>
      <c r="P28" s="1285"/>
      <c r="Q28" s="1285"/>
      <c r="R28" s="1285"/>
      <c r="S28" s="1285"/>
      <c r="T28" s="1285"/>
      <c r="U28" s="1285"/>
      <c r="V28" s="1285"/>
      <c r="W28" s="1285"/>
      <c r="X28" s="1285"/>
      <c r="Y28" s="1285"/>
      <c r="Z28" s="1285"/>
      <c r="AA28" s="1285"/>
      <c r="AB28" s="1285"/>
      <c r="AC28" s="1285"/>
      <c r="AD28" s="1285"/>
      <c r="AE28" s="1285"/>
      <c r="AF28" s="1285"/>
      <c r="AG28" s="1285"/>
      <c r="AH28" s="1285"/>
      <c r="AI28" s="1285"/>
      <c r="AJ28" s="1285"/>
      <c r="AK28" s="1285"/>
      <c r="AL28" s="1285"/>
      <c r="AM28" s="1285"/>
      <c r="AN28" s="1285"/>
      <c r="AO28" s="1285"/>
      <c r="AP28" s="1285"/>
      <c r="AQ28" s="1285"/>
      <c r="AR28" s="1285"/>
      <c r="AS28" s="1285"/>
      <c r="AT28" s="1285"/>
      <c r="AU28" s="1285"/>
      <c r="AV28" s="1285"/>
      <c r="AW28" s="1285"/>
      <c r="AX28" s="1285"/>
      <c r="AY28" s="1285"/>
      <c r="AZ28" s="1285"/>
      <c r="BA28" s="1285"/>
      <c r="BB28" s="1285"/>
      <c r="BC28" s="1285"/>
      <c r="BD28" s="1285"/>
      <c r="BE28" s="1285"/>
      <c r="BF28" s="1285"/>
      <c r="BG28" s="1285"/>
      <c r="BH28" s="1285"/>
      <c r="BI28" s="1285"/>
      <c r="BJ28" s="1285"/>
      <c r="BK28" s="1285"/>
      <c r="BL28" s="1285"/>
      <c r="BM28" s="1285"/>
      <c r="BN28" s="1285"/>
      <c r="BO28" s="1285"/>
      <c r="BP28" s="1285"/>
      <c r="BQ28" s="1285"/>
      <c r="BR28" s="1285"/>
      <c r="BS28" s="1285"/>
      <c r="BT28" s="1285"/>
      <c r="BU28" s="1285"/>
      <c r="BV28" s="1285"/>
      <c r="BW28" s="1285"/>
      <c r="BX28" s="1285"/>
      <c r="BY28" s="1285"/>
      <c r="BZ28" s="1285"/>
      <c r="CA28" s="1285"/>
      <c r="CB28" s="1285"/>
      <c r="CC28" s="1285"/>
      <c r="CD28" s="1285"/>
      <c r="CE28" s="1285"/>
      <c r="CF28" s="1285"/>
      <c r="CG28" s="1285"/>
      <c r="CH28" s="1285"/>
      <c r="CI28" s="1285"/>
      <c r="CJ28" s="1285"/>
      <c r="CK28" s="1285"/>
      <c r="CL28" s="1285"/>
      <c r="CM28" s="1285"/>
      <c r="CN28" s="1285"/>
      <c r="CO28" s="1285"/>
      <c r="CP28" s="1285"/>
      <c r="CQ28" s="1285"/>
      <c r="CR28" s="1285"/>
      <c r="CS28" s="1285"/>
      <c r="CT28" s="1285"/>
      <c r="CU28" s="1285"/>
      <c r="CV28" s="1285"/>
      <c r="CW28" s="1285"/>
      <c r="CX28" s="1285"/>
      <c r="CY28" s="1285"/>
      <c r="CZ28" s="1285"/>
      <c r="DA28" s="1285"/>
      <c r="DB28" s="1285"/>
      <c r="DC28" s="1285"/>
      <c r="DD28" s="1285"/>
      <c r="DE28" s="1285"/>
      <c r="DF28" s="1285"/>
      <c r="DG28" s="1285"/>
      <c r="DH28" s="1285"/>
      <c r="DI28" s="1285"/>
      <c r="DJ28" s="1285"/>
      <c r="DK28" s="1285"/>
      <c r="DL28" s="1285"/>
      <c r="DM28" s="1285"/>
      <c r="DN28" s="1285"/>
      <c r="DO28" s="1285"/>
      <c r="DP28" s="1285"/>
      <c r="DQ28" s="1285"/>
      <c r="DR28" s="1285"/>
      <c r="DS28" s="1285"/>
      <c r="DT28" s="1285"/>
      <c r="DU28" s="1285"/>
      <c r="DV28" s="1285"/>
      <c r="DW28" s="1285"/>
      <c r="DX28" s="1285"/>
      <c r="DY28" s="1285"/>
      <c r="DZ28" s="1285"/>
      <c r="EA28" s="1285"/>
      <c r="EB28" s="1285"/>
      <c r="EC28" s="1285"/>
      <c r="ED28" s="1285"/>
      <c r="EE28" s="1285"/>
      <c r="EF28" s="1285"/>
      <c r="EG28" s="1285"/>
      <c r="EH28" s="1285"/>
      <c r="EI28" s="1285"/>
      <c r="EJ28" s="1285"/>
      <c r="EK28" s="1285"/>
      <c r="EL28" s="1285"/>
      <c r="EM28" s="1285"/>
      <c r="EN28" s="1285"/>
      <c r="EO28" s="1285"/>
      <c r="EP28" s="1285"/>
      <c r="EQ28" s="1285"/>
      <c r="ER28" s="1285"/>
      <c r="ES28" s="1285"/>
      <c r="ET28" s="1285"/>
      <c r="EU28" s="1285"/>
      <c r="EV28" s="1285"/>
      <c r="EW28" s="1285"/>
      <c r="EX28" s="1285"/>
      <c r="EY28" s="1285"/>
      <c r="EZ28" s="1285"/>
      <c r="FA28" s="1285"/>
      <c r="FB28" s="1285"/>
      <c r="FC28" s="1285"/>
      <c r="FD28" s="1285"/>
      <c r="FE28" s="1285"/>
      <c r="FF28" s="1285"/>
      <c r="FG28" s="1285"/>
      <c r="FH28" s="1285"/>
      <c r="FI28" s="1285"/>
      <c r="FJ28" s="1285"/>
      <c r="FK28" s="1285"/>
      <c r="FL28" s="1285"/>
      <c r="FM28" s="1285"/>
      <c r="FN28" s="1285"/>
      <c r="FO28" s="1285"/>
      <c r="FP28" s="1285"/>
      <c r="FQ28" s="1285"/>
      <c r="FR28" s="1285"/>
      <c r="FS28" s="1285"/>
      <c r="FT28" s="1285"/>
      <c r="FU28" s="1285"/>
      <c r="FV28" s="1285"/>
      <c r="FW28" s="1285"/>
      <c r="FX28" s="1285"/>
      <c r="FY28" s="1285"/>
      <c r="FZ28" s="1285"/>
      <c r="GA28" s="1285"/>
      <c r="GB28" s="1285"/>
      <c r="GC28" s="1285"/>
      <c r="GD28" s="1285"/>
      <c r="GE28" s="1285"/>
      <c r="GF28" s="1285"/>
      <c r="GG28" s="1285"/>
      <c r="GH28" s="1285"/>
      <c r="GI28" s="1285"/>
      <c r="GJ28" s="1285"/>
      <c r="GK28" s="1285"/>
      <c r="GL28" s="1285"/>
      <c r="GM28" s="1285"/>
      <c r="GN28" s="1285"/>
      <c r="GO28" s="1285"/>
      <c r="GP28" s="1285"/>
      <c r="GQ28" s="1285"/>
      <c r="GR28" s="1285"/>
      <c r="GS28" s="1285"/>
      <c r="GT28" s="1285"/>
      <c r="GU28" s="1285"/>
      <c r="GV28" s="1285"/>
      <c r="GW28" s="1285"/>
      <c r="GX28" s="1285"/>
      <c r="GY28" s="1285"/>
      <c r="GZ28" s="1285"/>
      <c r="HA28" s="1285"/>
      <c r="HB28" s="1285"/>
      <c r="HC28" s="1285"/>
      <c r="HD28" s="1285"/>
      <c r="HE28" s="1285"/>
      <c r="HF28" s="1285"/>
      <c r="HG28" s="1285"/>
      <c r="HH28" s="1285"/>
      <c r="HI28" s="1285"/>
      <c r="HJ28" s="1285"/>
      <c r="HK28" s="1285"/>
      <c r="HL28" s="1285"/>
      <c r="HM28" s="1285"/>
      <c r="HN28" s="1285"/>
      <c r="HO28" s="1285"/>
      <c r="HP28" s="1285"/>
      <c r="HQ28" s="1285"/>
      <c r="HR28" s="1285"/>
      <c r="HS28" s="1285"/>
      <c r="HT28" s="1285"/>
      <c r="HU28" s="1285"/>
      <c r="HV28" s="1285"/>
      <c r="HW28" s="1285"/>
      <c r="HX28" s="1285"/>
      <c r="HY28" s="1285"/>
      <c r="HZ28" s="1285"/>
      <c r="IA28" s="1285"/>
      <c r="IB28" s="1285"/>
      <c r="IC28" s="1285"/>
      <c r="ID28" s="1285"/>
      <c r="IE28" s="1285"/>
      <c r="IF28" s="1285"/>
      <c r="IG28" s="1285"/>
      <c r="IH28" s="1285"/>
      <c r="II28" s="1285"/>
      <c r="IJ28" s="1285"/>
      <c r="IK28" s="1285"/>
      <c r="IL28" s="1285"/>
      <c r="IM28" s="1285"/>
      <c r="IN28" s="1285"/>
      <c r="IO28" s="1285"/>
      <c r="IP28" s="1285"/>
      <c r="IQ28" s="1285"/>
      <c r="IR28" s="1285"/>
      <c r="IS28" s="1285"/>
      <c r="IT28" s="1285"/>
      <c r="IU28" s="1285"/>
      <c r="IV28" s="1285"/>
      <c r="IW28" s="1285"/>
      <c r="IX28" s="1285"/>
      <c r="IY28" s="1285"/>
      <c r="IZ28" s="1285"/>
      <c r="JA28" s="1285"/>
      <c r="JB28" s="1285"/>
      <c r="JC28" s="1285"/>
      <c r="JD28" s="1285"/>
      <c r="JE28" s="1285"/>
      <c r="JF28" s="1285"/>
      <c r="JG28" s="1285"/>
      <c r="JH28" s="1285"/>
      <c r="JI28" s="1285"/>
      <c r="JJ28" s="1285"/>
      <c r="JK28" s="1285"/>
      <c r="JL28" s="1285"/>
      <c r="JM28" s="1285"/>
      <c r="JN28" s="1285"/>
      <c r="JO28" s="1285"/>
      <c r="JP28" s="1285"/>
      <c r="JQ28" s="1285"/>
      <c r="JR28" s="1285"/>
      <c r="JS28" s="1285"/>
      <c r="JT28" s="1285"/>
      <c r="JU28" s="1285"/>
      <c r="JV28" s="1285"/>
      <c r="JW28" s="1285"/>
      <c r="JX28" s="1285"/>
      <c r="JY28" s="1285"/>
      <c r="JZ28" s="1285"/>
      <c r="KA28" s="1285"/>
      <c r="KB28" s="1285"/>
      <c r="KC28" s="1285"/>
      <c r="KD28" s="1285"/>
      <c r="KE28" s="1285"/>
      <c r="KF28" s="1285"/>
      <c r="KG28" s="1285"/>
    </row>
    <row r="29" spans="1:294" ht="23.25" hidden="1" customHeight="1">
      <c r="I29" s="1287"/>
      <c r="J29" s="1288" t="s">
        <v>3654</v>
      </c>
      <c r="K29" s="1290"/>
      <c r="L29" s="1291"/>
    </row>
    <row r="30" spans="1:294" ht="23.25" hidden="1" customHeight="1">
      <c r="I30" s="1287"/>
      <c r="J30" s="1288" t="s">
        <v>3655</v>
      </c>
      <c r="K30" s="1290"/>
      <c r="L30" s="1291"/>
    </row>
    <row r="31" spans="1:294" ht="23.25" hidden="1" customHeight="1">
      <c r="I31" s="1287"/>
      <c r="J31" s="1288" t="s">
        <v>3656</v>
      </c>
      <c r="K31" s="1290"/>
      <c r="L31" s="1291"/>
    </row>
    <row r="32" spans="1:294" ht="23.25" hidden="1" customHeight="1">
      <c r="J32" s="1292" t="s">
        <v>3657</v>
      </c>
      <c r="K32" s="1285"/>
    </row>
  </sheetData>
  <sheetProtection password="DD24" sheet="1" objects="1" scenarios="1"/>
  <phoneticPr fontId="2"/>
  <pageMargins left="0.78740157480314965" right="0.78740157480314965" top="0.98425196850393704" bottom="0.98425196850393704" header="0.51181102362204722" footer="0.51181102362204722"/>
  <pageSetup paperSize="9" orientation="landscape" r:id="rId1"/>
  <headerFooter alignWithMargins="0"/>
  <ignoredErrors>
    <ignoredError sqref="D24:G2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N306"/>
  <sheetViews>
    <sheetView showGridLines="0" view="pageBreakPreview" zoomScaleNormal="85" zoomScaleSheetLayoutView="100" workbookViewId="0">
      <pane xSplit="3" ySplit="4" topLeftCell="D5" activePane="bottomRight" state="frozen"/>
      <selection activeCell="D23" sqref="D23"/>
      <selection pane="topRight" activeCell="D23" sqref="D23"/>
      <selection pane="bottomLeft" activeCell="D23" sqref="D23"/>
      <selection pane="bottomRight"/>
    </sheetView>
  </sheetViews>
  <sheetFormatPr defaultColWidth="9" defaultRowHeight="16.350000000000001" customHeight="1"/>
  <cols>
    <col min="1" max="1" width="3.125" style="31" customWidth="1"/>
    <col min="2" max="2" width="10.875" style="40" customWidth="1"/>
    <col min="3" max="3" width="33.875" style="35" customWidth="1"/>
    <col min="4" max="5" width="15.125" style="32" customWidth="1"/>
    <col min="6" max="6" width="15.125" style="36" customWidth="1"/>
    <col min="7" max="7" width="15.125" style="31" customWidth="1"/>
    <col min="8" max="9" width="15.125" style="37" customWidth="1"/>
    <col min="10" max="10" width="31.125" style="31" customWidth="1"/>
    <col min="11" max="11" width="9" style="31" customWidth="1"/>
    <col min="12" max="12" width="13.625" style="31" customWidth="1"/>
    <col min="13" max="13" width="11.5" style="31" bestFit="1" customWidth="1"/>
    <col min="14" max="14" width="10.125" style="31" bestFit="1" customWidth="1"/>
    <col min="15" max="16384" width="9" style="31"/>
  </cols>
  <sheetData>
    <row r="1" spans="2:14" ht="14.45" customHeight="1">
      <c r="B1" s="34"/>
      <c r="D1" s="577"/>
      <c r="E1" s="577"/>
      <c r="F1" s="578"/>
      <c r="G1" s="579"/>
      <c r="H1" s="580"/>
      <c r="I1" s="580"/>
      <c r="J1" s="579"/>
    </row>
    <row r="2" spans="2:14" s="21" customFormat="1" ht="20.45" customHeight="1">
      <c r="B2" s="1408" t="s">
        <v>67</v>
      </c>
      <c r="C2" s="1381" t="s">
        <v>24</v>
      </c>
      <c r="D2" s="1055"/>
      <c r="E2" s="1409" t="s">
        <v>23</v>
      </c>
      <c r="F2" s="1410"/>
      <c r="G2" s="1386" t="s">
        <v>22</v>
      </c>
      <c r="H2" s="1386"/>
      <c r="I2" s="1386"/>
      <c r="J2" s="1411" t="s">
        <v>25</v>
      </c>
    </row>
    <row r="3" spans="2:14" s="21" customFormat="1" ht="27" customHeight="1">
      <c r="B3" s="1379"/>
      <c r="C3" s="1382"/>
      <c r="D3" s="1056" t="s">
        <v>879</v>
      </c>
      <c r="E3" s="1057" t="s">
        <v>21</v>
      </c>
      <c r="F3" s="1058" t="s">
        <v>3556</v>
      </c>
      <c r="G3" s="1059" t="s">
        <v>21</v>
      </c>
      <c r="H3" s="1060" t="s">
        <v>20</v>
      </c>
      <c r="I3" s="1060" t="s">
        <v>71</v>
      </c>
      <c r="J3" s="1388"/>
    </row>
    <row r="4" spans="2:14" s="21" customFormat="1" ht="16.350000000000001" customHeight="1">
      <c r="B4" s="1380"/>
      <c r="C4" s="1383"/>
      <c r="D4" s="1061" t="s">
        <v>823</v>
      </c>
      <c r="E4" s="1061" t="s">
        <v>823</v>
      </c>
      <c r="F4" s="1062" t="s">
        <v>72</v>
      </c>
      <c r="G4" s="1063" t="s">
        <v>823</v>
      </c>
      <c r="H4" s="1064" t="s">
        <v>18</v>
      </c>
      <c r="I4" s="1064" t="s">
        <v>72</v>
      </c>
      <c r="J4" s="1389"/>
    </row>
    <row r="5" spans="2:14" ht="16.350000000000001" customHeight="1">
      <c r="B5" s="769" t="s">
        <v>74</v>
      </c>
      <c r="C5" s="1065" t="s">
        <v>126</v>
      </c>
      <c r="D5" s="1138">
        <v>49700</v>
      </c>
      <c r="E5" s="1138">
        <v>49800</v>
      </c>
      <c r="F5" s="1139">
        <v>3.5999999999999996</v>
      </c>
      <c r="G5" s="1138">
        <v>49700</v>
      </c>
      <c r="H5" s="1140">
        <v>3.8</v>
      </c>
      <c r="I5" s="1139">
        <v>3.8</v>
      </c>
      <c r="J5" s="1065" t="s">
        <v>27</v>
      </c>
      <c r="M5" s="32"/>
      <c r="N5" s="33"/>
    </row>
    <row r="6" spans="2:14" ht="16.350000000000001" customHeight="1">
      <c r="B6" s="769" t="s">
        <v>68</v>
      </c>
      <c r="C6" s="340" t="s">
        <v>127</v>
      </c>
      <c r="D6" s="337">
        <v>22000</v>
      </c>
      <c r="E6" s="338">
        <v>21700</v>
      </c>
      <c r="F6" s="339">
        <v>4.1000000000000005</v>
      </c>
      <c r="G6" s="338">
        <v>22100</v>
      </c>
      <c r="H6" s="339">
        <v>3.9</v>
      </c>
      <c r="I6" s="339">
        <v>4.2</v>
      </c>
      <c r="J6" s="340" t="s">
        <v>26</v>
      </c>
      <c r="M6" s="32"/>
      <c r="N6" s="33"/>
    </row>
    <row r="7" spans="2:14" ht="16.350000000000001" customHeight="1">
      <c r="B7" s="769" t="s">
        <v>75</v>
      </c>
      <c r="C7" s="340" t="s">
        <v>128</v>
      </c>
      <c r="D7" s="337">
        <v>27800</v>
      </c>
      <c r="E7" s="338">
        <v>28200</v>
      </c>
      <c r="F7" s="339">
        <v>3.9</v>
      </c>
      <c r="G7" s="338">
        <v>27400</v>
      </c>
      <c r="H7" s="339">
        <v>3.5999999999999996</v>
      </c>
      <c r="I7" s="339">
        <v>4.1000000000000005</v>
      </c>
      <c r="J7" s="340" t="s">
        <v>28</v>
      </c>
      <c r="M7" s="32"/>
      <c r="N7" s="33"/>
    </row>
    <row r="8" spans="2:14" ht="16.350000000000001" customHeight="1">
      <c r="B8" s="769" t="s">
        <v>70</v>
      </c>
      <c r="C8" s="340" t="s">
        <v>1510</v>
      </c>
      <c r="D8" s="337">
        <v>11900</v>
      </c>
      <c r="E8" s="338">
        <v>12100</v>
      </c>
      <c r="F8" s="339">
        <v>3.5999999999999996</v>
      </c>
      <c r="G8" s="338">
        <v>11700</v>
      </c>
      <c r="H8" s="339">
        <v>3.4000000000000004</v>
      </c>
      <c r="I8" s="339">
        <v>3.8</v>
      </c>
      <c r="J8" s="340" t="s">
        <v>28</v>
      </c>
      <c r="M8" s="32"/>
      <c r="N8" s="33"/>
    </row>
    <row r="9" spans="2:14" ht="16.350000000000001" customHeight="1">
      <c r="B9" s="769" t="s">
        <v>77</v>
      </c>
      <c r="C9" s="340" t="s">
        <v>1427</v>
      </c>
      <c r="D9" s="337">
        <v>10900</v>
      </c>
      <c r="E9" s="338">
        <v>11100</v>
      </c>
      <c r="F9" s="339">
        <v>3.6999999999999997</v>
      </c>
      <c r="G9" s="338">
        <v>10800</v>
      </c>
      <c r="H9" s="339">
        <v>3.5000000000000004</v>
      </c>
      <c r="I9" s="339">
        <v>3.9</v>
      </c>
      <c r="J9" s="340" t="s">
        <v>26</v>
      </c>
      <c r="M9" s="32"/>
      <c r="N9" s="33"/>
    </row>
    <row r="10" spans="2:14" ht="16.350000000000001" customHeight="1">
      <c r="B10" s="769" t="s">
        <v>78</v>
      </c>
      <c r="C10" s="340" t="s">
        <v>1038</v>
      </c>
      <c r="D10" s="337">
        <v>11600</v>
      </c>
      <c r="E10" s="338">
        <v>11800</v>
      </c>
      <c r="F10" s="339">
        <v>3.9</v>
      </c>
      <c r="G10" s="338">
        <v>11400</v>
      </c>
      <c r="H10" s="339">
        <v>3.6999999999999997</v>
      </c>
      <c r="I10" s="339">
        <v>4.1000000000000005</v>
      </c>
      <c r="J10" s="340" t="s">
        <v>28</v>
      </c>
      <c r="M10" s="32"/>
      <c r="N10" s="33"/>
    </row>
    <row r="11" spans="2:14" ht="16.350000000000001" customHeight="1">
      <c r="B11" s="769" t="s">
        <v>79</v>
      </c>
      <c r="C11" s="340" t="s">
        <v>1511</v>
      </c>
      <c r="D11" s="337">
        <v>7280</v>
      </c>
      <c r="E11" s="338">
        <v>7370</v>
      </c>
      <c r="F11" s="339">
        <v>4.2</v>
      </c>
      <c r="G11" s="338">
        <v>7240</v>
      </c>
      <c r="H11" s="339">
        <v>4</v>
      </c>
      <c r="I11" s="339">
        <v>4.3999999999999995</v>
      </c>
      <c r="J11" s="340" t="s">
        <v>26</v>
      </c>
      <c r="M11" s="32"/>
      <c r="N11" s="33"/>
    </row>
    <row r="12" spans="2:14" ht="16.350000000000001" customHeight="1">
      <c r="B12" s="769" t="s">
        <v>80</v>
      </c>
      <c r="C12" s="340" t="s">
        <v>135</v>
      </c>
      <c r="D12" s="337">
        <v>8050</v>
      </c>
      <c r="E12" s="338">
        <v>8360</v>
      </c>
      <c r="F12" s="339">
        <v>4.3</v>
      </c>
      <c r="G12" s="338">
        <v>8050</v>
      </c>
      <c r="H12" s="339">
        <v>4</v>
      </c>
      <c r="I12" s="339">
        <v>4.5999999999999996</v>
      </c>
      <c r="J12" s="340" t="s">
        <v>1846</v>
      </c>
      <c r="M12" s="32"/>
      <c r="N12" s="33"/>
    </row>
    <row r="13" spans="2:14" ht="16.350000000000001" customHeight="1">
      <c r="B13" s="769" t="s">
        <v>81</v>
      </c>
      <c r="C13" s="340" t="s">
        <v>136</v>
      </c>
      <c r="D13" s="337">
        <v>5770</v>
      </c>
      <c r="E13" s="338">
        <v>5830</v>
      </c>
      <c r="F13" s="339">
        <v>3.6999999999999997</v>
      </c>
      <c r="G13" s="338">
        <v>5750</v>
      </c>
      <c r="H13" s="339">
        <v>3.5000000000000004</v>
      </c>
      <c r="I13" s="339">
        <v>3.9</v>
      </c>
      <c r="J13" s="340" t="s">
        <v>26</v>
      </c>
      <c r="M13" s="32"/>
      <c r="N13" s="33"/>
    </row>
    <row r="14" spans="2:14" ht="16.350000000000001" customHeight="1">
      <c r="B14" s="769" t="s">
        <v>83</v>
      </c>
      <c r="C14" s="340" t="s">
        <v>138</v>
      </c>
      <c r="D14" s="337">
        <v>4610</v>
      </c>
      <c r="E14" s="338">
        <v>4680</v>
      </c>
      <c r="F14" s="339">
        <v>3.8</v>
      </c>
      <c r="G14" s="338">
        <v>4540</v>
      </c>
      <c r="H14" s="339">
        <v>3.5999999999999996</v>
      </c>
      <c r="I14" s="339">
        <v>4</v>
      </c>
      <c r="J14" s="340" t="s">
        <v>28</v>
      </c>
      <c r="M14" s="32"/>
      <c r="N14" s="33"/>
    </row>
    <row r="15" spans="2:14" ht="16.350000000000001" customHeight="1">
      <c r="B15" s="769" t="s">
        <v>85</v>
      </c>
      <c r="C15" s="340" t="s">
        <v>1512</v>
      </c>
      <c r="D15" s="337">
        <v>5560</v>
      </c>
      <c r="E15" s="338">
        <v>5520</v>
      </c>
      <c r="F15" s="339">
        <v>3.6999999999999997</v>
      </c>
      <c r="G15" s="338">
        <v>5570</v>
      </c>
      <c r="H15" s="339">
        <v>3.8</v>
      </c>
      <c r="I15" s="339">
        <v>3.9</v>
      </c>
      <c r="J15" s="340" t="s">
        <v>27</v>
      </c>
      <c r="M15" s="32"/>
      <c r="N15" s="33"/>
    </row>
    <row r="16" spans="2:14" ht="16.350000000000001" customHeight="1">
      <c r="B16" s="769" t="s">
        <v>86</v>
      </c>
      <c r="C16" s="340" t="s">
        <v>889</v>
      </c>
      <c r="D16" s="337">
        <v>4940</v>
      </c>
      <c r="E16" s="338">
        <v>5040</v>
      </c>
      <c r="F16" s="339">
        <v>3.5999999999999996</v>
      </c>
      <c r="G16" s="338">
        <v>4840</v>
      </c>
      <c r="H16" s="339">
        <v>3.4000000000000004</v>
      </c>
      <c r="I16" s="339">
        <v>3.8</v>
      </c>
      <c r="J16" s="340" t="s">
        <v>28</v>
      </c>
      <c r="M16" s="32"/>
      <c r="N16" s="33"/>
    </row>
    <row r="17" spans="2:14" ht="16.350000000000001" customHeight="1">
      <c r="B17" s="769" t="s">
        <v>87</v>
      </c>
      <c r="C17" s="340" t="s">
        <v>142</v>
      </c>
      <c r="D17" s="337">
        <v>5930</v>
      </c>
      <c r="E17" s="338">
        <v>6040</v>
      </c>
      <c r="F17" s="339">
        <v>3.5999999999999996</v>
      </c>
      <c r="G17" s="338">
        <v>5820</v>
      </c>
      <c r="H17" s="339">
        <v>3.4000000000000004</v>
      </c>
      <c r="I17" s="339">
        <v>3.8</v>
      </c>
      <c r="J17" s="340" t="s">
        <v>28</v>
      </c>
      <c r="M17" s="32"/>
      <c r="N17" s="33"/>
    </row>
    <row r="18" spans="2:14" ht="16.350000000000001" customHeight="1">
      <c r="B18" s="769" t="s">
        <v>88</v>
      </c>
      <c r="C18" s="340" t="s">
        <v>1513</v>
      </c>
      <c r="D18" s="337">
        <v>5090</v>
      </c>
      <c r="E18" s="338">
        <v>5250</v>
      </c>
      <c r="F18" s="339">
        <v>4.3999999999999995</v>
      </c>
      <c r="G18" s="338">
        <v>5020</v>
      </c>
      <c r="H18" s="339">
        <v>4.1000000000000005</v>
      </c>
      <c r="I18" s="339">
        <v>4.5999999999999996</v>
      </c>
      <c r="J18" s="340" t="s">
        <v>26</v>
      </c>
      <c r="M18" s="32"/>
      <c r="N18" s="33"/>
    </row>
    <row r="19" spans="2:14" ht="16.350000000000001" customHeight="1">
      <c r="B19" s="769" t="s">
        <v>89</v>
      </c>
      <c r="C19" s="340" t="s">
        <v>942</v>
      </c>
      <c r="D19" s="337">
        <v>3590</v>
      </c>
      <c r="E19" s="338">
        <v>3650</v>
      </c>
      <c r="F19" s="339">
        <v>4.2</v>
      </c>
      <c r="G19" s="338">
        <v>3520</v>
      </c>
      <c r="H19" s="339">
        <v>4</v>
      </c>
      <c r="I19" s="339">
        <v>4.3999999999999995</v>
      </c>
      <c r="J19" s="340" t="s">
        <v>28</v>
      </c>
      <c r="M19" s="32"/>
      <c r="N19" s="33"/>
    </row>
    <row r="20" spans="2:14" ht="16.350000000000001" customHeight="1">
      <c r="B20" s="769" t="s">
        <v>90</v>
      </c>
      <c r="C20" s="340" t="s">
        <v>145</v>
      </c>
      <c r="D20" s="337">
        <v>5130</v>
      </c>
      <c r="E20" s="338">
        <v>5220</v>
      </c>
      <c r="F20" s="339">
        <v>3.8</v>
      </c>
      <c r="G20" s="338">
        <v>5040</v>
      </c>
      <c r="H20" s="339">
        <v>3.5999999999999996</v>
      </c>
      <c r="I20" s="339">
        <v>4</v>
      </c>
      <c r="J20" s="340" t="s">
        <v>28</v>
      </c>
      <c r="M20" s="32"/>
      <c r="N20" s="33"/>
    </row>
    <row r="21" spans="2:14" ht="16.350000000000001" customHeight="1">
      <c r="B21" s="769" t="s">
        <v>91</v>
      </c>
      <c r="C21" s="340" t="s">
        <v>146</v>
      </c>
      <c r="D21" s="337">
        <v>2530</v>
      </c>
      <c r="E21" s="338">
        <v>2520</v>
      </c>
      <c r="F21" s="339">
        <v>3.8</v>
      </c>
      <c r="G21" s="338">
        <v>2530</v>
      </c>
      <c r="H21" s="339">
        <v>3.8</v>
      </c>
      <c r="I21" s="339">
        <v>4</v>
      </c>
      <c r="J21" s="340" t="s">
        <v>27</v>
      </c>
      <c r="M21" s="32"/>
      <c r="N21" s="33"/>
    </row>
    <row r="22" spans="2:14" ht="16.350000000000001" customHeight="1">
      <c r="B22" s="769" t="s">
        <v>92</v>
      </c>
      <c r="C22" s="340" t="s">
        <v>1514</v>
      </c>
      <c r="D22" s="337">
        <v>4230</v>
      </c>
      <c r="E22" s="338">
        <v>4300</v>
      </c>
      <c r="F22" s="339">
        <v>4</v>
      </c>
      <c r="G22" s="338">
        <v>4160</v>
      </c>
      <c r="H22" s="339">
        <v>3.8</v>
      </c>
      <c r="I22" s="339">
        <v>4.2</v>
      </c>
      <c r="J22" s="340" t="s">
        <v>28</v>
      </c>
      <c r="M22" s="32"/>
      <c r="N22" s="33"/>
    </row>
    <row r="23" spans="2:14" ht="16.350000000000001" customHeight="1">
      <c r="B23" s="769" t="s">
        <v>93</v>
      </c>
      <c r="C23" s="340" t="s">
        <v>1432</v>
      </c>
      <c r="D23" s="337">
        <v>3010</v>
      </c>
      <c r="E23" s="338">
        <v>3050</v>
      </c>
      <c r="F23" s="339">
        <v>4.1000000000000005</v>
      </c>
      <c r="G23" s="338">
        <v>2970</v>
      </c>
      <c r="H23" s="339">
        <v>3.9</v>
      </c>
      <c r="I23" s="339">
        <v>4.3</v>
      </c>
      <c r="J23" s="340" t="s">
        <v>28</v>
      </c>
      <c r="M23" s="32"/>
      <c r="N23" s="33"/>
    </row>
    <row r="24" spans="2:14" ht="16.350000000000001" customHeight="1">
      <c r="B24" s="769" t="s">
        <v>94</v>
      </c>
      <c r="C24" s="340" t="s">
        <v>149</v>
      </c>
      <c r="D24" s="337">
        <v>3340</v>
      </c>
      <c r="E24" s="338">
        <v>3400</v>
      </c>
      <c r="F24" s="339">
        <v>3.8</v>
      </c>
      <c r="G24" s="338">
        <v>3280</v>
      </c>
      <c r="H24" s="339">
        <v>3.5999999999999996</v>
      </c>
      <c r="I24" s="339">
        <v>4</v>
      </c>
      <c r="J24" s="340" t="s">
        <v>28</v>
      </c>
      <c r="M24" s="32"/>
      <c r="N24" s="33"/>
    </row>
    <row r="25" spans="2:14" ht="16.350000000000001" customHeight="1">
      <c r="B25" s="769" t="s">
        <v>96</v>
      </c>
      <c r="C25" s="340" t="s">
        <v>151</v>
      </c>
      <c r="D25" s="337">
        <v>2630</v>
      </c>
      <c r="E25" s="338">
        <v>2670</v>
      </c>
      <c r="F25" s="339">
        <v>4</v>
      </c>
      <c r="G25" s="338">
        <v>2580</v>
      </c>
      <c r="H25" s="339">
        <v>3.8</v>
      </c>
      <c r="I25" s="339">
        <v>4.2</v>
      </c>
      <c r="J25" s="340" t="s">
        <v>28</v>
      </c>
      <c r="M25" s="32"/>
      <c r="N25" s="33"/>
    </row>
    <row r="26" spans="2:14" ht="16.350000000000001" customHeight="1">
      <c r="B26" s="769" t="s">
        <v>98</v>
      </c>
      <c r="C26" s="340" t="s">
        <v>153</v>
      </c>
      <c r="D26" s="337">
        <v>1960</v>
      </c>
      <c r="E26" s="338">
        <v>1990</v>
      </c>
      <c r="F26" s="339">
        <v>4.1000000000000005</v>
      </c>
      <c r="G26" s="338">
        <v>1930</v>
      </c>
      <c r="H26" s="339">
        <v>3.9</v>
      </c>
      <c r="I26" s="339">
        <v>4.3</v>
      </c>
      <c r="J26" s="340" t="s">
        <v>28</v>
      </c>
      <c r="M26" s="32"/>
      <c r="N26" s="33"/>
    </row>
    <row r="27" spans="2:14" ht="16.350000000000001" customHeight="1">
      <c r="B27" s="769" t="s">
        <v>99</v>
      </c>
      <c r="C27" s="340" t="s">
        <v>947</v>
      </c>
      <c r="D27" s="337">
        <v>6810</v>
      </c>
      <c r="E27" s="338">
        <v>6910</v>
      </c>
      <c r="F27" s="339">
        <v>3.9</v>
      </c>
      <c r="G27" s="338">
        <v>6700</v>
      </c>
      <c r="H27" s="339">
        <v>3.6999999999999997</v>
      </c>
      <c r="I27" s="339">
        <v>4.1000000000000005</v>
      </c>
      <c r="J27" s="340" t="s">
        <v>28</v>
      </c>
      <c r="M27" s="32"/>
      <c r="N27" s="33"/>
    </row>
    <row r="28" spans="2:14" ht="16.350000000000001" customHeight="1">
      <c r="B28" s="769" t="s">
        <v>101</v>
      </c>
      <c r="C28" s="340" t="s">
        <v>156</v>
      </c>
      <c r="D28" s="337">
        <v>5070</v>
      </c>
      <c r="E28" s="338">
        <v>5220</v>
      </c>
      <c r="F28" s="339">
        <v>4.5</v>
      </c>
      <c r="G28" s="338">
        <v>5000</v>
      </c>
      <c r="H28" s="339">
        <v>4.5999999999999996</v>
      </c>
      <c r="I28" s="339">
        <v>5</v>
      </c>
      <c r="J28" s="340" t="s">
        <v>26</v>
      </c>
      <c r="M28" s="32"/>
      <c r="N28" s="33"/>
    </row>
    <row r="29" spans="2:14" ht="16.350000000000001" customHeight="1">
      <c r="B29" s="769" t="s">
        <v>104</v>
      </c>
      <c r="C29" s="340" t="s">
        <v>1041</v>
      </c>
      <c r="D29" s="337">
        <v>3370</v>
      </c>
      <c r="E29" s="338">
        <v>3400</v>
      </c>
      <c r="F29" s="339">
        <v>4.7</v>
      </c>
      <c r="G29" s="338">
        <v>3370</v>
      </c>
      <c r="H29" s="339">
        <v>4.3999999999999995</v>
      </c>
      <c r="I29" s="339">
        <v>5</v>
      </c>
      <c r="J29" s="340" t="s">
        <v>1846</v>
      </c>
      <c r="M29" s="32"/>
      <c r="N29" s="33"/>
    </row>
    <row r="30" spans="2:14" ht="16.350000000000001" customHeight="1">
      <c r="B30" s="769" t="s">
        <v>105</v>
      </c>
      <c r="C30" s="340" t="s">
        <v>1515</v>
      </c>
      <c r="D30" s="337">
        <v>2060</v>
      </c>
      <c r="E30" s="338">
        <v>2090</v>
      </c>
      <c r="F30" s="339">
        <v>4.5</v>
      </c>
      <c r="G30" s="338">
        <v>2030</v>
      </c>
      <c r="H30" s="339">
        <v>4.3</v>
      </c>
      <c r="I30" s="339">
        <v>4.7</v>
      </c>
      <c r="J30" s="340" t="s">
        <v>28</v>
      </c>
      <c r="M30" s="32"/>
      <c r="N30" s="33"/>
    </row>
    <row r="31" spans="2:14" ht="16.350000000000001" customHeight="1">
      <c r="B31" s="769" t="s">
        <v>106</v>
      </c>
      <c r="C31" s="340" t="s">
        <v>161</v>
      </c>
      <c r="D31" s="337">
        <v>4490</v>
      </c>
      <c r="E31" s="338">
        <v>4370</v>
      </c>
      <c r="F31" s="339">
        <v>4.3999999999999995</v>
      </c>
      <c r="G31" s="338">
        <v>4540</v>
      </c>
      <c r="H31" s="339">
        <v>4.5999999999999996</v>
      </c>
      <c r="I31" s="339">
        <v>4.5999999999999996</v>
      </c>
      <c r="J31" s="340" t="s">
        <v>27</v>
      </c>
      <c r="M31" s="32"/>
      <c r="N31" s="33"/>
    </row>
    <row r="32" spans="2:14" ht="16.350000000000001" customHeight="1">
      <c r="B32" s="769" t="s">
        <v>107</v>
      </c>
      <c r="C32" s="340" t="s">
        <v>1434</v>
      </c>
      <c r="D32" s="337">
        <v>9300</v>
      </c>
      <c r="E32" s="338">
        <v>9360</v>
      </c>
      <c r="F32" s="339">
        <v>4.7</v>
      </c>
      <c r="G32" s="338">
        <v>9240</v>
      </c>
      <c r="H32" s="339">
        <v>4.5</v>
      </c>
      <c r="I32" s="339">
        <v>4.9000000000000004</v>
      </c>
      <c r="J32" s="340" t="s">
        <v>182</v>
      </c>
      <c r="M32" s="32"/>
      <c r="N32" s="33"/>
    </row>
    <row r="33" spans="2:14" ht="16.350000000000001" customHeight="1">
      <c r="B33" s="769" t="s">
        <v>108</v>
      </c>
      <c r="C33" s="340" t="s">
        <v>1516</v>
      </c>
      <c r="D33" s="337">
        <v>7100</v>
      </c>
      <c r="E33" s="338">
        <v>7200</v>
      </c>
      <c r="F33" s="339">
        <v>4.1000000000000005</v>
      </c>
      <c r="G33" s="338">
        <v>6990</v>
      </c>
      <c r="H33" s="339">
        <v>3.9</v>
      </c>
      <c r="I33" s="339">
        <v>4.3</v>
      </c>
      <c r="J33" s="340" t="s">
        <v>28</v>
      </c>
      <c r="M33" s="32"/>
      <c r="N33" s="33"/>
    </row>
    <row r="34" spans="2:14" ht="16.350000000000001" customHeight="1">
      <c r="B34" s="769" t="s">
        <v>109</v>
      </c>
      <c r="C34" s="340" t="s">
        <v>1436</v>
      </c>
      <c r="D34" s="337">
        <v>3070</v>
      </c>
      <c r="E34" s="338">
        <v>2900</v>
      </c>
      <c r="F34" s="339">
        <v>4.7</v>
      </c>
      <c r="G34" s="338">
        <v>3140</v>
      </c>
      <c r="H34" s="339">
        <v>4.5</v>
      </c>
      <c r="I34" s="339">
        <v>4.9000000000000004</v>
      </c>
      <c r="J34" s="340" t="s">
        <v>27</v>
      </c>
      <c r="M34" s="32"/>
      <c r="N34" s="33"/>
    </row>
    <row r="35" spans="2:14" ht="16.350000000000001" customHeight="1">
      <c r="B35" s="769" t="s">
        <v>890</v>
      </c>
      <c r="C35" s="340" t="s">
        <v>891</v>
      </c>
      <c r="D35" s="337">
        <v>7310</v>
      </c>
      <c r="E35" s="338">
        <v>7460</v>
      </c>
      <c r="F35" s="339">
        <v>3.4000000000000004</v>
      </c>
      <c r="G35" s="338">
        <v>7160</v>
      </c>
      <c r="H35" s="339">
        <v>3.2</v>
      </c>
      <c r="I35" s="339">
        <v>3.5999999999999996</v>
      </c>
      <c r="J35" s="340" t="s">
        <v>28</v>
      </c>
      <c r="M35" s="32"/>
      <c r="N35" s="33"/>
    </row>
    <row r="36" spans="2:14" ht="16.350000000000001" customHeight="1">
      <c r="B36" s="769" t="s">
        <v>893</v>
      </c>
      <c r="C36" s="340" t="s">
        <v>894</v>
      </c>
      <c r="D36" s="337">
        <v>4690</v>
      </c>
      <c r="E36" s="338">
        <v>4790</v>
      </c>
      <c r="F36" s="339">
        <v>3.3000000000000003</v>
      </c>
      <c r="G36" s="338">
        <v>4590</v>
      </c>
      <c r="H36" s="339">
        <v>3.1</v>
      </c>
      <c r="I36" s="339">
        <v>3.5000000000000004</v>
      </c>
      <c r="J36" s="340" t="s">
        <v>28</v>
      </c>
      <c r="M36" s="32"/>
      <c r="N36" s="33"/>
    </row>
    <row r="37" spans="2:14" ht="16.350000000000001" customHeight="1">
      <c r="B37" s="769" t="s">
        <v>895</v>
      </c>
      <c r="C37" s="340" t="s">
        <v>896</v>
      </c>
      <c r="D37" s="337">
        <v>4570</v>
      </c>
      <c r="E37" s="338">
        <v>4660</v>
      </c>
      <c r="F37" s="339">
        <v>3.5000000000000004</v>
      </c>
      <c r="G37" s="338">
        <v>4480</v>
      </c>
      <c r="H37" s="339">
        <v>3.3000000000000003</v>
      </c>
      <c r="I37" s="339">
        <v>3.6999999999999997</v>
      </c>
      <c r="J37" s="340" t="s">
        <v>28</v>
      </c>
      <c r="M37" s="32"/>
      <c r="N37" s="33"/>
    </row>
    <row r="38" spans="2:14" ht="16.350000000000001" customHeight="1">
      <c r="B38" s="769" t="s">
        <v>1369</v>
      </c>
      <c r="C38" s="340" t="s">
        <v>1379</v>
      </c>
      <c r="D38" s="337">
        <v>45300</v>
      </c>
      <c r="E38" s="338">
        <v>43600</v>
      </c>
      <c r="F38" s="339">
        <v>3.8</v>
      </c>
      <c r="G38" s="338">
        <v>46000</v>
      </c>
      <c r="H38" s="339">
        <v>4</v>
      </c>
      <c r="I38" s="339">
        <v>4</v>
      </c>
      <c r="J38" s="340" t="s">
        <v>26</v>
      </c>
      <c r="M38" s="32"/>
      <c r="N38" s="33"/>
    </row>
    <row r="39" spans="2:14" ht="16.350000000000001" customHeight="1">
      <c r="B39" s="769" t="s">
        <v>1370</v>
      </c>
      <c r="C39" s="340" t="s">
        <v>1380</v>
      </c>
      <c r="D39" s="337">
        <v>18500</v>
      </c>
      <c r="E39" s="338">
        <v>18400</v>
      </c>
      <c r="F39" s="339">
        <v>3.9</v>
      </c>
      <c r="G39" s="338">
        <v>18600</v>
      </c>
      <c r="H39" s="339">
        <v>3.6999999999999997</v>
      </c>
      <c r="I39" s="339">
        <v>4.1000000000000005</v>
      </c>
      <c r="J39" s="340" t="s">
        <v>26</v>
      </c>
      <c r="M39" s="32"/>
      <c r="N39" s="33"/>
    </row>
    <row r="40" spans="2:14" ht="16.350000000000001" customHeight="1">
      <c r="B40" s="769" t="s">
        <v>1371</v>
      </c>
      <c r="C40" s="340" t="s">
        <v>1831</v>
      </c>
      <c r="D40" s="337">
        <v>12800</v>
      </c>
      <c r="E40" s="338">
        <v>13000</v>
      </c>
      <c r="F40" s="339">
        <v>3.3000000000000003</v>
      </c>
      <c r="G40" s="338">
        <v>12500</v>
      </c>
      <c r="H40" s="339">
        <v>3.1</v>
      </c>
      <c r="I40" s="339">
        <v>3.5000000000000004</v>
      </c>
      <c r="J40" s="340" t="s">
        <v>28</v>
      </c>
      <c r="M40" s="32"/>
      <c r="N40" s="33"/>
    </row>
    <row r="41" spans="2:14" ht="16.350000000000001" customHeight="1">
      <c r="B41" s="769" t="s">
        <v>1372</v>
      </c>
      <c r="C41" s="340" t="s">
        <v>1832</v>
      </c>
      <c r="D41" s="337">
        <v>8850</v>
      </c>
      <c r="E41" s="338">
        <v>8930</v>
      </c>
      <c r="F41" s="339">
        <v>3.8</v>
      </c>
      <c r="G41" s="338">
        <v>8810</v>
      </c>
      <c r="H41" s="339">
        <v>3.9</v>
      </c>
      <c r="I41" s="339">
        <v>4</v>
      </c>
      <c r="J41" s="340" t="s">
        <v>27</v>
      </c>
      <c r="M41" s="32"/>
      <c r="N41" s="33"/>
    </row>
    <row r="42" spans="2:14" ht="16.350000000000001" customHeight="1">
      <c r="B42" s="769" t="s">
        <v>1373</v>
      </c>
      <c r="C42" s="340" t="s">
        <v>1383</v>
      </c>
      <c r="D42" s="337">
        <v>8650</v>
      </c>
      <c r="E42" s="338">
        <v>8470</v>
      </c>
      <c r="F42" s="339">
        <v>3.9</v>
      </c>
      <c r="G42" s="338">
        <v>8720</v>
      </c>
      <c r="H42" s="339">
        <v>3.6999999999999997</v>
      </c>
      <c r="I42" s="339">
        <v>4.1000000000000005</v>
      </c>
      <c r="J42" s="340" t="s">
        <v>26</v>
      </c>
      <c r="M42" s="32"/>
      <c r="N42" s="33"/>
    </row>
    <row r="43" spans="2:14" ht="16.350000000000001" customHeight="1">
      <c r="B43" s="769" t="s">
        <v>1374</v>
      </c>
      <c r="C43" s="340" t="s">
        <v>1833</v>
      </c>
      <c r="D43" s="337">
        <v>7020</v>
      </c>
      <c r="E43" s="338">
        <v>7050</v>
      </c>
      <c r="F43" s="339">
        <v>4.1000000000000005</v>
      </c>
      <c r="G43" s="338">
        <v>6990</v>
      </c>
      <c r="H43" s="339">
        <v>3.8</v>
      </c>
      <c r="I43" s="339">
        <v>4.2</v>
      </c>
      <c r="J43" s="340" t="s">
        <v>28</v>
      </c>
      <c r="M43" s="32"/>
      <c r="N43" s="33"/>
    </row>
    <row r="44" spans="2:14" ht="16.350000000000001" customHeight="1">
      <c r="B44" s="769" t="s">
        <v>1375</v>
      </c>
      <c r="C44" s="340" t="s">
        <v>1834</v>
      </c>
      <c r="D44" s="337">
        <v>6210</v>
      </c>
      <c r="E44" s="338">
        <v>6190</v>
      </c>
      <c r="F44" s="339">
        <v>3.9</v>
      </c>
      <c r="G44" s="338">
        <v>6220</v>
      </c>
      <c r="H44" s="339">
        <v>4</v>
      </c>
      <c r="I44" s="339">
        <v>4.1000000000000005</v>
      </c>
      <c r="J44" s="340" t="s">
        <v>27</v>
      </c>
      <c r="M44" s="32"/>
      <c r="N44" s="33"/>
    </row>
    <row r="45" spans="2:14" ht="16.350000000000001" customHeight="1">
      <c r="B45" s="769" t="s">
        <v>1376</v>
      </c>
      <c r="C45" s="340" t="s">
        <v>1835</v>
      </c>
      <c r="D45" s="337">
        <v>4020</v>
      </c>
      <c r="E45" s="338">
        <v>4080</v>
      </c>
      <c r="F45" s="339">
        <v>3.8</v>
      </c>
      <c r="G45" s="338">
        <v>3950</v>
      </c>
      <c r="H45" s="339">
        <v>3.5999999999999996</v>
      </c>
      <c r="I45" s="339">
        <v>4</v>
      </c>
      <c r="J45" s="340" t="s">
        <v>28</v>
      </c>
      <c r="M45" s="32"/>
      <c r="N45" s="33"/>
    </row>
    <row r="46" spans="2:14" ht="16.350000000000001" customHeight="1">
      <c r="B46" s="769" t="s">
        <v>1377</v>
      </c>
      <c r="C46" s="340" t="s">
        <v>1836</v>
      </c>
      <c r="D46" s="337">
        <v>2060</v>
      </c>
      <c r="E46" s="338">
        <v>2140</v>
      </c>
      <c r="F46" s="339">
        <v>3.5000000000000004</v>
      </c>
      <c r="G46" s="338">
        <v>2020</v>
      </c>
      <c r="H46" s="339">
        <v>3.5999999999999996</v>
      </c>
      <c r="I46" s="339">
        <v>3.6999999999999997</v>
      </c>
      <c r="J46" s="340" t="s">
        <v>27</v>
      </c>
      <c r="M46" s="32"/>
      <c r="N46" s="33"/>
    </row>
    <row r="47" spans="2:14" ht="16.350000000000001" customHeight="1">
      <c r="B47" s="769" t="s">
        <v>1378</v>
      </c>
      <c r="C47" s="340" t="s">
        <v>1388</v>
      </c>
      <c r="D47" s="337">
        <v>2010</v>
      </c>
      <c r="E47" s="338">
        <v>1980</v>
      </c>
      <c r="F47" s="339">
        <v>4.3999999999999995</v>
      </c>
      <c r="G47" s="338">
        <v>2020</v>
      </c>
      <c r="H47" s="339">
        <v>4.5999999999999996</v>
      </c>
      <c r="I47" s="339">
        <v>4.5999999999999996</v>
      </c>
      <c r="J47" s="340" t="s">
        <v>27</v>
      </c>
      <c r="M47" s="32"/>
      <c r="N47" s="33"/>
    </row>
    <row r="48" spans="2:14" ht="16.350000000000001" customHeight="1">
      <c r="B48" s="769" t="s">
        <v>2440</v>
      </c>
      <c r="C48" s="340" t="s">
        <v>2441</v>
      </c>
      <c r="D48" s="337">
        <v>4920</v>
      </c>
      <c r="E48" s="338">
        <v>4950</v>
      </c>
      <c r="F48" s="339">
        <v>3.5999999999999996</v>
      </c>
      <c r="G48" s="338">
        <v>4880</v>
      </c>
      <c r="H48" s="339">
        <v>3.3000000000000003</v>
      </c>
      <c r="I48" s="339">
        <v>3.8</v>
      </c>
      <c r="J48" s="340" t="s">
        <v>28</v>
      </c>
      <c r="M48" s="32"/>
      <c r="N48" s="33"/>
    </row>
    <row r="49" spans="2:14" ht="16.350000000000001" customHeight="1">
      <c r="B49" s="769" t="s">
        <v>2444</v>
      </c>
      <c r="C49" s="340" t="s">
        <v>3557</v>
      </c>
      <c r="D49" s="337">
        <v>3750</v>
      </c>
      <c r="E49" s="338">
        <v>3810</v>
      </c>
      <c r="F49" s="339">
        <v>3.4000000000000004</v>
      </c>
      <c r="G49" s="338">
        <v>3690</v>
      </c>
      <c r="H49" s="339">
        <v>3.2</v>
      </c>
      <c r="I49" s="339">
        <v>3.5999999999999996</v>
      </c>
      <c r="J49" s="340" t="s">
        <v>28</v>
      </c>
      <c r="M49" s="32"/>
      <c r="N49" s="33"/>
    </row>
    <row r="50" spans="2:14" ht="16.350000000000001" customHeight="1">
      <c r="B50" s="769" t="s">
        <v>3180</v>
      </c>
      <c r="C50" s="340" t="s">
        <v>3141</v>
      </c>
      <c r="D50" s="337">
        <v>4780</v>
      </c>
      <c r="E50" s="338">
        <v>4840</v>
      </c>
      <c r="F50" s="339">
        <v>3.1</v>
      </c>
      <c r="G50" s="338">
        <v>4710</v>
      </c>
      <c r="H50" s="339">
        <v>2.9000000000000004</v>
      </c>
      <c r="I50" s="339">
        <v>3.3000000000000003</v>
      </c>
      <c r="J50" s="340" t="s">
        <v>28</v>
      </c>
      <c r="M50" s="32"/>
      <c r="N50" s="33"/>
    </row>
    <row r="51" spans="2:14" ht="16.350000000000001" customHeight="1">
      <c r="B51" s="769" t="s">
        <v>3143</v>
      </c>
      <c r="C51" s="340" t="s">
        <v>3144</v>
      </c>
      <c r="D51" s="337">
        <v>2310</v>
      </c>
      <c r="E51" s="338">
        <v>2330</v>
      </c>
      <c r="F51" s="339">
        <v>3.5000000000000004</v>
      </c>
      <c r="G51" s="338">
        <v>2280</v>
      </c>
      <c r="H51" s="339">
        <v>3.3000000000000003</v>
      </c>
      <c r="I51" s="339">
        <v>3.6999999999999997</v>
      </c>
      <c r="J51" s="340" t="s">
        <v>28</v>
      </c>
      <c r="M51" s="32"/>
      <c r="N51" s="33"/>
    </row>
    <row r="52" spans="2:14" ht="16.350000000000001" customHeight="1">
      <c r="B52" s="769" t="s">
        <v>111</v>
      </c>
      <c r="C52" s="340" t="s">
        <v>166</v>
      </c>
      <c r="D52" s="337">
        <v>7600</v>
      </c>
      <c r="E52" s="338">
        <v>7690</v>
      </c>
      <c r="F52" s="339">
        <v>4.5999999999999996</v>
      </c>
      <c r="G52" s="338">
        <v>7510</v>
      </c>
      <c r="H52" s="339">
        <v>4.3999999999999995</v>
      </c>
      <c r="I52" s="339">
        <v>4.8</v>
      </c>
      <c r="J52" s="340" t="s">
        <v>28</v>
      </c>
      <c r="M52" s="32"/>
      <c r="N52" s="33"/>
    </row>
    <row r="53" spans="2:14" ht="16.350000000000001" customHeight="1">
      <c r="B53" s="769" t="s">
        <v>112</v>
      </c>
      <c r="C53" s="340" t="s">
        <v>1042</v>
      </c>
      <c r="D53" s="337">
        <v>4910</v>
      </c>
      <c r="E53" s="338">
        <v>4960</v>
      </c>
      <c r="F53" s="339">
        <v>4.7</v>
      </c>
      <c r="G53" s="338">
        <v>4850</v>
      </c>
      <c r="H53" s="339">
        <v>4.5</v>
      </c>
      <c r="I53" s="339">
        <v>4.9000000000000004</v>
      </c>
      <c r="J53" s="340" t="s">
        <v>28</v>
      </c>
      <c r="M53" s="32"/>
      <c r="N53" s="33"/>
    </row>
    <row r="54" spans="2:14" ht="16.350000000000001" customHeight="1">
      <c r="B54" s="769" t="s">
        <v>114</v>
      </c>
      <c r="C54" s="340" t="s">
        <v>1518</v>
      </c>
      <c r="D54" s="337">
        <v>2510</v>
      </c>
      <c r="E54" s="338">
        <v>2530</v>
      </c>
      <c r="F54" s="339">
        <v>5.4</v>
      </c>
      <c r="G54" s="338">
        <v>2480</v>
      </c>
      <c r="H54" s="339">
        <v>5.2</v>
      </c>
      <c r="I54" s="339">
        <v>5.6000000000000005</v>
      </c>
      <c r="J54" s="340" t="s">
        <v>2941</v>
      </c>
      <c r="M54" s="32"/>
      <c r="N54" s="33"/>
    </row>
    <row r="55" spans="2:14" ht="16.350000000000001" customHeight="1">
      <c r="B55" s="769" t="s">
        <v>115</v>
      </c>
      <c r="C55" s="340" t="s">
        <v>2942</v>
      </c>
      <c r="D55" s="337">
        <v>2380</v>
      </c>
      <c r="E55" s="338">
        <v>2250</v>
      </c>
      <c r="F55" s="339">
        <v>5.3</v>
      </c>
      <c r="G55" s="338">
        <v>2440</v>
      </c>
      <c r="H55" s="339">
        <v>5.3</v>
      </c>
      <c r="I55" s="339">
        <v>5.5</v>
      </c>
      <c r="J55" s="340" t="s">
        <v>27</v>
      </c>
      <c r="M55" s="32"/>
      <c r="N55" s="33"/>
    </row>
    <row r="56" spans="2:14" ht="16.350000000000001" customHeight="1">
      <c r="B56" s="769" t="s">
        <v>116</v>
      </c>
      <c r="C56" s="340" t="s">
        <v>1448</v>
      </c>
      <c r="D56" s="337">
        <v>2420</v>
      </c>
      <c r="E56" s="338">
        <v>2450</v>
      </c>
      <c r="F56" s="339">
        <v>4.3999999999999995</v>
      </c>
      <c r="G56" s="338">
        <v>2390</v>
      </c>
      <c r="H56" s="339">
        <v>4.2</v>
      </c>
      <c r="I56" s="339">
        <v>4.5999999999999996</v>
      </c>
      <c r="J56" s="340" t="s">
        <v>28</v>
      </c>
      <c r="M56" s="32"/>
      <c r="N56" s="33"/>
    </row>
    <row r="57" spans="2:14" ht="16.350000000000001" customHeight="1">
      <c r="B57" s="769" t="s">
        <v>117</v>
      </c>
      <c r="C57" s="340" t="s">
        <v>1519</v>
      </c>
      <c r="D57" s="337">
        <v>2190</v>
      </c>
      <c r="E57" s="338">
        <v>2200</v>
      </c>
      <c r="F57" s="339">
        <v>4.9000000000000004</v>
      </c>
      <c r="G57" s="338">
        <v>2170</v>
      </c>
      <c r="H57" s="339">
        <v>4.7</v>
      </c>
      <c r="I57" s="339">
        <v>5.0999999999999996</v>
      </c>
      <c r="J57" s="340" t="s">
        <v>182</v>
      </c>
      <c r="M57" s="32"/>
      <c r="N57" s="33"/>
    </row>
    <row r="58" spans="2:14" ht="16.350000000000001" customHeight="1">
      <c r="B58" s="769" t="s">
        <v>118</v>
      </c>
      <c r="C58" s="340" t="s">
        <v>173</v>
      </c>
      <c r="D58" s="337">
        <v>18600</v>
      </c>
      <c r="E58" s="338">
        <v>18400</v>
      </c>
      <c r="F58" s="339">
        <v>4.7</v>
      </c>
      <c r="G58" s="338">
        <v>18700</v>
      </c>
      <c r="H58" s="339">
        <v>4.3</v>
      </c>
      <c r="I58" s="339">
        <v>4.7</v>
      </c>
      <c r="J58" s="340" t="s">
        <v>28</v>
      </c>
      <c r="M58" s="32"/>
      <c r="N58" s="33"/>
    </row>
    <row r="59" spans="2:14" ht="16.350000000000001" customHeight="1">
      <c r="B59" s="769" t="s">
        <v>119</v>
      </c>
      <c r="C59" s="340" t="s">
        <v>174</v>
      </c>
      <c r="D59" s="337">
        <v>12300</v>
      </c>
      <c r="E59" s="338">
        <v>12300</v>
      </c>
      <c r="F59" s="339">
        <v>4.5</v>
      </c>
      <c r="G59" s="338">
        <v>12300</v>
      </c>
      <c r="H59" s="339">
        <v>4.3</v>
      </c>
      <c r="I59" s="339">
        <v>4.7</v>
      </c>
      <c r="J59" s="340" t="s">
        <v>182</v>
      </c>
      <c r="M59" s="32"/>
      <c r="N59" s="33"/>
    </row>
    <row r="60" spans="2:14" ht="16.350000000000001" customHeight="1">
      <c r="B60" s="769" t="s">
        <v>120</v>
      </c>
      <c r="C60" s="340" t="s">
        <v>175</v>
      </c>
      <c r="D60" s="337">
        <v>6390</v>
      </c>
      <c r="E60" s="338">
        <v>6380</v>
      </c>
      <c r="F60" s="339">
        <v>4.5</v>
      </c>
      <c r="G60" s="338">
        <v>6390</v>
      </c>
      <c r="H60" s="339">
        <v>4.7</v>
      </c>
      <c r="I60" s="339">
        <v>4.7</v>
      </c>
      <c r="J60" s="340" t="s">
        <v>27</v>
      </c>
      <c r="M60" s="32"/>
      <c r="N60" s="33"/>
    </row>
    <row r="61" spans="2:14" ht="16.350000000000001" customHeight="1">
      <c r="B61" s="769" t="s">
        <v>121</v>
      </c>
      <c r="C61" s="340" t="s">
        <v>176</v>
      </c>
      <c r="D61" s="337">
        <v>3670</v>
      </c>
      <c r="E61" s="338">
        <v>3650</v>
      </c>
      <c r="F61" s="339">
        <v>4.3</v>
      </c>
      <c r="G61" s="338">
        <v>3680</v>
      </c>
      <c r="H61" s="339">
        <v>4.1000000000000005</v>
      </c>
      <c r="I61" s="339">
        <v>4.5</v>
      </c>
      <c r="J61" s="340" t="s">
        <v>26</v>
      </c>
      <c r="M61" s="32"/>
      <c r="N61" s="33"/>
    </row>
    <row r="62" spans="2:14" ht="16.350000000000001" customHeight="1">
      <c r="B62" s="769" t="s">
        <v>122</v>
      </c>
      <c r="C62" s="340" t="s">
        <v>177</v>
      </c>
      <c r="D62" s="337">
        <v>4270</v>
      </c>
      <c r="E62" s="338">
        <v>4190</v>
      </c>
      <c r="F62" s="339">
        <v>4.3999999999999995</v>
      </c>
      <c r="G62" s="338">
        <v>4300</v>
      </c>
      <c r="H62" s="339">
        <v>4.5999999999999996</v>
      </c>
      <c r="I62" s="339">
        <v>4.5999999999999996</v>
      </c>
      <c r="J62" s="340" t="s">
        <v>27</v>
      </c>
      <c r="M62" s="32"/>
      <c r="N62" s="33"/>
    </row>
    <row r="63" spans="2:14" ht="16.350000000000001" customHeight="1">
      <c r="B63" s="769" t="s">
        <v>123</v>
      </c>
      <c r="C63" s="340" t="s">
        <v>178</v>
      </c>
      <c r="D63" s="337">
        <v>2690</v>
      </c>
      <c r="E63" s="338">
        <v>2650</v>
      </c>
      <c r="F63" s="339">
        <v>5.5</v>
      </c>
      <c r="G63" s="338">
        <v>2710</v>
      </c>
      <c r="H63" s="339">
        <v>5.7</v>
      </c>
      <c r="I63" s="339">
        <v>5.7</v>
      </c>
      <c r="J63" s="340" t="s">
        <v>27</v>
      </c>
      <c r="M63" s="32"/>
      <c r="N63" s="33"/>
    </row>
    <row r="64" spans="2:14" ht="16.350000000000001" customHeight="1">
      <c r="B64" s="769" t="s">
        <v>124</v>
      </c>
      <c r="C64" s="340" t="s">
        <v>1450</v>
      </c>
      <c r="D64" s="337">
        <v>5200</v>
      </c>
      <c r="E64" s="338">
        <v>5260</v>
      </c>
      <c r="F64" s="339">
        <v>4.5999999999999996</v>
      </c>
      <c r="G64" s="338">
        <v>5140</v>
      </c>
      <c r="H64" s="339">
        <v>4.3999999999999995</v>
      </c>
      <c r="I64" s="339">
        <v>4.8</v>
      </c>
      <c r="J64" s="340" t="s">
        <v>28</v>
      </c>
      <c r="M64" s="32"/>
      <c r="N64" s="33"/>
    </row>
    <row r="65" spans="2:14" ht="16.350000000000001" customHeight="1" thickBot="1">
      <c r="B65" s="778" t="s">
        <v>125</v>
      </c>
      <c r="C65" s="489" t="s">
        <v>1520</v>
      </c>
      <c r="D65" s="486">
        <v>2370</v>
      </c>
      <c r="E65" s="487">
        <v>2390</v>
      </c>
      <c r="F65" s="488">
        <v>4.7</v>
      </c>
      <c r="G65" s="487">
        <v>2340</v>
      </c>
      <c r="H65" s="488">
        <v>4.5</v>
      </c>
      <c r="I65" s="488">
        <v>4.9000000000000004</v>
      </c>
      <c r="J65" s="489" t="s">
        <v>28</v>
      </c>
      <c r="M65" s="32"/>
      <c r="N65" s="33"/>
    </row>
    <row r="66" spans="2:14" ht="16.350000000000001" customHeight="1" thickTop="1">
      <c r="B66" s="779" t="s">
        <v>185</v>
      </c>
      <c r="C66" s="340" t="s">
        <v>29</v>
      </c>
      <c r="D66" s="665">
        <v>15900</v>
      </c>
      <c r="E66" s="338">
        <v>16100</v>
      </c>
      <c r="F66" s="339">
        <v>4.8</v>
      </c>
      <c r="G66" s="338">
        <v>15800</v>
      </c>
      <c r="H66" s="339">
        <v>4.8</v>
      </c>
      <c r="I66" s="339">
        <v>5</v>
      </c>
      <c r="J66" s="340" t="s">
        <v>27</v>
      </c>
      <c r="M66" s="32"/>
      <c r="N66" s="33"/>
    </row>
    <row r="67" spans="2:14" ht="16.350000000000001" customHeight="1">
      <c r="B67" s="779" t="s">
        <v>186</v>
      </c>
      <c r="C67" s="251" t="s">
        <v>616</v>
      </c>
      <c r="D67" s="665">
        <v>11100</v>
      </c>
      <c r="E67" s="665">
        <v>11200</v>
      </c>
      <c r="F67" s="664">
        <v>4</v>
      </c>
      <c r="G67" s="665">
        <v>10900</v>
      </c>
      <c r="H67" s="413">
        <v>3.8</v>
      </c>
      <c r="I67" s="664">
        <v>4.2</v>
      </c>
      <c r="J67" s="251" t="s">
        <v>182</v>
      </c>
      <c r="M67" s="32"/>
      <c r="N67" s="33"/>
    </row>
    <row r="68" spans="2:14" ht="16.350000000000001" customHeight="1">
      <c r="B68" s="779" t="s">
        <v>187</v>
      </c>
      <c r="C68" s="340" t="s">
        <v>31</v>
      </c>
      <c r="D68" s="665">
        <v>8750</v>
      </c>
      <c r="E68" s="338">
        <v>8810</v>
      </c>
      <c r="F68" s="339">
        <v>4.1000000000000005</v>
      </c>
      <c r="G68" s="338">
        <v>8730</v>
      </c>
      <c r="H68" s="339">
        <v>4.1000000000000005</v>
      </c>
      <c r="I68" s="339">
        <v>4.3</v>
      </c>
      <c r="J68" s="340" t="s">
        <v>27</v>
      </c>
      <c r="M68" s="32"/>
      <c r="N68" s="33"/>
    </row>
    <row r="69" spans="2:14" ht="16.350000000000001" customHeight="1">
      <c r="B69" s="779" t="s">
        <v>188</v>
      </c>
      <c r="C69" s="251" t="s">
        <v>30</v>
      </c>
      <c r="D69" s="665">
        <v>4950</v>
      </c>
      <c r="E69" s="665">
        <v>4870</v>
      </c>
      <c r="F69" s="664">
        <v>3.8000000000000007</v>
      </c>
      <c r="G69" s="665">
        <v>4990</v>
      </c>
      <c r="H69" s="413">
        <v>3.6000000000000005</v>
      </c>
      <c r="I69" s="664">
        <v>4.0000000000000009</v>
      </c>
      <c r="J69" s="251" t="s">
        <v>26</v>
      </c>
      <c r="M69" s="32"/>
      <c r="N69" s="33"/>
    </row>
    <row r="70" spans="2:14" ht="16.350000000000001" customHeight="1">
      <c r="B70" s="779" t="s">
        <v>189</v>
      </c>
      <c r="C70" s="340" t="s">
        <v>32</v>
      </c>
      <c r="D70" s="665">
        <v>4480</v>
      </c>
      <c r="E70" s="338">
        <v>4420</v>
      </c>
      <c r="F70" s="339">
        <v>4.1999999999999993</v>
      </c>
      <c r="G70" s="338">
        <v>4510</v>
      </c>
      <c r="H70" s="339">
        <v>3.9999999999999996</v>
      </c>
      <c r="I70" s="339">
        <v>4.3999999999999995</v>
      </c>
      <c r="J70" s="340" t="s">
        <v>26</v>
      </c>
      <c r="M70" s="32"/>
      <c r="N70" s="33"/>
    </row>
    <row r="71" spans="2:14" ht="16.350000000000001" customHeight="1">
      <c r="B71" s="779" t="s">
        <v>190</v>
      </c>
      <c r="C71" s="251" t="s">
        <v>33</v>
      </c>
      <c r="D71" s="665">
        <v>4280</v>
      </c>
      <c r="E71" s="665">
        <v>4320</v>
      </c>
      <c r="F71" s="664">
        <v>4.5999999999999996</v>
      </c>
      <c r="G71" s="665">
        <v>4230</v>
      </c>
      <c r="H71" s="413">
        <v>4</v>
      </c>
      <c r="I71" s="664">
        <v>4.3999999999999995</v>
      </c>
      <c r="J71" s="251" t="s">
        <v>28</v>
      </c>
      <c r="M71" s="32"/>
      <c r="N71" s="33"/>
    </row>
    <row r="72" spans="2:14" ht="16.350000000000001" customHeight="1">
      <c r="B72" s="779" t="s">
        <v>191</v>
      </c>
      <c r="C72" s="340" t="s">
        <v>34</v>
      </c>
      <c r="D72" s="665">
        <v>3890</v>
      </c>
      <c r="E72" s="338">
        <v>3960</v>
      </c>
      <c r="F72" s="339">
        <v>4.8</v>
      </c>
      <c r="G72" s="338">
        <v>3820</v>
      </c>
      <c r="H72" s="339">
        <v>4.5999999999999996</v>
      </c>
      <c r="I72" s="339">
        <v>5.0999999999999996</v>
      </c>
      <c r="J72" s="340" t="s">
        <v>28</v>
      </c>
      <c r="M72" s="32"/>
      <c r="N72" s="33"/>
    </row>
    <row r="73" spans="2:14" ht="16.350000000000001" customHeight="1">
      <c r="B73" s="779" t="s">
        <v>192</v>
      </c>
      <c r="C73" s="251" t="s">
        <v>35</v>
      </c>
      <c r="D73" s="665">
        <v>3350</v>
      </c>
      <c r="E73" s="665">
        <v>3360</v>
      </c>
      <c r="F73" s="664">
        <v>5.1000000000000005</v>
      </c>
      <c r="G73" s="665">
        <v>3340</v>
      </c>
      <c r="H73" s="413">
        <v>4.9000000000000004</v>
      </c>
      <c r="I73" s="664">
        <v>5.3000000000000007</v>
      </c>
      <c r="J73" s="251" t="s">
        <v>26</v>
      </c>
      <c r="M73" s="32"/>
      <c r="N73" s="33"/>
    </row>
    <row r="74" spans="2:14" ht="16.350000000000001" customHeight="1">
      <c r="B74" s="779" t="s">
        <v>193</v>
      </c>
      <c r="C74" s="340" t="s">
        <v>617</v>
      </c>
      <c r="D74" s="665">
        <v>3380</v>
      </c>
      <c r="E74" s="338">
        <v>3400</v>
      </c>
      <c r="F74" s="339">
        <v>5</v>
      </c>
      <c r="G74" s="338">
        <v>3350</v>
      </c>
      <c r="H74" s="339">
        <v>4.7</v>
      </c>
      <c r="I74" s="339">
        <v>5.2</v>
      </c>
      <c r="J74" s="340" t="s">
        <v>28</v>
      </c>
      <c r="M74" s="32"/>
      <c r="N74" s="33"/>
    </row>
    <row r="75" spans="2:14" ht="16.350000000000001" customHeight="1">
      <c r="B75" s="779" t="s">
        <v>194</v>
      </c>
      <c r="C75" s="251" t="s">
        <v>36</v>
      </c>
      <c r="D75" s="665">
        <v>2650</v>
      </c>
      <c r="E75" s="665">
        <v>2680</v>
      </c>
      <c r="F75" s="664">
        <v>4.3999999999999995</v>
      </c>
      <c r="G75" s="665">
        <v>2630</v>
      </c>
      <c r="H75" s="413">
        <v>4.1999999999999993</v>
      </c>
      <c r="I75" s="664">
        <v>4.5999999999999996</v>
      </c>
      <c r="J75" s="251" t="s">
        <v>26</v>
      </c>
      <c r="M75" s="32"/>
      <c r="N75" s="33"/>
    </row>
    <row r="76" spans="2:14" ht="16.350000000000001" customHeight="1">
      <c r="B76" s="779" t="s">
        <v>195</v>
      </c>
      <c r="C76" s="340" t="s">
        <v>37</v>
      </c>
      <c r="D76" s="665">
        <v>2040</v>
      </c>
      <c r="E76" s="338">
        <v>2060</v>
      </c>
      <c r="F76" s="339">
        <v>5</v>
      </c>
      <c r="G76" s="338">
        <v>2010</v>
      </c>
      <c r="H76" s="339">
        <v>4.5999999999999996</v>
      </c>
      <c r="I76" s="339">
        <v>5.3</v>
      </c>
      <c r="J76" s="340" t="s">
        <v>28</v>
      </c>
      <c r="M76" s="32"/>
      <c r="N76" s="33"/>
    </row>
    <row r="77" spans="2:14" ht="16.350000000000001" customHeight="1">
      <c r="B77" s="779" t="s">
        <v>196</v>
      </c>
      <c r="C77" s="251" t="s">
        <v>38</v>
      </c>
      <c r="D77" s="665">
        <v>2050</v>
      </c>
      <c r="E77" s="665">
        <v>2070</v>
      </c>
      <c r="F77" s="664">
        <v>5</v>
      </c>
      <c r="G77" s="665">
        <v>2030</v>
      </c>
      <c r="H77" s="413">
        <v>4.8</v>
      </c>
      <c r="I77" s="664">
        <v>5.2</v>
      </c>
      <c r="J77" s="251" t="s">
        <v>28</v>
      </c>
      <c r="M77" s="32"/>
      <c r="N77" s="33"/>
    </row>
    <row r="78" spans="2:14" ht="16.350000000000001" customHeight="1">
      <c r="B78" s="779" t="s">
        <v>197</v>
      </c>
      <c r="C78" s="340" t="s">
        <v>39</v>
      </c>
      <c r="D78" s="665">
        <v>1510</v>
      </c>
      <c r="E78" s="338">
        <v>1520</v>
      </c>
      <c r="F78" s="339">
        <v>5.4</v>
      </c>
      <c r="G78" s="338">
        <v>1490</v>
      </c>
      <c r="H78" s="339">
        <v>5.2</v>
      </c>
      <c r="I78" s="339">
        <v>5.6000000000000005</v>
      </c>
      <c r="J78" s="340" t="s">
        <v>28</v>
      </c>
      <c r="M78" s="32"/>
      <c r="N78" s="33"/>
    </row>
    <row r="79" spans="2:14" ht="16.350000000000001" customHeight="1">
      <c r="B79" s="779" t="s">
        <v>198</v>
      </c>
      <c r="C79" s="251" t="s">
        <v>3558</v>
      </c>
      <c r="D79" s="665">
        <v>3250</v>
      </c>
      <c r="E79" s="665" t="s">
        <v>1887</v>
      </c>
      <c r="F79" s="665" t="s">
        <v>1887</v>
      </c>
      <c r="G79" s="665">
        <v>3250</v>
      </c>
      <c r="H79" s="413">
        <v>5.3</v>
      </c>
      <c r="I79" s="664" t="s">
        <v>1887</v>
      </c>
      <c r="J79" s="251" t="s">
        <v>28</v>
      </c>
      <c r="M79" s="32"/>
      <c r="N79" s="33"/>
    </row>
    <row r="80" spans="2:14" ht="16.350000000000001" customHeight="1">
      <c r="B80" s="779" t="s">
        <v>199</v>
      </c>
      <c r="C80" s="340" t="s">
        <v>3559</v>
      </c>
      <c r="D80" s="665">
        <v>1760</v>
      </c>
      <c r="E80" s="665">
        <v>1760</v>
      </c>
      <c r="F80" s="339" t="s">
        <v>3181</v>
      </c>
      <c r="G80" s="338">
        <v>1760</v>
      </c>
      <c r="H80" s="339">
        <v>5.2</v>
      </c>
      <c r="I80" s="339" t="s">
        <v>1887</v>
      </c>
      <c r="J80" s="340" t="s">
        <v>26</v>
      </c>
      <c r="M80" s="32"/>
      <c r="N80" s="33"/>
    </row>
    <row r="81" spans="2:14" ht="16.350000000000001" customHeight="1">
      <c r="B81" s="779" t="s">
        <v>201</v>
      </c>
      <c r="C81" s="340" t="s">
        <v>3560</v>
      </c>
      <c r="D81" s="665">
        <v>1400</v>
      </c>
      <c r="E81" s="665" t="s">
        <v>1887</v>
      </c>
      <c r="F81" s="665" t="s">
        <v>1887</v>
      </c>
      <c r="G81" s="338">
        <v>1400</v>
      </c>
      <c r="H81" s="339">
        <v>5.5</v>
      </c>
      <c r="I81" s="339" t="s">
        <v>1887</v>
      </c>
      <c r="J81" s="340" t="s">
        <v>28</v>
      </c>
      <c r="M81" s="32"/>
      <c r="N81" s="33"/>
    </row>
    <row r="82" spans="2:14" ht="16.350000000000001" customHeight="1">
      <c r="B82" s="779" t="s">
        <v>202</v>
      </c>
      <c r="C82" s="251" t="s">
        <v>3561</v>
      </c>
      <c r="D82" s="665">
        <v>1220</v>
      </c>
      <c r="E82" s="665" t="s">
        <v>1887</v>
      </c>
      <c r="F82" s="665" t="s">
        <v>1887</v>
      </c>
      <c r="G82" s="665">
        <v>1220</v>
      </c>
      <c r="H82" s="413">
        <v>6.1</v>
      </c>
      <c r="I82" s="664">
        <v>6.5</v>
      </c>
      <c r="J82" s="251" t="s">
        <v>27</v>
      </c>
      <c r="M82" s="32"/>
      <c r="N82" s="33"/>
    </row>
    <row r="83" spans="2:14" ht="15.95" customHeight="1">
      <c r="B83" s="779" t="s">
        <v>203</v>
      </c>
      <c r="C83" s="340" t="s">
        <v>3562</v>
      </c>
      <c r="D83" s="665">
        <v>880</v>
      </c>
      <c r="E83" s="665">
        <v>880</v>
      </c>
      <c r="F83" s="339" t="s">
        <v>3182</v>
      </c>
      <c r="G83" s="338">
        <v>880</v>
      </c>
      <c r="H83" s="339">
        <v>5.0999999999999996</v>
      </c>
      <c r="I83" s="339" t="s">
        <v>1887</v>
      </c>
      <c r="J83" s="340" t="s">
        <v>26</v>
      </c>
      <c r="M83" s="32"/>
      <c r="N83" s="33"/>
    </row>
    <row r="84" spans="2:14" ht="16.350000000000001" customHeight="1">
      <c r="B84" s="779" t="s">
        <v>204</v>
      </c>
      <c r="C84" s="251" t="s">
        <v>3563</v>
      </c>
      <c r="D84" s="665">
        <v>885</v>
      </c>
      <c r="E84" s="665" t="s">
        <v>1887</v>
      </c>
      <c r="F84" s="665" t="s">
        <v>1887</v>
      </c>
      <c r="G84" s="665">
        <v>885</v>
      </c>
      <c r="H84" s="413">
        <v>5.3</v>
      </c>
      <c r="I84" s="664" t="s">
        <v>1887</v>
      </c>
      <c r="J84" s="251" t="s">
        <v>28</v>
      </c>
      <c r="M84" s="32"/>
      <c r="N84" s="33"/>
    </row>
    <row r="85" spans="2:14" ht="16.350000000000001" customHeight="1">
      <c r="B85" s="779" t="s">
        <v>205</v>
      </c>
      <c r="C85" s="340" t="s">
        <v>3564</v>
      </c>
      <c r="D85" s="665">
        <v>889</v>
      </c>
      <c r="E85" s="665" t="s">
        <v>1887</v>
      </c>
      <c r="F85" s="665" t="s">
        <v>1887</v>
      </c>
      <c r="G85" s="338">
        <v>889</v>
      </c>
      <c r="H85" s="339">
        <v>6.3</v>
      </c>
      <c r="I85" s="339" t="s">
        <v>1887</v>
      </c>
      <c r="J85" s="340" t="s">
        <v>28</v>
      </c>
      <c r="M85" s="32"/>
      <c r="N85" s="33"/>
    </row>
    <row r="86" spans="2:14" ht="16.350000000000001" customHeight="1">
      <c r="B86" s="779" t="s">
        <v>206</v>
      </c>
      <c r="C86" s="251" t="s">
        <v>3565</v>
      </c>
      <c r="D86" s="665">
        <v>989</v>
      </c>
      <c r="E86" s="665" t="s">
        <v>1887</v>
      </c>
      <c r="F86" s="665" t="s">
        <v>1887</v>
      </c>
      <c r="G86" s="665">
        <v>989</v>
      </c>
      <c r="H86" s="413">
        <v>5.3</v>
      </c>
      <c r="I86" s="664" t="s">
        <v>1887</v>
      </c>
      <c r="J86" s="251" t="s">
        <v>28</v>
      </c>
      <c r="M86" s="32"/>
      <c r="N86" s="33"/>
    </row>
    <row r="87" spans="2:14" ht="16.350000000000001" customHeight="1">
      <c r="B87" s="779" t="s">
        <v>208</v>
      </c>
      <c r="C87" s="251" t="s">
        <v>3566</v>
      </c>
      <c r="D87" s="665">
        <v>691</v>
      </c>
      <c r="E87" s="665" t="s">
        <v>1887</v>
      </c>
      <c r="F87" s="665" t="s">
        <v>1887</v>
      </c>
      <c r="G87" s="665">
        <v>691</v>
      </c>
      <c r="H87" s="413">
        <v>5.5</v>
      </c>
      <c r="I87" s="664" t="s">
        <v>1887</v>
      </c>
      <c r="J87" s="251" t="s">
        <v>28</v>
      </c>
      <c r="M87" s="32"/>
      <c r="N87" s="33"/>
    </row>
    <row r="88" spans="2:14" ht="16.350000000000001" customHeight="1">
      <c r="B88" s="779" t="s">
        <v>209</v>
      </c>
      <c r="C88" s="340" t="s">
        <v>3567</v>
      </c>
      <c r="D88" s="665">
        <v>531</v>
      </c>
      <c r="E88" s="665" t="s">
        <v>1887</v>
      </c>
      <c r="F88" s="665" t="s">
        <v>1887</v>
      </c>
      <c r="G88" s="338">
        <v>531</v>
      </c>
      <c r="H88" s="339">
        <v>7.6</v>
      </c>
      <c r="I88" s="339">
        <v>8</v>
      </c>
      <c r="J88" s="340" t="s">
        <v>27</v>
      </c>
      <c r="M88" s="32"/>
      <c r="N88" s="33"/>
    </row>
    <row r="89" spans="2:14" ht="16.350000000000001" customHeight="1">
      <c r="B89" s="779" t="s">
        <v>210</v>
      </c>
      <c r="C89" s="251" t="s">
        <v>3568</v>
      </c>
      <c r="D89" s="665">
        <v>388</v>
      </c>
      <c r="E89" s="665" t="s">
        <v>1887</v>
      </c>
      <c r="F89" s="665" t="s">
        <v>1887</v>
      </c>
      <c r="G89" s="665">
        <v>388</v>
      </c>
      <c r="H89" s="413">
        <v>6</v>
      </c>
      <c r="I89" s="664" t="s">
        <v>1887</v>
      </c>
      <c r="J89" s="251" t="s">
        <v>28</v>
      </c>
      <c r="M89" s="32"/>
      <c r="N89" s="33"/>
    </row>
    <row r="90" spans="2:14" ht="16.350000000000001" customHeight="1">
      <c r="B90" s="779" t="s">
        <v>211</v>
      </c>
      <c r="C90" s="340" t="s">
        <v>3569</v>
      </c>
      <c r="D90" s="665">
        <v>392</v>
      </c>
      <c r="E90" s="665" t="s">
        <v>1887</v>
      </c>
      <c r="F90" s="665" t="s">
        <v>1887</v>
      </c>
      <c r="G90" s="338">
        <v>392</v>
      </c>
      <c r="H90" s="339">
        <v>5.3</v>
      </c>
      <c r="I90" s="339">
        <v>5.7</v>
      </c>
      <c r="J90" s="340" t="s">
        <v>27</v>
      </c>
      <c r="M90" s="32"/>
      <c r="N90" s="33"/>
    </row>
    <row r="91" spans="2:14" ht="16.350000000000001" customHeight="1">
      <c r="B91" s="779" t="s">
        <v>212</v>
      </c>
      <c r="C91" s="251" t="s">
        <v>3570</v>
      </c>
      <c r="D91" s="665">
        <v>183</v>
      </c>
      <c r="E91" s="665">
        <v>183</v>
      </c>
      <c r="F91" s="339" t="s">
        <v>3183</v>
      </c>
      <c r="G91" s="665">
        <v>183</v>
      </c>
      <c r="H91" s="413">
        <v>5.5</v>
      </c>
      <c r="I91" s="664" t="s">
        <v>1887</v>
      </c>
      <c r="J91" s="251" t="s">
        <v>26</v>
      </c>
      <c r="M91" s="32"/>
      <c r="N91" s="33"/>
    </row>
    <row r="92" spans="2:14" ht="16.350000000000001" customHeight="1">
      <c r="B92" s="779" t="s">
        <v>213</v>
      </c>
      <c r="C92" s="340" t="s">
        <v>3571</v>
      </c>
      <c r="D92" s="665">
        <v>181</v>
      </c>
      <c r="E92" s="665" t="s">
        <v>1887</v>
      </c>
      <c r="F92" s="665" t="s">
        <v>262</v>
      </c>
      <c r="G92" s="338">
        <v>181</v>
      </c>
      <c r="H92" s="339">
        <v>7.9</v>
      </c>
      <c r="I92" s="339">
        <v>8.3000000000000007</v>
      </c>
      <c r="J92" s="340" t="s">
        <v>27</v>
      </c>
      <c r="M92" s="32"/>
      <c r="N92" s="33"/>
    </row>
    <row r="93" spans="2:14" ht="16.350000000000001" customHeight="1">
      <c r="B93" s="779" t="s">
        <v>214</v>
      </c>
      <c r="C93" s="251" t="s">
        <v>618</v>
      </c>
      <c r="D93" s="665">
        <v>11100</v>
      </c>
      <c r="E93" s="665">
        <v>11200</v>
      </c>
      <c r="F93" s="664">
        <v>4</v>
      </c>
      <c r="G93" s="665">
        <v>11000</v>
      </c>
      <c r="H93" s="413">
        <v>3.8</v>
      </c>
      <c r="I93" s="664">
        <v>4.2</v>
      </c>
      <c r="J93" s="251" t="s">
        <v>26</v>
      </c>
      <c r="M93" s="32"/>
      <c r="N93" s="33"/>
    </row>
    <row r="94" spans="2:14" ht="16.350000000000001" customHeight="1">
      <c r="B94" s="779" t="s">
        <v>215</v>
      </c>
      <c r="C94" s="340" t="s">
        <v>619</v>
      </c>
      <c r="D94" s="665">
        <v>2110</v>
      </c>
      <c r="E94" s="338">
        <v>2140</v>
      </c>
      <c r="F94" s="339">
        <v>3.9</v>
      </c>
      <c r="G94" s="338">
        <v>2100</v>
      </c>
      <c r="H94" s="339">
        <v>3.6999999999999997</v>
      </c>
      <c r="I94" s="339">
        <v>4.1000000000000005</v>
      </c>
      <c r="J94" s="340" t="s">
        <v>26</v>
      </c>
      <c r="M94" s="32"/>
      <c r="N94" s="33"/>
    </row>
    <row r="95" spans="2:14" ht="16.350000000000001" customHeight="1">
      <c r="B95" s="779" t="s">
        <v>1389</v>
      </c>
      <c r="C95" s="666" t="s">
        <v>1392</v>
      </c>
      <c r="D95" s="665">
        <v>6960</v>
      </c>
      <c r="E95" s="860">
        <v>6970</v>
      </c>
      <c r="F95" s="413">
        <v>5.6000000000000005</v>
      </c>
      <c r="G95" s="860">
        <v>6950</v>
      </c>
      <c r="H95" s="413">
        <v>5.4</v>
      </c>
      <c r="I95" s="413">
        <v>5.8999999999999995</v>
      </c>
      <c r="J95" s="666" t="s">
        <v>28</v>
      </c>
      <c r="M95" s="32"/>
      <c r="N95" s="33"/>
    </row>
    <row r="96" spans="2:14" ht="16.350000000000001" customHeight="1">
      <c r="B96" s="779" t="s">
        <v>1390</v>
      </c>
      <c r="C96" s="666" t="s">
        <v>1393</v>
      </c>
      <c r="D96" s="665">
        <v>2870</v>
      </c>
      <c r="E96" s="860">
        <v>2920</v>
      </c>
      <c r="F96" s="413">
        <v>6.9</v>
      </c>
      <c r="G96" s="860">
        <v>2850</v>
      </c>
      <c r="H96" s="413">
        <v>7.0000000000000009</v>
      </c>
      <c r="I96" s="413">
        <v>7.1</v>
      </c>
      <c r="J96" s="666" t="s">
        <v>27</v>
      </c>
      <c r="M96" s="32"/>
      <c r="N96" s="33"/>
    </row>
    <row r="97" spans="2:14" ht="16.350000000000001" customHeight="1">
      <c r="B97" s="779" t="s">
        <v>1824</v>
      </c>
      <c r="C97" s="666" t="s">
        <v>1837</v>
      </c>
      <c r="D97" s="665">
        <v>779</v>
      </c>
      <c r="E97" s="860">
        <v>779</v>
      </c>
      <c r="F97" s="413">
        <v>3.8</v>
      </c>
      <c r="G97" s="860">
        <v>779</v>
      </c>
      <c r="H97" s="413">
        <v>4</v>
      </c>
      <c r="I97" s="413">
        <v>3.5999999999999996</v>
      </c>
      <c r="J97" s="666" t="s">
        <v>28</v>
      </c>
      <c r="M97" s="32"/>
      <c r="N97" s="33"/>
    </row>
    <row r="98" spans="2:14" ht="16.350000000000001" customHeight="1">
      <c r="B98" s="779" t="s">
        <v>2540</v>
      </c>
      <c r="C98" s="666" t="s">
        <v>2944</v>
      </c>
      <c r="D98" s="665">
        <v>2110</v>
      </c>
      <c r="E98" s="860">
        <v>2130</v>
      </c>
      <c r="F98" s="413">
        <v>3.9</v>
      </c>
      <c r="G98" s="860">
        <v>2100</v>
      </c>
      <c r="H98" s="413">
        <v>3.6999999999999997</v>
      </c>
      <c r="I98" s="413">
        <v>4.1000000000000005</v>
      </c>
      <c r="J98" s="666" t="s">
        <v>26</v>
      </c>
      <c r="M98" s="32"/>
      <c r="N98" s="33"/>
    </row>
    <row r="99" spans="2:14" ht="16.350000000000001" customHeight="1">
      <c r="B99" s="779" t="s">
        <v>2543</v>
      </c>
      <c r="C99" s="666" t="s">
        <v>2544</v>
      </c>
      <c r="D99" s="665">
        <v>1530</v>
      </c>
      <c r="E99" s="860">
        <v>1520</v>
      </c>
      <c r="F99" s="413">
        <v>4</v>
      </c>
      <c r="G99" s="860">
        <v>1530</v>
      </c>
      <c r="H99" s="413">
        <v>3.8</v>
      </c>
      <c r="I99" s="413">
        <v>4.2</v>
      </c>
      <c r="J99" s="666" t="s">
        <v>26</v>
      </c>
      <c r="M99" s="32"/>
      <c r="N99" s="33"/>
    </row>
    <row r="100" spans="2:14" ht="16.350000000000001" customHeight="1">
      <c r="B100" s="779" t="s">
        <v>2546</v>
      </c>
      <c r="C100" s="666" t="s">
        <v>2547</v>
      </c>
      <c r="D100" s="665">
        <v>5190</v>
      </c>
      <c r="E100" s="860">
        <v>5230</v>
      </c>
      <c r="F100" s="413">
        <v>4.4000000000000004</v>
      </c>
      <c r="G100" s="860">
        <v>5140</v>
      </c>
      <c r="H100" s="413">
        <v>4.2</v>
      </c>
      <c r="I100" s="413">
        <v>4.5999999999999996</v>
      </c>
      <c r="J100" s="666" t="s">
        <v>182</v>
      </c>
      <c r="M100" s="32"/>
      <c r="N100" s="33"/>
    </row>
    <row r="101" spans="2:14" ht="16.350000000000001" customHeight="1">
      <c r="B101" s="779" t="s">
        <v>216</v>
      </c>
      <c r="C101" s="251" t="s">
        <v>1849</v>
      </c>
      <c r="D101" s="665">
        <v>18300</v>
      </c>
      <c r="E101" s="665">
        <v>18600</v>
      </c>
      <c r="F101" s="664">
        <v>4.5999999999999996</v>
      </c>
      <c r="G101" s="665">
        <v>18200</v>
      </c>
      <c r="H101" s="413">
        <v>4.3999999999999995</v>
      </c>
      <c r="I101" s="664">
        <v>4.8</v>
      </c>
      <c r="J101" s="251" t="s">
        <v>182</v>
      </c>
      <c r="M101" s="32"/>
      <c r="N101" s="33"/>
    </row>
    <row r="102" spans="2:14" ht="16.350000000000001" customHeight="1">
      <c r="B102" s="779" t="s">
        <v>217</v>
      </c>
      <c r="C102" s="340" t="s">
        <v>40</v>
      </c>
      <c r="D102" s="665">
        <v>11300</v>
      </c>
      <c r="E102" s="338">
        <v>11300</v>
      </c>
      <c r="F102" s="339">
        <v>4.8</v>
      </c>
      <c r="G102" s="338">
        <v>11300</v>
      </c>
      <c r="H102" s="490" t="s">
        <v>3572</v>
      </c>
      <c r="I102" s="339">
        <v>5</v>
      </c>
      <c r="J102" s="340" t="s">
        <v>27</v>
      </c>
      <c r="M102" s="32"/>
      <c r="N102" s="33"/>
    </row>
    <row r="103" spans="2:14" ht="16.350000000000001" customHeight="1">
      <c r="B103" s="779" t="s">
        <v>219</v>
      </c>
      <c r="C103" s="340" t="s">
        <v>41</v>
      </c>
      <c r="D103" s="665">
        <v>5590</v>
      </c>
      <c r="E103" s="338">
        <v>5650</v>
      </c>
      <c r="F103" s="339">
        <v>5.0999999999999996</v>
      </c>
      <c r="G103" s="338">
        <v>5570</v>
      </c>
      <c r="H103" s="861" t="s">
        <v>3573</v>
      </c>
      <c r="I103" s="339">
        <v>5.3</v>
      </c>
      <c r="J103" s="340" t="s">
        <v>27</v>
      </c>
      <c r="M103" s="32"/>
      <c r="N103" s="33"/>
    </row>
    <row r="104" spans="2:14" ht="16.350000000000001" customHeight="1">
      <c r="B104" s="779" t="s">
        <v>220</v>
      </c>
      <c r="C104" s="251" t="s">
        <v>42</v>
      </c>
      <c r="D104" s="665">
        <v>4120</v>
      </c>
      <c r="E104" s="665">
        <v>4220</v>
      </c>
      <c r="F104" s="664">
        <v>5.0999999999999996</v>
      </c>
      <c r="G104" s="665">
        <v>4080</v>
      </c>
      <c r="H104" s="862" t="s">
        <v>3574</v>
      </c>
      <c r="I104" s="664">
        <v>5.3</v>
      </c>
      <c r="J104" s="251" t="s">
        <v>27</v>
      </c>
      <c r="M104" s="32"/>
      <c r="N104" s="33"/>
    </row>
    <row r="105" spans="2:14" ht="16.350000000000001" customHeight="1">
      <c r="B105" s="779" t="s">
        <v>221</v>
      </c>
      <c r="C105" s="340" t="s">
        <v>1853</v>
      </c>
      <c r="D105" s="665">
        <v>5650</v>
      </c>
      <c r="E105" s="338">
        <v>5400</v>
      </c>
      <c r="F105" s="339">
        <v>4.2</v>
      </c>
      <c r="G105" s="338">
        <v>5760</v>
      </c>
      <c r="H105" s="491" t="s">
        <v>3184</v>
      </c>
      <c r="I105" s="339">
        <v>4.3999999999999995</v>
      </c>
      <c r="J105" s="340" t="s">
        <v>27</v>
      </c>
      <c r="M105" s="32"/>
      <c r="N105" s="33"/>
    </row>
    <row r="106" spans="2:14" ht="16.350000000000001" customHeight="1">
      <c r="B106" s="863" t="s">
        <v>222</v>
      </c>
      <c r="C106" s="669" t="s">
        <v>43</v>
      </c>
      <c r="D106" s="665">
        <v>1970</v>
      </c>
      <c r="E106" s="471">
        <v>1910</v>
      </c>
      <c r="F106" s="470">
        <v>4.8</v>
      </c>
      <c r="G106" s="471">
        <v>1990</v>
      </c>
      <c r="H106" s="413">
        <v>5</v>
      </c>
      <c r="I106" s="470">
        <v>5</v>
      </c>
      <c r="J106" s="669" t="s">
        <v>27</v>
      </c>
      <c r="M106" s="32"/>
      <c r="N106" s="33"/>
    </row>
    <row r="107" spans="2:14" ht="16.350000000000001" customHeight="1">
      <c r="B107" s="779" t="s">
        <v>1410</v>
      </c>
      <c r="C107" s="340" t="s">
        <v>1396</v>
      </c>
      <c r="D107" s="665">
        <v>1200</v>
      </c>
      <c r="E107" s="338">
        <v>1200</v>
      </c>
      <c r="F107" s="339">
        <v>5.2</v>
      </c>
      <c r="G107" s="338">
        <v>1190</v>
      </c>
      <c r="H107" s="861">
        <v>5.2</v>
      </c>
      <c r="I107" s="339">
        <v>5.6000000000000005</v>
      </c>
      <c r="J107" s="340" t="s">
        <v>28</v>
      </c>
      <c r="M107" s="32"/>
      <c r="N107" s="33"/>
    </row>
    <row r="108" spans="2:14" ht="16.350000000000001" customHeight="1">
      <c r="B108" s="779" t="s">
        <v>1855</v>
      </c>
      <c r="C108" s="251" t="s">
        <v>1856</v>
      </c>
      <c r="D108" s="665">
        <v>8540</v>
      </c>
      <c r="E108" s="665">
        <v>8680</v>
      </c>
      <c r="F108" s="664">
        <v>4.7</v>
      </c>
      <c r="G108" s="665">
        <v>8390</v>
      </c>
      <c r="H108" s="862">
        <v>4.5</v>
      </c>
      <c r="I108" s="664">
        <v>4.9000000000000004</v>
      </c>
      <c r="J108" s="251" t="s">
        <v>28</v>
      </c>
      <c r="M108" s="32"/>
      <c r="N108" s="33"/>
    </row>
    <row r="109" spans="2:14" ht="16.350000000000001" customHeight="1">
      <c r="B109" s="779" t="s">
        <v>1857</v>
      </c>
      <c r="C109" s="340" t="s">
        <v>1858</v>
      </c>
      <c r="D109" s="665">
        <v>11100</v>
      </c>
      <c r="E109" s="338">
        <v>11300</v>
      </c>
      <c r="F109" s="339">
        <v>3.5000000000000004</v>
      </c>
      <c r="G109" s="338">
        <v>10900</v>
      </c>
      <c r="H109" s="491">
        <v>3.3000000000000003</v>
      </c>
      <c r="I109" s="339">
        <v>3.7000000000000006</v>
      </c>
      <c r="J109" s="340" t="s">
        <v>182</v>
      </c>
      <c r="M109" s="32"/>
      <c r="N109" s="33"/>
    </row>
    <row r="110" spans="2:14" ht="16.350000000000001" customHeight="1" thickBot="1">
      <c r="B110" s="1095" t="s">
        <v>3202</v>
      </c>
      <c r="C110" s="671" t="s">
        <v>3203</v>
      </c>
      <c r="D110" s="865">
        <v>3600</v>
      </c>
      <c r="E110" s="865">
        <v>3700</v>
      </c>
      <c r="F110" s="712">
        <v>4.5</v>
      </c>
      <c r="G110" s="865">
        <v>3500</v>
      </c>
      <c r="H110" s="672">
        <v>4.3</v>
      </c>
      <c r="I110" s="712">
        <v>4.7</v>
      </c>
      <c r="J110" s="671" t="s">
        <v>182</v>
      </c>
      <c r="M110" s="32"/>
      <c r="N110" s="33"/>
    </row>
    <row r="111" spans="2:14" ht="16.350000000000001" customHeight="1" thickTop="1">
      <c r="B111" s="784" t="s">
        <v>1859</v>
      </c>
      <c r="C111" s="666" t="s">
        <v>1860</v>
      </c>
      <c r="D111" s="665">
        <v>22000</v>
      </c>
      <c r="E111" s="860">
        <v>22400</v>
      </c>
      <c r="F111" s="413">
        <v>3.9</v>
      </c>
      <c r="G111" s="860">
        <v>21800</v>
      </c>
      <c r="H111" s="413" t="s">
        <v>3575</v>
      </c>
      <c r="I111" s="413">
        <v>4.1000000000000005</v>
      </c>
      <c r="J111" s="666" t="s">
        <v>27</v>
      </c>
      <c r="M111" s="32"/>
      <c r="N111" s="33"/>
    </row>
    <row r="112" spans="2:14" ht="16.350000000000001" customHeight="1">
      <c r="B112" s="784" t="s">
        <v>264</v>
      </c>
      <c r="C112" s="251" t="s">
        <v>1862</v>
      </c>
      <c r="D112" s="665">
        <v>19800</v>
      </c>
      <c r="E112" s="665">
        <v>20100</v>
      </c>
      <c r="F112" s="664">
        <v>4.1000000000000005</v>
      </c>
      <c r="G112" s="665">
        <v>19600</v>
      </c>
      <c r="H112" s="413" t="s">
        <v>3185</v>
      </c>
      <c r="I112" s="664">
        <v>4.3000000000000007</v>
      </c>
      <c r="J112" s="251" t="s">
        <v>27</v>
      </c>
      <c r="M112" s="32"/>
      <c r="N112" s="33"/>
    </row>
    <row r="113" spans="2:14" ht="16.350000000000001" customHeight="1">
      <c r="B113" s="784" t="s">
        <v>265</v>
      </c>
      <c r="C113" s="340" t="s">
        <v>1864</v>
      </c>
      <c r="D113" s="337">
        <v>16600</v>
      </c>
      <c r="E113" s="338">
        <v>16700</v>
      </c>
      <c r="F113" s="339">
        <v>4.5999999999999996</v>
      </c>
      <c r="G113" s="338">
        <v>16400</v>
      </c>
      <c r="H113" s="339">
        <v>4.3</v>
      </c>
      <c r="I113" s="339">
        <v>4.8</v>
      </c>
      <c r="J113" s="340" t="s">
        <v>28</v>
      </c>
      <c r="M113" s="32"/>
      <c r="N113" s="33"/>
    </row>
    <row r="114" spans="2:14" ht="16.350000000000001" customHeight="1">
      <c r="B114" s="784" t="s">
        <v>266</v>
      </c>
      <c r="C114" s="251" t="s">
        <v>1865</v>
      </c>
      <c r="D114" s="665">
        <v>12000</v>
      </c>
      <c r="E114" s="665">
        <v>12100</v>
      </c>
      <c r="F114" s="664">
        <v>4.2</v>
      </c>
      <c r="G114" s="665">
        <v>12000</v>
      </c>
      <c r="H114" s="413" t="s">
        <v>3576</v>
      </c>
      <c r="I114" s="664">
        <v>4.3999999999999995</v>
      </c>
      <c r="J114" s="251" t="s">
        <v>27</v>
      </c>
      <c r="L114" s="32"/>
      <c r="M114" s="33"/>
    </row>
    <row r="115" spans="2:14" ht="16.350000000000001" customHeight="1">
      <c r="B115" s="784" t="s">
        <v>267</v>
      </c>
      <c r="C115" s="340" t="s">
        <v>1867</v>
      </c>
      <c r="D115" s="337">
        <v>12400</v>
      </c>
      <c r="E115" s="338">
        <v>12300</v>
      </c>
      <c r="F115" s="339">
        <v>4.7</v>
      </c>
      <c r="G115" s="338">
        <v>12400</v>
      </c>
      <c r="H115" s="339">
        <v>4.5</v>
      </c>
      <c r="I115" s="339">
        <v>4.9000000000000004</v>
      </c>
      <c r="J115" s="340" t="s">
        <v>26</v>
      </c>
      <c r="L115" s="32"/>
      <c r="M115" s="33"/>
    </row>
    <row r="116" spans="2:14" ht="16.350000000000001" customHeight="1">
      <c r="B116" s="784" t="s">
        <v>268</v>
      </c>
      <c r="C116" s="251" t="s">
        <v>1868</v>
      </c>
      <c r="D116" s="665">
        <v>11100</v>
      </c>
      <c r="E116" s="665">
        <v>11200</v>
      </c>
      <c r="F116" s="664">
        <v>4.5999999999999996</v>
      </c>
      <c r="G116" s="665">
        <v>10900</v>
      </c>
      <c r="H116" s="413">
        <v>4.3</v>
      </c>
      <c r="I116" s="664">
        <v>4.9000000000000004</v>
      </c>
      <c r="J116" s="251" t="s">
        <v>28</v>
      </c>
      <c r="L116" s="32"/>
      <c r="M116" s="33"/>
    </row>
    <row r="117" spans="2:14" ht="16.350000000000001" customHeight="1">
      <c r="B117" s="784" t="s">
        <v>269</v>
      </c>
      <c r="C117" s="340" t="s">
        <v>1869</v>
      </c>
      <c r="D117" s="337">
        <v>9840</v>
      </c>
      <c r="E117" s="338">
        <v>9860</v>
      </c>
      <c r="F117" s="339">
        <v>4.5</v>
      </c>
      <c r="G117" s="338">
        <v>9820</v>
      </c>
      <c r="H117" s="339">
        <v>4.2</v>
      </c>
      <c r="I117" s="339">
        <v>4.5999999999999996</v>
      </c>
      <c r="J117" s="340" t="s">
        <v>28</v>
      </c>
      <c r="L117" s="32"/>
      <c r="M117" s="33"/>
    </row>
    <row r="118" spans="2:14" ht="16.350000000000001" customHeight="1">
      <c r="B118" s="784" t="s">
        <v>270</v>
      </c>
      <c r="C118" s="251" t="s">
        <v>1870</v>
      </c>
      <c r="D118" s="665">
        <v>8620</v>
      </c>
      <c r="E118" s="665">
        <v>8660</v>
      </c>
      <c r="F118" s="664">
        <v>4.5999999999999996</v>
      </c>
      <c r="G118" s="665">
        <v>8580</v>
      </c>
      <c r="H118" s="413">
        <v>4.2</v>
      </c>
      <c r="I118" s="664">
        <v>4.8</v>
      </c>
      <c r="J118" s="251" t="s">
        <v>28</v>
      </c>
      <c r="L118" s="32"/>
      <c r="M118" s="33"/>
    </row>
    <row r="119" spans="2:14" ht="16.350000000000001" customHeight="1">
      <c r="B119" s="784" t="s">
        <v>272</v>
      </c>
      <c r="C119" s="251" t="s">
        <v>1872</v>
      </c>
      <c r="D119" s="665">
        <v>5730</v>
      </c>
      <c r="E119" s="665">
        <v>5740</v>
      </c>
      <c r="F119" s="664">
        <v>4.3</v>
      </c>
      <c r="G119" s="665">
        <v>5720</v>
      </c>
      <c r="H119" s="413" t="s">
        <v>3577</v>
      </c>
      <c r="I119" s="664">
        <v>4.5</v>
      </c>
      <c r="J119" s="251" t="s">
        <v>27</v>
      </c>
      <c r="L119" s="32"/>
      <c r="M119" s="33"/>
    </row>
    <row r="120" spans="2:14" ht="16.350000000000001" customHeight="1">
      <c r="B120" s="784" t="s">
        <v>273</v>
      </c>
      <c r="C120" s="340" t="s">
        <v>1874</v>
      </c>
      <c r="D120" s="337">
        <v>4400</v>
      </c>
      <c r="E120" s="338">
        <v>4450</v>
      </c>
      <c r="F120" s="339">
        <v>5.1000000000000005</v>
      </c>
      <c r="G120" s="338">
        <v>4380</v>
      </c>
      <c r="H120" s="339">
        <v>4.9000000000000004</v>
      </c>
      <c r="I120" s="339">
        <v>5.3000000000000007</v>
      </c>
      <c r="J120" s="340" t="s">
        <v>26</v>
      </c>
      <c r="L120" s="32"/>
      <c r="M120" s="33"/>
    </row>
    <row r="121" spans="2:14" ht="16.350000000000001" customHeight="1">
      <c r="B121" s="784" t="s">
        <v>274</v>
      </c>
      <c r="C121" s="251" t="s">
        <v>1875</v>
      </c>
      <c r="D121" s="665">
        <v>4630</v>
      </c>
      <c r="E121" s="665">
        <v>4690</v>
      </c>
      <c r="F121" s="664">
        <v>4.5999999999999996</v>
      </c>
      <c r="G121" s="665">
        <v>4610</v>
      </c>
      <c r="H121" s="413">
        <v>4.3999999999999995</v>
      </c>
      <c r="I121" s="664">
        <v>4.8</v>
      </c>
      <c r="J121" s="251" t="s">
        <v>26</v>
      </c>
      <c r="L121" s="32"/>
      <c r="M121" s="33"/>
    </row>
    <row r="122" spans="2:14" ht="16.350000000000001" customHeight="1">
      <c r="B122" s="784" t="s">
        <v>275</v>
      </c>
      <c r="C122" s="340" t="s">
        <v>1876</v>
      </c>
      <c r="D122" s="337">
        <v>3510</v>
      </c>
      <c r="E122" s="338">
        <v>3550</v>
      </c>
      <c r="F122" s="339">
        <v>4.8</v>
      </c>
      <c r="G122" s="338">
        <v>3490</v>
      </c>
      <c r="H122" s="339">
        <v>4.5999999999999996</v>
      </c>
      <c r="I122" s="339">
        <v>5</v>
      </c>
      <c r="J122" s="340" t="s">
        <v>26</v>
      </c>
      <c r="L122" s="32"/>
      <c r="M122" s="33"/>
    </row>
    <row r="123" spans="2:14" ht="16.350000000000001" customHeight="1">
      <c r="B123" s="784" t="s">
        <v>276</v>
      </c>
      <c r="C123" s="251" t="s">
        <v>1877</v>
      </c>
      <c r="D123" s="665">
        <v>3440</v>
      </c>
      <c r="E123" s="665">
        <v>3480</v>
      </c>
      <c r="F123" s="664">
        <v>4.3</v>
      </c>
      <c r="G123" s="665">
        <v>3420</v>
      </c>
      <c r="H123" s="412" t="s">
        <v>3578</v>
      </c>
      <c r="I123" s="664">
        <v>4.5</v>
      </c>
      <c r="J123" s="251" t="s">
        <v>27</v>
      </c>
      <c r="L123" s="32"/>
      <c r="M123" s="33"/>
    </row>
    <row r="124" spans="2:14" ht="16.350000000000001" customHeight="1">
      <c r="B124" s="784" t="s">
        <v>277</v>
      </c>
      <c r="C124" s="340" t="s">
        <v>635</v>
      </c>
      <c r="D124" s="337">
        <v>13200</v>
      </c>
      <c r="E124" s="338">
        <v>13500</v>
      </c>
      <c r="F124" s="339">
        <v>4.1999999999999993</v>
      </c>
      <c r="G124" s="338">
        <v>12900</v>
      </c>
      <c r="H124" s="339">
        <v>3.9999999999999996</v>
      </c>
      <c r="I124" s="339">
        <v>4.3999999999999995</v>
      </c>
      <c r="J124" s="340" t="s">
        <v>2941</v>
      </c>
      <c r="L124" s="32"/>
      <c r="M124" s="33"/>
    </row>
    <row r="125" spans="2:14" ht="16.350000000000001" customHeight="1">
      <c r="B125" s="784" t="s">
        <v>1397</v>
      </c>
      <c r="C125" s="666" t="s">
        <v>1879</v>
      </c>
      <c r="D125" s="665">
        <v>11400</v>
      </c>
      <c r="E125" s="860">
        <v>11300</v>
      </c>
      <c r="F125" s="413">
        <v>4.7</v>
      </c>
      <c r="G125" s="860">
        <v>11400</v>
      </c>
      <c r="H125" s="413">
        <v>4.5</v>
      </c>
      <c r="I125" s="413">
        <v>4.9000000000000004</v>
      </c>
      <c r="J125" s="666" t="s">
        <v>182</v>
      </c>
      <c r="L125" s="32"/>
      <c r="M125" s="33"/>
    </row>
    <row r="126" spans="2:14" ht="16.350000000000001" customHeight="1">
      <c r="B126" s="784" t="s">
        <v>1880</v>
      </c>
      <c r="C126" s="340" t="s">
        <v>1881</v>
      </c>
      <c r="D126" s="337">
        <v>10100</v>
      </c>
      <c r="E126" s="338">
        <v>10100</v>
      </c>
      <c r="F126" s="339">
        <v>4.8</v>
      </c>
      <c r="G126" s="338">
        <v>10100</v>
      </c>
      <c r="H126" s="339">
        <v>4.5999999999999996</v>
      </c>
      <c r="I126" s="339">
        <v>5</v>
      </c>
      <c r="J126" s="340" t="s">
        <v>182</v>
      </c>
      <c r="L126" s="32"/>
      <c r="M126" s="33"/>
    </row>
    <row r="127" spans="2:14" ht="16.350000000000001" customHeight="1">
      <c r="B127" s="784" t="s">
        <v>3157</v>
      </c>
      <c r="C127" s="666" t="s">
        <v>3186</v>
      </c>
      <c r="D127" s="665">
        <v>9330</v>
      </c>
      <c r="E127" s="860">
        <v>9350</v>
      </c>
      <c r="F127" s="413">
        <v>4.3999999999999995</v>
      </c>
      <c r="G127" s="860">
        <v>9300</v>
      </c>
      <c r="H127" s="413">
        <v>4.2</v>
      </c>
      <c r="I127" s="413">
        <v>4.5999999999999996</v>
      </c>
      <c r="J127" s="666" t="s">
        <v>182</v>
      </c>
      <c r="L127" s="32"/>
      <c r="M127" s="33"/>
    </row>
    <row r="128" spans="2:14" ht="16.350000000000001" customHeight="1">
      <c r="B128" s="784" t="s">
        <v>3160</v>
      </c>
      <c r="C128" s="340" t="s">
        <v>3161</v>
      </c>
      <c r="D128" s="337">
        <v>6110</v>
      </c>
      <c r="E128" s="338">
        <v>6050</v>
      </c>
      <c r="F128" s="339">
        <v>4.5999999999999996</v>
      </c>
      <c r="G128" s="338">
        <v>6160</v>
      </c>
      <c r="H128" s="339">
        <v>4.3999999999999995</v>
      </c>
      <c r="I128" s="339">
        <v>4.8</v>
      </c>
      <c r="J128" s="340" t="s">
        <v>182</v>
      </c>
      <c r="L128" s="32"/>
      <c r="M128" s="33"/>
    </row>
    <row r="129" spans="2:14" ht="16.350000000000001" customHeight="1" thickBot="1">
      <c r="B129" s="785" t="s">
        <v>1101</v>
      </c>
      <c r="C129" s="671" t="s">
        <v>1882</v>
      </c>
      <c r="D129" s="865">
        <v>3890</v>
      </c>
      <c r="E129" s="865">
        <v>3960</v>
      </c>
      <c r="F129" s="712">
        <v>4.8</v>
      </c>
      <c r="G129" s="865">
        <v>3860</v>
      </c>
      <c r="H129" s="672">
        <v>4.5999999999999996</v>
      </c>
      <c r="I129" s="712">
        <v>5</v>
      </c>
      <c r="J129" s="671" t="s">
        <v>26</v>
      </c>
      <c r="L129" s="32"/>
      <c r="M129" s="33"/>
    </row>
    <row r="130" spans="2:14" ht="16.350000000000001" customHeight="1" thickTop="1">
      <c r="B130" s="868" t="s">
        <v>1103</v>
      </c>
      <c r="C130" s="336" t="s">
        <v>1104</v>
      </c>
      <c r="D130" s="337">
        <v>3450</v>
      </c>
      <c r="E130" s="338">
        <v>3510</v>
      </c>
      <c r="F130" s="339">
        <v>4.1000000000000005</v>
      </c>
      <c r="G130" s="338">
        <v>3430</v>
      </c>
      <c r="H130" s="339">
        <v>3.9</v>
      </c>
      <c r="I130" s="339">
        <v>4.3</v>
      </c>
      <c r="J130" s="340" t="s">
        <v>2958</v>
      </c>
      <c r="L130" s="32"/>
      <c r="M130" s="33"/>
    </row>
    <row r="131" spans="2:14" ht="16.350000000000001" customHeight="1">
      <c r="B131" s="789" t="s">
        <v>302</v>
      </c>
      <c r="C131" s="335" t="s">
        <v>450</v>
      </c>
      <c r="D131" s="337">
        <v>946</v>
      </c>
      <c r="E131" s="338">
        <v>960</v>
      </c>
      <c r="F131" s="339">
        <v>4.1999999999999993</v>
      </c>
      <c r="G131" s="338">
        <v>940</v>
      </c>
      <c r="H131" s="339">
        <v>3.9999999999999996</v>
      </c>
      <c r="I131" s="339">
        <v>4.3999999999999995</v>
      </c>
      <c r="J131" s="258" t="s">
        <v>2958</v>
      </c>
      <c r="L131" s="32"/>
      <c r="M131" s="33"/>
    </row>
    <row r="132" spans="2:14" ht="16.350000000000001" customHeight="1">
      <c r="B132" s="789" t="s">
        <v>303</v>
      </c>
      <c r="C132" s="336" t="s">
        <v>1106</v>
      </c>
      <c r="D132" s="337">
        <v>771</v>
      </c>
      <c r="E132" s="338">
        <v>781</v>
      </c>
      <c r="F132" s="339">
        <v>4.3</v>
      </c>
      <c r="G132" s="338">
        <v>766</v>
      </c>
      <c r="H132" s="339">
        <v>4.0999999999999996</v>
      </c>
      <c r="I132" s="339">
        <v>4.5</v>
      </c>
      <c r="J132" s="340" t="s">
        <v>2958</v>
      </c>
      <c r="L132" s="32"/>
      <c r="M132" s="33"/>
    </row>
    <row r="133" spans="2:14" ht="16.350000000000001" customHeight="1">
      <c r="B133" s="789" t="s">
        <v>304</v>
      </c>
      <c r="C133" s="335" t="s">
        <v>452</v>
      </c>
      <c r="D133" s="337">
        <v>694</v>
      </c>
      <c r="E133" s="338">
        <v>704</v>
      </c>
      <c r="F133" s="339">
        <v>4.1999999999999993</v>
      </c>
      <c r="G133" s="338">
        <v>689</v>
      </c>
      <c r="H133" s="339">
        <v>3.9999999999999996</v>
      </c>
      <c r="I133" s="339">
        <v>4.3999999999999995</v>
      </c>
      <c r="J133" s="258" t="s">
        <v>2958</v>
      </c>
      <c r="L133" s="32"/>
      <c r="M133" s="33"/>
    </row>
    <row r="134" spans="2:14" ht="16.350000000000001" customHeight="1">
      <c r="B134" s="789" t="s">
        <v>305</v>
      </c>
      <c r="C134" s="336" t="s">
        <v>1109</v>
      </c>
      <c r="D134" s="337">
        <v>785</v>
      </c>
      <c r="E134" s="338">
        <v>798</v>
      </c>
      <c r="F134" s="339">
        <v>4.1999999999999993</v>
      </c>
      <c r="G134" s="338">
        <v>780</v>
      </c>
      <c r="H134" s="339">
        <v>3.9999999999999996</v>
      </c>
      <c r="I134" s="339">
        <v>4.3999999999999995</v>
      </c>
      <c r="J134" s="340" t="s">
        <v>2958</v>
      </c>
      <c r="L134" s="32"/>
      <c r="M134" s="33"/>
    </row>
    <row r="135" spans="2:14" ht="16.350000000000001" customHeight="1">
      <c r="B135" s="789" t="s">
        <v>306</v>
      </c>
      <c r="C135" s="335" t="s">
        <v>454</v>
      </c>
      <c r="D135" s="337">
        <v>1020</v>
      </c>
      <c r="E135" s="338">
        <v>1030</v>
      </c>
      <c r="F135" s="339">
        <v>4.1999999999999993</v>
      </c>
      <c r="G135" s="338">
        <v>1010</v>
      </c>
      <c r="H135" s="339">
        <v>3.9999999999999996</v>
      </c>
      <c r="I135" s="339">
        <v>4.3999999999999995</v>
      </c>
      <c r="J135" s="258" t="s">
        <v>2958</v>
      </c>
      <c r="L135" s="32"/>
      <c r="M135" s="33"/>
    </row>
    <row r="136" spans="2:14" ht="16.350000000000001" customHeight="1">
      <c r="B136" s="789" t="s">
        <v>307</v>
      </c>
      <c r="C136" s="336" t="s">
        <v>1112</v>
      </c>
      <c r="D136" s="337">
        <v>2510</v>
      </c>
      <c r="E136" s="338">
        <v>2540</v>
      </c>
      <c r="F136" s="339">
        <v>4.2</v>
      </c>
      <c r="G136" s="338">
        <v>2490</v>
      </c>
      <c r="H136" s="339">
        <v>4</v>
      </c>
      <c r="I136" s="339">
        <v>4.3999999999999995</v>
      </c>
      <c r="J136" s="340" t="s">
        <v>2958</v>
      </c>
      <c r="L136" s="32"/>
      <c r="M136" s="33"/>
    </row>
    <row r="137" spans="2:14" ht="16.350000000000001" customHeight="1">
      <c r="B137" s="789" t="s">
        <v>308</v>
      </c>
      <c r="C137" s="335" t="s">
        <v>456</v>
      </c>
      <c r="D137" s="337">
        <v>1740</v>
      </c>
      <c r="E137" s="338">
        <v>1770</v>
      </c>
      <c r="F137" s="339">
        <v>4.1999999999999993</v>
      </c>
      <c r="G137" s="338">
        <v>1730</v>
      </c>
      <c r="H137" s="339">
        <v>3.9999999999999996</v>
      </c>
      <c r="I137" s="339">
        <v>4.3999999999999995</v>
      </c>
      <c r="J137" s="258" t="s">
        <v>2958</v>
      </c>
      <c r="M137" s="32"/>
      <c r="N137" s="33"/>
    </row>
    <row r="138" spans="2:14" ht="16.350000000000001" customHeight="1">
      <c r="B138" s="789" t="s">
        <v>309</v>
      </c>
      <c r="C138" s="336" t="s">
        <v>1115</v>
      </c>
      <c r="D138" s="337">
        <v>1210</v>
      </c>
      <c r="E138" s="338">
        <v>1230</v>
      </c>
      <c r="F138" s="339">
        <v>4.1999999999999993</v>
      </c>
      <c r="G138" s="338">
        <v>1200</v>
      </c>
      <c r="H138" s="339">
        <v>3.9999999999999996</v>
      </c>
      <c r="I138" s="339">
        <v>4.3999999999999995</v>
      </c>
      <c r="J138" s="340" t="s">
        <v>2958</v>
      </c>
      <c r="M138" s="32"/>
      <c r="N138" s="33"/>
    </row>
    <row r="139" spans="2:14" ht="16.350000000000001" customHeight="1">
      <c r="B139" s="789" t="s">
        <v>310</v>
      </c>
      <c r="C139" s="336" t="s">
        <v>1117</v>
      </c>
      <c r="D139" s="337">
        <v>937</v>
      </c>
      <c r="E139" s="338">
        <v>950</v>
      </c>
      <c r="F139" s="339">
        <v>4.1999999999999993</v>
      </c>
      <c r="G139" s="338">
        <v>931</v>
      </c>
      <c r="H139" s="339">
        <v>3.9999999999999996</v>
      </c>
      <c r="I139" s="339">
        <v>4.3999999999999995</v>
      </c>
      <c r="J139" s="340" t="s">
        <v>2958</v>
      </c>
      <c r="M139" s="32"/>
      <c r="N139" s="33"/>
    </row>
    <row r="140" spans="2:14" ht="16.350000000000001" customHeight="1">
      <c r="B140" s="789" t="s">
        <v>311</v>
      </c>
      <c r="C140" s="335" t="s">
        <v>962</v>
      </c>
      <c r="D140" s="337">
        <v>1260</v>
      </c>
      <c r="E140" s="338">
        <v>1270</v>
      </c>
      <c r="F140" s="339">
        <v>4.3</v>
      </c>
      <c r="G140" s="338">
        <v>1250</v>
      </c>
      <c r="H140" s="339">
        <v>4.0999999999999996</v>
      </c>
      <c r="I140" s="339">
        <v>4.5</v>
      </c>
      <c r="J140" s="258" t="s">
        <v>2958</v>
      </c>
      <c r="M140" s="32"/>
      <c r="N140" s="33"/>
    </row>
    <row r="141" spans="2:14" ht="16.350000000000001" customHeight="1">
      <c r="B141" s="789" t="s">
        <v>312</v>
      </c>
      <c r="C141" s="336" t="s">
        <v>1118</v>
      </c>
      <c r="D141" s="337">
        <v>1250</v>
      </c>
      <c r="E141" s="338">
        <v>1270</v>
      </c>
      <c r="F141" s="339">
        <v>4.3999999999999995</v>
      </c>
      <c r="G141" s="338">
        <v>1240</v>
      </c>
      <c r="H141" s="339">
        <v>4.1999999999999993</v>
      </c>
      <c r="I141" s="339">
        <v>4.5999999999999996</v>
      </c>
      <c r="J141" s="340" t="s">
        <v>2958</v>
      </c>
      <c r="M141" s="32"/>
      <c r="N141" s="33"/>
    </row>
    <row r="142" spans="2:14" ht="16.350000000000001" customHeight="1">
      <c r="B142" s="789" t="s">
        <v>313</v>
      </c>
      <c r="C142" s="335" t="s">
        <v>963</v>
      </c>
      <c r="D142" s="337">
        <v>3390</v>
      </c>
      <c r="E142" s="338">
        <v>3420</v>
      </c>
      <c r="F142" s="339">
        <v>4.2</v>
      </c>
      <c r="G142" s="338">
        <v>3370</v>
      </c>
      <c r="H142" s="339">
        <v>4.2</v>
      </c>
      <c r="I142" s="339">
        <v>4.4000000000000004</v>
      </c>
      <c r="J142" s="258" t="s">
        <v>2959</v>
      </c>
      <c r="M142" s="32"/>
      <c r="N142" s="33"/>
    </row>
    <row r="143" spans="2:14" ht="16.350000000000001" customHeight="1">
      <c r="B143" s="789" t="s">
        <v>314</v>
      </c>
      <c r="C143" s="336" t="s">
        <v>1119</v>
      </c>
      <c r="D143" s="337">
        <v>547</v>
      </c>
      <c r="E143" s="338">
        <v>554</v>
      </c>
      <c r="F143" s="339">
        <v>4.3999999999999995</v>
      </c>
      <c r="G143" s="338">
        <v>544</v>
      </c>
      <c r="H143" s="339">
        <v>4.1999999999999993</v>
      </c>
      <c r="I143" s="339">
        <v>4.5999999999999996</v>
      </c>
      <c r="J143" s="340" t="s">
        <v>2958</v>
      </c>
      <c r="M143" s="32"/>
      <c r="N143" s="33"/>
    </row>
    <row r="144" spans="2:14" ht="16.350000000000001" customHeight="1">
      <c r="B144" s="789" t="s">
        <v>315</v>
      </c>
      <c r="C144" s="335" t="s">
        <v>964</v>
      </c>
      <c r="D144" s="337">
        <v>937</v>
      </c>
      <c r="E144" s="338">
        <v>950</v>
      </c>
      <c r="F144" s="339">
        <v>4.3999999999999995</v>
      </c>
      <c r="G144" s="338">
        <v>932</v>
      </c>
      <c r="H144" s="339">
        <v>4.1999999999999993</v>
      </c>
      <c r="I144" s="339">
        <v>4.5999999999999996</v>
      </c>
      <c r="J144" s="258" t="s">
        <v>2958</v>
      </c>
      <c r="M144" s="32"/>
      <c r="N144" s="33"/>
    </row>
    <row r="145" spans="2:14" ht="16.350000000000001" customHeight="1">
      <c r="B145" s="789" t="s">
        <v>316</v>
      </c>
      <c r="C145" s="336" t="s">
        <v>1120</v>
      </c>
      <c r="D145" s="337">
        <v>605</v>
      </c>
      <c r="E145" s="338">
        <v>614</v>
      </c>
      <c r="F145" s="339">
        <v>4.3999999999999995</v>
      </c>
      <c r="G145" s="338">
        <v>601</v>
      </c>
      <c r="H145" s="339">
        <v>4.1999999999999993</v>
      </c>
      <c r="I145" s="339">
        <v>4.5999999999999996</v>
      </c>
      <c r="J145" s="340" t="s">
        <v>2958</v>
      </c>
      <c r="M145" s="32"/>
      <c r="N145" s="33"/>
    </row>
    <row r="146" spans="2:14" ht="16.350000000000001" customHeight="1">
      <c r="B146" s="789" t="s">
        <v>317</v>
      </c>
      <c r="C146" s="324" t="s">
        <v>1121</v>
      </c>
      <c r="D146" s="337">
        <v>955</v>
      </c>
      <c r="E146" s="338">
        <v>968</v>
      </c>
      <c r="F146" s="339">
        <v>4.3999999999999995</v>
      </c>
      <c r="G146" s="338">
        <v>950</v>
      </c>
      <c r="H146" s="339">
        <v>4.1999999999999993</v>
      </c>
      <c r="I146" s="339">
        <v>4.5999999999999996</v>
      </c>
      <c r="J146" s="251" t="s">
        <v>2958</v>
      </c>
      <c r="M146" s="32"/>
      <c r="N146" s="33"/>
    </row>
    <row r="147" spans="2:14" ht="16.350000000000001" customHeight="1">
      <c r="B147" s="789" t="s">
        <v>318</v>
      </c>
      <c r="C147" s="336" t="s">
        <v>1122</v>
      </c>
      <c r="D147" s="337">
        <v>1660</v>
      </c>
      <c r="E147" s="338">
        <v>1670</v>
      </c>
      <c r="F147" s="339">
        <v>4.7</v>
      </c>
      <c r="G147" s="338">
        <v>1640</v>
      </c>
      <c r="H147" s="339">
        <v>4.5</v>
      </c>
      <c r="I147" s="339">
        <v>4.9000000000000004</v>
      </c>
      <c r="J147" s="340" t="s">
        <v>2960</v>
      </c>
      <c r="M147" s="32"/>
      <c r="N147" s="33"/>
    </row>
    <row r="148" spans="2:14" ht="16.350000000000001" customHeight="1">
      <c r="B148" s="789" t="s">
        <v>319</v>
      </c>
      <c r="C148" s="335" t="s">
        <v>965</v>
      </c>
      <c r="D148" s="337">
        <v>2170</v>
      </c>
      <c r="E148" s="338">
        <v>2200</v>
      </c>
      <c r="F148" s="339">
        <v>4.2</v>
      </c>
      <c r="G148" s="338">
        <v>2160</v>
      </c>
      <c r="H148" s="339">
        <v>4.2</v>
      </c>
      <c r="I148" s="339">
        <v>4.4000000000000004</v>
      </c>
      <c r="J148" s="258" t="s">
        <v>2959</v>
      </c>
      <c r="M148" s="32"/>
      <c r="N148" s="33"/>
    </row>
    <row r="149" spans="2:14" ht="16.350000000000001" customHeight="1">
      <c r="B149" s="789" t="s">
        <v>320</v>
      </c>
      <c r="C149" s="336" t="s">
        <v>1123</v>
      </c>
      <c r="D149" s="337">
        <v>2210</v>
      </c>
      <c r="E149" s="338">
        <v>2230</v>
      </c>
      <c r="F149" s="339">
        <v>4.5999999999999996</v>
      </c>
      <c r="G149" s="338">
        <v>2200</v>
      </c>
      <c r="H149" s="339">
        <v>4.3999999999999995</v>
      </c>
      <c r="I149" s="339">
        <v>4.8</v>
      </c>
      <c r="J149" s="340" t="s">
        <v>2958</v>
      </c>
      <c r="M149" s="32"/>
      <c r="N149" s="33"/>
    </row>
    <row r="150" spans="2:14" ht="16.350000000000001" customHeight="1">
      <c r="B150" s="789" t="s">
        <v>321</v>
      </c>
      <c r="C150" s="335" t="s">
        <v>966</v>
      </c>
      <c r="D150" s="337">
        <v>2690</v>
      </c>
      <c r="E150" s="338">
        <v>2770</v>
      </c>
      <c r="F150" s="339">
        <v>4.8</v>
      </c>
      <c r="G150" s="338">
        <v>2650</v>
      </c>
      <c r="H150" s="339">
        <v>4.5999999999999996</v>
      </c>
      <c r="I150" s="339">
        <v>5</v>
      </c>
      <c r="J150" s="258" t="s">
        <v>2958</v>
      </c>
      <c r="M150" s="32"/>
      <c r="N150" s="33"/>
    </row>
    <row r="151" spans="2:14" ht="16.350000000000001" customHeight="1">
      <c r="B151" s="789" t="s">
        <v>322</v>
      </c>
      <c r="C151" s="336" t="s">
        <v>1124</v>
      </c>
      <c r="D151" s="337">
        <v>1780</v>
      </c>
      <c r="E151" s="338">
        <v>1800</v>
      </c>
      <c r="F151" s="339">
        <v>4.5</v>
      </c>
      <c r="G151" s="338">
        <v>1760</v>
      </c>
      <c r="H151" s="339">
        <v>4.3</v>
      </c>
      <c r="I151" s="339">
        <v>4.7</v>
      </c>
      <c r="J151" s="340" t="s">
        <v>2960</v>
      </c>
      <c r="M151" s="32"/>
      <c r="N151" s="33"/>
    </row>
    <row r="152" spans="2:14" ht="16.350000000000001" customHeight="1">
      <c r="B152" s="789" t="s">
        <v>323</v>
      </c>
      <c r="C152" s="335" t="s">
        <v>967</v>
      </c>
      <c r="D152" s="337">
        <v>991</v>
      </c>
      <c r="E152" s="338">
        <v>999</v>
      </c>
      <c r="F152" s="339">
        <v>4.2</v>
      </c>
      <c r="G152" s="338">
        <v>987</v>
      </c>
      <c r="H152" s="339">
        <v>4</v>
      </c>
      <c r="I152" s="339">
        <v>4.4000000000000004</v>
      </c>
      <c r="J152" s="258" t="s">
        <v>597</v>
      </c>
      <c r="M152" s="32"/>
      <c r="N152" s="33"/>
    </row>
    <row r="153" spans="2:14" ht="16.350000000000001" customHeight="1">
      <c r="B153" s="789" t="s">
        <v>324</v>
      </c>
      <c r="C153" s="336" t="s">
        <v>1126</v>
      </c>
      <c r="D153" s="337">
        <v>947</v>
      </c>
      <c r="E153" s="338">
        <v>953</v>
      </c>
      <c r="F153" s="339">
        <v>4.0999999999999996</v>
      </c>
      <c r="G153" s="338">
        <v>945</v>
      </c>
      <c r="H153" s="339">
        <v>3.9</v>
      </c>
      <c r="I153" s="339">
        <v>4.3</v>
      </c>
      <c r="J153" s="340" t="s">
        <v>597</v>
      </c>
      <c r="M153" s="32"/>
      <c r="N153" s="33"/>
    </row>
    <row r="154" spans="2:14" ht="16.350000000000001" customHeight="1">
      <c r="B154" s="789" t="s">
        <v>325</v>
      </c>
      <c r="C154" s="324" t="s">
        <v>473</v>
      </c>
      <c r="D154" s="337">
        <v>960</v>
      </c>
      <c r="E154" s="338">
        <v>970</v>
      </c>
      <c r="F154" s="339">
        <v>4.4000000000000004</v>
      </c>
      <c r="G154" s="338">
        <v>956</v>
      </c>
      <c r="H154" s="339">
        <v>4.2</v>
      </c>
      <c r="I154" s="339">
        <v>4.5999999999999996</v>
      </c>
      <c r="J154" s="251" t="s">
        <v>597</v>
      </c>
      <c r="M154" s="32"/>
      <c r="N154" s="33"/>
    </row>
    <row r="155" spans="2:14" ht="16.350000000000001" customHeight="1">
      <c r="B155" s="789" t="s">
        <v>326</v>
      </c>
      <c r="C155" s="336" t="s">
        <v>1127</v>
      </c>
      <c r="D155" s="337">
        <v>1960</v>
      </c>
      <c r="E155" s="338">
        <v>1990</v>
      </c>
      <c r="F155" s="339">
        <v>4.2</v>
      </c>
      <c r="G155" s="338">
        <v>1930</v>
      </c>
      <c r="H155" s="339">
        <v>4</v>
      </c>
      <c r="I155" s="339">
        <v>4.4000000000000004</v>
      </c>
      <c r="J155" s="340" t="s">
        <v>2962</v>
      </c>
      <c r="M155" s="32"/>
      <c r="N155" s="33"/>
    </row>
    <row r="156" spans="2:14" ht="16.350000000000001" customHeight="1">
      <c r="B156" s="789" t="s">
        <v>328</v>
      </c>
      <c r="C156" s="335" t="s">
        <v>476</v>
      </c>
      <c r="D156" s="337">
        <v>333</v>
      </c>
      <c r="E156" s="338">
        <v>337</v>
      </c>
      <c r="F156" s="339">
        <v>4.3</v>
      </c>
      <c r="G156" s="338">
        <v>331</v>
      </c>
      <c r="H156" s="339">
        <v>4.0999999999999996</v>
      </c>
      <c r="I156" s="339">
        <v>4.5</v>
      </c>
      <c r="J156" s="258" t="s">
        <v>597</v>
      </c>
      <c r="M156" s="32"/>
      <c r="N156" s="33"/>
    </row>
    <row r="157" spans="2:14" ht="16.350000000000001" customHeight="1">
      <c r="B157" s="789" t="s">
        <v>329</v>
      </c>
      <c r="C157" s="336" t="s">
        <v>1129</v>
      </c>
      <c r="D157" s="337">
        <v>1310</v>
      </c>
      <c r="E157" s="338">
        <v>1330</v>
      </c>
      <c r="F157" s="339">
        <v>3.9</v>
      </c>
      <c r="G157" s="338">
        <v>1290</v>
      </c>
      <c r="H157" s="339">
        <v>3.6999999999999997</v>
      </c>
      <c r="I157" s="339">
        <v>4.1000000000000005</v>
      </c>
      <c r="J157" s="340" t="s">
        <v>2960</v>
      </c>
      <c r="M157" s="32"/>
      <c r="N157" s="33"/>
    </row>
    <row r="158" spans="2:14" ht="16.350000000000001" customHeight="1">
      <c r="B158" s="789" t="s">
        <v>330</v>
      </c>
      <c r="C158" s="335" t="s">
        <v>478</v>
      </c>
      <c r="D158" s="337">
        <v>1110</v>
      </c>
      <c r="E158" s="338">
        <v>1120</v>
      </c>
      <c r="F158" s="339">
        <v>4.3</v>
      </c>
      <c r="G158" s="338">
        <v>1110</v>
      </c>
      <c r="H158" s="339">
        <v>4.0999999999999996</v>
      </c>
      <c r="I158" s="339">
        <v>4.5</v>
      </c>
      <c r="J158" s="258" t="s">
        <v>597</v>
      </c>
      <c r="M158" s="32"/>
      <c r="N158" s="33"/>
    </row>
    <row r="159" spans="2:14" ht="16.350000000000001" customHeight="1">
      <c r="B159" s="789" t="s">
        <v>331</v>
      </c>
      <c r="C159" s="336" t="s">
        <v>1130</v>
      </c>
      <c r="D159" s="337">
        <v>662</v>
      </c>
      <c r="E159" s="338">
        <v>667</v>
      </c>
      <c r="F159" s="339">
        <v>4.3</v>
      </c>
      <c r="G159" s="338">
        <v>660</v>
      </c>
      <c r="H159" s="339">
        <v>4.0999999999999996</v>
      </c>
      <c r="I159" s="339">
        <v>4.5</v>
      </c>
      <c r="J159" s="340" t="s">
        <v>597</v>
      </c>
      <c r="M159" s="32"/>
      <c r="N159" s="33"/>
    </row>
    <row r="160" spans="2:14" ht="16.350000000000001" customHeight="1">
      <c r="B160" s="789" t="s">
        <v>332</v>
      </c>
      <c r="C160" s="335" t="s">
        <v>480</v>
      </c>
      <c r="D160" s="337">
        <v>1820</v>
      </c>
      <c r="E160" s="338">
        <v>1820</v>
      </c>
      <c r="F160" s="339">
        <v>4.3</v>
      </c>
      <c r="G160" s="338">
        <v>1820</v>
      </c>
      <c r="H160" s="339">
        <v>4.0999999999999996</v>
      </c>
      <c r="I160" s="339">
        <v>4.5</v>
      </c>
      <c r="J160" s="258" t="s">
        <v>597</v>
      </c>
      <c r="M160" s="32"/>
      <c r="N160" s="33"/>
    </row>
    <row r="161" spans="2:14" ht="16.350000000000001" customHeight="1">
      <c r="B161" s="789" t="s">
        <v>333</v>
      </c>
      <c r="C161" s="336" t="s">
        <v>1132</v>
      </c>
      <c r="D161" s="337">
        <v>1280</v>
      </c>
      <c r="E161" s="338">
        <v>1290</v>
      </c>
      <c r="F161" s="339">
        <v>4.4000000000000004</v>
      </c>
      <c r="G161" s="338">
        <v>1270</v>
      </c>
      <c r="H161" s="339">
        <v>4.2</v>
      </c>
      <c r="I161" s="339">
        <v>4.5999999999999996</v>
      </c>
      <c r="J161" s="340" t="s">
        <v>597</v>
      </c>
      <c r="M161" s="32"/>
      <c r="N161" s="33"/>
    </row>
    <row r="162" spans="2:14" ht="16.350000000000001" customHeight="1">
      <c r="B162" s="789" t="s">
        <v>334</v>
      </c>
      <c r="C162" s="324" t="s">
        <v>901</v>
      </c>
      <c r="D162" s="337">
        <v>1380</v>
      </c>
      <c r="E162" s="338">
        <v>1390</v>
      </c>
      <c r="F162" s="339">
        <v>4.2</v>
      </c>
      <c r="G162" s="338">
        <v>1370</v>
      </c>
      <c r="H162" s="339">
        <v>4</v>
      </c>
      <c r="I162" s="339">
        <v>4.4000000000000004</v>
      </c>
      <c r="J162" s="251" t="s">
        <v>597</v>
      </c>
      <c r="M162" s="32"/>
      <c r="N162" s="33"/>
    </row>
    <row r="163" spans="2:14" ht="16.350000000000001" customHeight="1">
      <c r="B163" s="789" t="s">
        <v>335</v>
      </c>
      <c r="C163" s="336" t="s">
        <v>1133</v>
      </c>
      <c r="D163" s="337">
        <v>810</v>
      </c>
      <c r="E163" s="338">
        <v>823</v>
      </c>
      <c r="F163" s="339">
        <v>4.1999999999999993</v>
      </c>
      <c r="G163" s="338">
        <v>805</v>
      </c>
      <c r="H163" s="339">
        <v>3.9999999999999996</v>
      </c>
      <c r="I163" s="339">
        <v>4.3999999999999995</v>
      </c>
      <c r="J163" s="340" t="s">
        <v>2958</v>
      </c>
      <c r="M163" s="32"/>
      <c r="N163" s="33"/>
    </row>
    <row r="164" spans="2:14" ht="16.350000000000001" customHeight="1">
      <c r="B164" s="789" t="s">
        <v>336</v>
      </c>
      <c r="C164" s="335" t="s">
        <v>484</v>
      </c>
      <c r="D164" s="337">
        <v>471</v>
      </c>
      <c r="E164" s="338">
        <v>479</v>
      </c>
      <c r="F164" s="339">
        <v>4.3</v>
      </c>
      <c r="G164" s="338">
        <v>468</v>
      </c>
      <c r="H164" s="339">
        <v>4.0999999999999996</v>
      </c>
      <c r="I164" s="339">
        <v>4.5</v>
      </c>
      <c r="J164" s="258" t="s">
        <v>2958</v>
      </c>
      <c r="M164" s="32"/>
      <c r="N164" s="33"/>
    </row>
    <row r="165" spans="2:14" ht="16.350000000000001" customHeight="1">
      <c r="B165" s="789" t="s">
        <v>337</v>
      </c>
      <c r="C165" s="336" t="s">
        <v>1134</v>
      </c>
      <c r="D165" s="337">
        <v>441</v>
      </c>
      <c r="E165" s="338">
        <v>447</v>
      </c>
      <c r="F165" s="339">
        <v>4.1999999999999993</v>
      </c>
      <c r="G165" s="338">
        <v>438</v>
      </c>
      <c r="H165" s="339">
        <v>3.9999999999999996</v>
      </c>
      <c r="I165" s="339">
        <v>4.3999999999999995</v>
      </c>
      <c r="J165" s="340" t="s">
        <v>2958</v>
      </c>
      <c r="M165" s="32"/>
      <c r="N165" s="33"/>
    </row>
    <row r="166" spans="2:14" ht="16.350000000000001" customHeight="1">
      <c r="B166" s="789" t="s">
        <v>338</v>
      </c>
      <c r="C166" s="335" t="s">
        <v>486</v>
      </c>
      <c r="D166" s="337">
        <v>3140</v>
      </c>
      <c r="E166" s="338">
        <v>3190</v>
      </c>
      <c r="F166" s="339">
        <v>4.1000000000000005</v>
      </c>
      <c r="G166" s="338">
        <v>3090</v>
      </c>
      <c r="H166" s="339">
        <v>3.9</v>
      </c>
      <c r="I166" s="339">
        <v>4.3000000000000007</v>
      </c>
      <c r="J166" s="258" t="s">
        <v>2962</v>
      </c>
      <c r="M166" s="32"/>
      <c r="N166" s="33"/>
    </row>
    <row r="167" spans="2:14" ht="16.350000000000001" customHeight="1">
      <c r="B167" s="789" t="s">
        <v>339</v>
      </c>
      <c r="C167" s="336" t="s">
        <v>1135</v>
      </c>
      <c r="D167" s="337">
        <v>1550</v>
      </c>
      <c r="E167" s="338">
        <v>1570</v>
      </c>
      <c r="F167" s="339">
        <v>3.9</v>
      </c>
      <c r="G167" s="338">
        <v>1520</v>
      </c>
      <c r="H167" s="339">
        <v>3.6999999999999997</v>
      </c>
      <c r="I167" s="339">
        <v>4.1000000000000005</v>
      </c>
      <c r="J167" s="340" t="s">
        <v>2960</v>
      </c>
      <c r="M167" s="32"/>
      <c r="N167" s="33"/>
    </row>
    <row r="168" spans="2:14" ht="16.350000000000001" customHeight="1">
      <c r="B168" s="789" t="s">
        <v>340</v>
      </c>
      <c r="C168" s="336" t="s">
        <v>1136</v>
      </c>
      <c r="D168" s="337">
        <v>1230</v>
      </c>
      <c r="E168" s="338">
        <v>1250</v>
      </c>
      <c r="F168" s="339">
        <v>3.9</v>
      </c>
      <c r="G168" s="338">
        <v>1210</v>
      </c>
      <c r="H168" s="339">
        <v>3.6999999999999997</v>
      </c>
      <c r="I168" s="339">
        <v>4.1000000000000005</v>
      </c>
      <c r="J168" s="340" t="s">
        <v>2960</v>
      </c>
      <c r="M168" s="32"/>
      <c r="N168" s="33"/>
    </row>
    <row r="169" spans="2:14" ht="16.350000000000001" customHeight="1">
      <c r="B169" s="789" t="s">
        <v>341</v>
      </c>
      <c r="C169" s="336" t="s">
        <v>1138</v>
      </c>
      <c r="D169" s="337">
        <v>3160</v>
      </c>
      <c r="E169" s="338">
        <v>3210</v>
      </c>
      <c r="F169" s="339">
        <v>4</v>
      </c>
      <c r="G169" s="338">
        <v>3100</v>
      </c>
      <c r="H169" s="339">
        <v>3.8</v>
      </c>
      <c r="I169" s="339">
        <v>4.2</v>
      </c>
      <c r="J169" s="340" t="s">
        <v>2960</v>
      </c>
      <c r="M169" s="32"/>
      <c r="N169" s="33"/>
    </row>
    <row r="170" spans="2:14" ht="16.350000000000001" customHeight="1">
      <c r="B170" s="789" t="s">
        <v>342</v>
      </c>
      <c r="C170" s="335" t="s">
        <v>490</v>
      </c>
      <c r="D170" s="337">
        <v>2430</v>
      </c>
      <c r="E170" s="338">
        <v>2460</v>
      </c>
      <c r="F170" s="339">
        <v>4.5</v>
      </c>
      <c r="G170" s="338">
        <v>2410</v>
      </c>
      <c r="H170" s="339">
        <v>4.3</v>
      </c>
      <c r="I170" s="339">
        <v>4.7</v>
      </c>
      <c r="J170" s="258" t="s">
        <v>597</v>
      </c>
      <c r="M170" s="32"/>
      <c r="N170" s="33"/>
    </row>
    <row r="171" spans="2:14" ht="16.350000000000001" customHeight="1">
      <c r="B171" s="789" t="s">
        <v>343</v>
      </c>
      <c r="C171" s="336" t="s">
        <v>1140</v>
      </c>
      <c r="D171" s="337">
        <v>2300</v>
      </c>
      <c r="E171" s="338">
        <v>2330</v>
      </c>
      <c r="F171" s="339">
        <v>4.4000000000000004</v>
      </c>
      <c r="G171" s="338">
        <v>2270</v>
      </c>
      <c r="H171" s="339">
        <v>4.2</v>
      </c>
      <c r="I171" s="339">
        <v>4.5999999999999996</v>
      </c>
      <c r="J171" s="340" t="s">
        <v>2962</v>
      </c>
      <c r="M171" s="32"/>
      <c r="N171" s="33"/>
    </row>
    <row r="172" spans="2:14" ht="16.350000000000001" customHeight="1">
      <c r="B172" s="789" t="s">
        <v>344</v>
      </c>
      <c r="C172" s="324" t="s">
        <v>902</v>
      </c>
      <c r="D172" s="337">
        <v>4560</v>
      </c>
      <c r="E172" s="338">
        <v>4620</v>
      </c>
      <c r="F172" s="339">
        <v>4.2</v>
      </c>
      <c r="G172" s="338">
        <v>4490</v>
      </c>
      <c r="H172" s="339">
        <v>4</v>
      </c>
      <c r="I172" s="339">
        <v>4.4000000000000004</v>
      </c>
      <c r="J172" s="251" t="s">
        <v>2962</v>
      </c>
      <c r="M172" s="32"/>
      <c r="N172" s="33"/>
    </row>
    <row r="173" spans="2:14" ht="16.350000000000001" customHeight="1">
      <c r="B173" s="789" t="s">
        <v>345</v>
      </c>
      <c r="C173" s="336" t="s">
        <v>1141</v>
      </c>
      <c r="D173" s="337">
        <v>1770</v>
      </c>
      <c r="E173" s="338">
        <v>1790</v>
      </c>
      <c r="F173" s="339">
        <v>4.1000000000000005</v>
      </c>
      <c r="G173" s="338">
        <v>1740</v>
      </c>
      <c r="H173" s="339">
        <v>3.9</v>
      </c>
      <c r="I173" s="339">
        <v>4.3</v>
      </c>
      <c r="J173" s="340" t="s">
        <v>2960</v>
      </c>
      <c r="M173" s="32"/>
      <c r="N173" s="33"/>
    </row>
    <row r="174" spans="2:14" ht="16.350000000000001" customHeight="1">
      <c r="B174" s="789" t="s">
        <v>346</v>
      </c>
      <c r="C174" s="335" t="s">
        <v>494</v>
      </c>
      <c r="D174" s="337">
        <v>610</v>
      </c>
      <c r="E174" s="338">
        <v>619</v>
      </c>
      <c r="F174" s="339">
        <v>4.2</v>
      </c>
      <c r="G174" s="338">
        <v>601</v>
      </c>
      <c r="H174" s="339">
        <v>4</v>
      </c>
      <c r="I174" s="339">
        <v>4.4000000000000004</v>
      </c>
      <c r="J174" s="258" t="s">
        <v>2962</v>
      </c>
      <c r="M174" s="32"/>
      <c r="N174" s="33"/>
    </row>
    <row r="175" spans="2:14" ht="16.350000000000001" customHeight="1">
      <c r="B175" s="789" t="s">
        <v>347</v>
      </c>
      <c r="C175" s="336" t="s">
        <v>1143</v>
      </c>
      <c r="D175" s="337">
        <v>961</v>
      </c>
      <c r="E175" s="338">
        <v>975</v>
      </c>
      <c r="F175" s="339">
        <v>4.0999999999999996</v>
      </c>
      <c r="G175" s="338">
        <v>946</v>
      </c>
      <c r="H175" s="339">
        <v>3.9</v>
      </c>
      <c r="I175" s="339">
        <v>4.3</v>
      </c>
      <c r="J175" s="340" t="s">
        <v>2962</v>
      </c>
      <c r="M175" s="32"/>
      <c r="N175" s="33"/>
    </row>
    <row r="176" spans="2:14" ht="16.350000000000001" customHeight="1">
      <c r="B176" s="789" t="s">
        <v>348</v>
      </c>
      <c r="C176" s="335" t="s">
        <v>496</v>
      </c>
      <c r="D176" s="337">
        <v>1400</v>
      </c>
      <c r="E176" s="338">
        <v>1420</v>
      </c>
      <c r="F176" s="339">
        <v>4.1999999999999993</v>
      </c>
      <c r="G176" s="338">
        <v>1390</v>
      </c>
      <c r="H176" s="339">
        <v>3.9999999999999996</v>
      </c>
      <c r="I176" s="339">
        <v>4.3999999999999995</v>
      </c>
      <c r="J176" s="258" t="s">
        <v>2958</v>
      </c>
      <c r="M176" s="32"/>
      <c r="N176" s="33"/>
    </row>
    <row r="177" spans="2:14" ht="16.350000000000001" customHeight="1">
      <c r="B177" s="789" t="s">
        <v>350</v>
      </c>
      <c r="C177" s="336" t="s">
        <v>1145</v>
      </c>
      <c r="D177" s="337">
        <v>1160</v>
      </c>
      <c r="E177" s="338">
        <v>1170</v>
      </c>
      <c r="F177" s="339">
        <v>4.3</v>
      </c>
      <c r="G177" s="338">
        <v>1150</v>
      </c>
      <c r="H177" s="339">
        <v>4.0999999999999996</v>
      </c>
      <c r="I177" s="339">
        <v>4.5</v>
      </c>
      <c r="J177" s="340" t="s">
        <v>2958</v>
      </c>
      <c r="M177" s="32"/>
      <c r="N177" s="33"/>
    </row>
    <row r="178" spans="2:14" ht="16.350000000000001" customHeight="1">
      <c r="B178" s="789" t="s">
        <v>351</v>
      </c>
      <c r="C178" s="335" t="s">
        <v>1146</v>
      </c>
      <c r="D178" s="337">
        <v>879</v>
      </c>
      <c r="E178" s="338">
        <v>890</v>
      </c>
      <c r="F178" s="339">
        <v>4</v>
      </c>
      <c r="G178" s="338">
        <v>874</v>
      </c>
      <c r="H178" s="339">
        <v>4</v>
      </c>
      <c r="I178" s="339">
        <v>4.2</v>
      </c>
      <c r="J178" s="258" t="s">
        <v>2959</v>
      </c>
      <c r="M178" s="32"/>
      <c r="N178" s="33"/>
    </row>
    <row r="179" spans="2:14" ht="16.350000000000001" customHeight="1">
      <c r="B179" s="789" t="s">
        <v>352</v>
      </c>
      <c r="C179" s="336" t="s">
        <v>1147</v>
      </c>
      <c r="D179" s="337">
        <v>430</v>
      </c>
      <c r="E179" s="338">
        <v>437</v>
      </c>
      <c r="F179" s="339">
        <v>4.1999999999999993</v>
      </c>
      <c r="G179" s="338">
        <v>427</v>
      </c>
      <c r="H179" s="339">
        <v>3.9999999999999996</v>
      </c>
      <c r="I179" s="339">
        <v>4.3999999999999995</v>
      </c>
      <c r="J179" s="340" t="s">
        <v>2958</v>
      </c>
      <c r="M179" s="32"/>
      <c r="N179" s="33"/>
    </row>
    <row r="180" spans="2:14" ht="16.350000000000001" customHeight="1">
      <c r="B180" s="789" t="s">
        <v>353</v>
      </c>
      <c r="C180" s="324" t="s">
        <v>501</v>
      </c>
      <c r="D180" s="337">
        <v>451</v>
      </c>
      <c r="E180" s="338">
        <v>458</v>
      </c>
      <c r="F180" s="339">
        <v>4.1999999999999993</v>
      </c>
      <c r="G180" s="338">
        <v>448</v>
      </c>
      <c r="H180" s="339">
        <v>3.9999999999999996</v>
      </c>
      <c r="I180" s="339">
        <v>4.3999999999999995</v>
      </c>
      <c r="J180" s="251" t="s">
        <v>2958</v>
      </c>
      <c r="M180" s="32"/>
      <c r="N180" s="33"/>
    </row>
    <row r="181" spans="2:14" ht="16.350000000000001" customHeight="1">
      <c r="B181" s="789" t="s">
        <v>354</v>
      </c>
      <c r="C181" s="336" t="s">
        <v>1148</v>
      </c>
      <c r="D181" s="337">
        <v>637</v>
      </c>
      <c r="E181" s="338">
        <v>644</v>
      </c>
      <c r="F181" s="339">
        <v>4.5999999999999996</v>
      </c>
      <c r="G181" s="338">
        <v>629</v>
      </c>
      <c r="H181" s="339">
        <v>4.4000000000000004</v>
      </c>
      <c r="I181" s="339">
        <v>4.8</v>
      </c>
      <c r="J181" s="340" t="s">
        <v>2962</v>
      </c>
      <c r="M181" s="32"/>
      <c r="N181" s="33"/>
    </row>
    <row r="182" spans="2:14" ht="16.350000000000001" customHeight="1">
      <c r="B182" s="789" t="s">
        <v>355</v>
      </c>
      <c r="C182" s="335" t="s">
        <v>1149</v>
      </c>
      <c r="D182" s="337">
        <v>1590</v>
      </c>
      <c r="E182" s="338">
        <v>1610</v>
      </c>
      <c r="F182" s="339">
        <v>4.2</v>
      </c>
      <c r="G182" s="338">
        <v>1560</v>
      </c>
      <c r="H182" s="339">
        <v>4</v>
      </c>
      <c r="I182" s="339">
        <v>4.3999999999999995</v>
      </c>
      <c r="J182" s="258" t="s">
        <v>2960</v>
      </c>
      <c r="M182" s="32"/>
      <c r="N182" s="33"/>
    </row>
    <row r="183" spans="2:14" ht="16.350000000000001" customHeight="1">
      <c r="B183" s="789" t="s">
        <v>356</v>
      </c>
      <c r="C183" s="336" t="s">
        <v>1150</v>
      </c>
      <c r="D183" s="337">
        <v>3230</v>
      </c>
      <c r="E183" s="338">
        <v>3280</v>
      </c>
      <c r="F183" s="339">
        <v>4</v>
      </c>
      <c r="G183" s="338">
        <v>3170</v>
      </c>
      <c r="H183" s="339">
        <v>3.8</v>
      </c>
      <c r="I183" s="339">
        <v>4.2</v>
      </c>
      <c r="J183" s="340" t="s">
        <v>2960</v>
      </c>
      <c r="M183" s="32"/>
      <c r="N183" s="33"/>
    </row>
    <row r="184" spans="2:14" ht="16.350000000000001" customHeight="1">
      <c r="B184" s="789" t="s">
        <v>357</v>
      </c>
      <c r="C184" s="336" t="s">
        <v>1151</v>
      </c>
      <c r="D184" s="337">
        <v>632</v>
      </c>
      <c r="E184" s="338">
        <v>639</v>
      </c>
      <c r="F184" s="339">
        <v>4.7</v>
      </c>
      <c r="G184" s="338">
        <v>629</v>
      </c>
      <c r="H184" s="339">
        <v>4.5</v>
      </c>
      <c r="I184" s="339">
        <v>4.9000000000000004</v>
      </c>
      <c r="J184" s="340" t="s">
        <v>2958</v>
      </c>
      <c r="M184" s="32"/>
      <c r="N184" s="33"/>
    </row>
    <row r="185" spans="2:14" ht="16.350000000000001" customHeight="1">
      <c r="B185" s="789" t="s">
        <v>358</v>
      </c>
      <c r="C185" s="336" t="s">
        <v>1153</v>
      </c>
      <c r="D185" s="337">
        <v>634</v>
      </c>
      <c r="E185" s="338">
        <v>639</v>
      </c>
      <c r="F185" s="339">
        <v>4.7</v>
      </c>
      <c r="G185" s="338">
        <v>632</v>
      </c>
      <c r="H185" s="339">
        <v>4.5</v>
      </c>
      <c r="I185" s="339">
        <v>4.9000000000000004</v>
      </c>
      <c r="J185" s="340" t="s">
        <v>2958</v>
      </c>
      <c r="M185" s="32"/>
      <c r="N185" s="33"/>
    </row>
    <row r="186" spans="2:14" ht="16.350000000000001" customHeight="1">
      <c r="B186" s="789" t="s">
        <v>360</v>
      </c>
      <c r="C186" s="324" t="s">
        <v>1154</v>
      </c>
      <c r="D186" s="337">
        <v>710</v>
      </c>
      <c r="E186" s="338">
        <v>720</v>
      </c>
      <c r="F186" s="339">
        <v>4.3</v>
      </c>
      <c r="G186" s="338">
        <v>705</v>
      </c>
      <c r="H186" s="339">
        <v>4.0999999999999996</v>
      </c>
      <c r="I186" s="339">
        <v>4.5</v>
      </c>
      <c r="J186" s="251" t="s">
        <v>2958</v>
      </c>
      <c r="M186" s="32"/>
      <c r="N186" s="33"/>
    </row>
    <row r="187" spans="2:14" ht="16.350000000000001" customHeight="1">
      <c r="B187" s="789" t="s">
        <v>361</v>
      </c>
      <c r="C187" s="336" t="s">
        <v>1155</v>
      </c>
      <c r="D187" s="337">
        <v>759</v>
      </c>
      <c r="E187" s="338">
        <v>769</v>
      </c>
      <c r="F187" s="339">
        <v>4.4000000000000004</v>
      </c>
      <c r="G187" s="338">
        <v>749</v>
      </c>
      <c r="H187" s="339">
        <v>4.2</v>
      </c>
      <c r="I187" s="339">
        <v>4.6000000000000005</v>
      </c>
      <c r="J187" s="340" t="s">
        <v>2962</v>
      </c>
      <c r="M187" s="32"/>
      <c r="N187" s="33"/>
    </row>
    <row r="188" spans="2:14" ht="16.350000000000001" customHeight="1">
      <c r="B188" s="789" t="s">
        <v>362</v>
      </c>
      <c r="C188" s="335" t="s">
        <v>510</v>
      </c>
      <c r="D188" s="337">
        <v>574</v>
      </c>
      <c r="E188" s="338">
        <v>581</v>
      </c>
      <c r="F188" s="339">
        <v>4.3999999999999995</v>
      </c>
      <c r="G188" s="338">
        <v>571</v>
      </c>
      <c r="H188" s="339">
        <v>4.1999999999999993</v>
      </c>
      <c r="I188" s="339">
        <v>4.5999999999999996</v>
      </c>
      <c r="J188" s="258" t="s">
        <v>2958</v>
      </c>
      <c r="M188" s="32"/>
      <c r="N188" s="33"/>
    </row>
    <row r="189" spans="2:14" ht="16.350000000000001" customHeight="1">
      <c r="B189" s="789" t="s">
        <v>363</v>
      </c>
      <c r="C189" s="336" t="s">
        <v>1157</v>
      </c>
      <c r="D189" s="337">
        <v>357</v>
      </c>
      <c r="E189" s="338">
        <v>362</v>
      </c>
      <c r="F189" s="339">
        <v>4.3999999999999995</v>
      </c>
      <c r="G189" s="338">
        <v>355</v>
      </c>
      <c r="H189" s="339">
        <v>4.1999999999999993</v>
      </c>
      <c r="I189" s="339">
        <v>4.5999999999999996</v>
      </c>
      <c r="J189" s="340" t="s">
        <v>2958</v>
      </c>
      <c r="M189" s="32"/>
      <c r="N189" s="33"/>
    </row>
    <row r="190" spans="2:14" ht="16.350000000000001" customHeight="1">
      <c r="B190" s="789" t="s">
        <v>365</v>
      </c>
      <c r="C190" s="324" t="s">
        <v>513</v>
      </c>
      <c r="D190" s="337">
        <v>733</v>
      </c>
      <c r="E190" s="338">
        <v>743</v>
      </c>
      <c r="F190" s="339">
        <v>4.3</v>
      </c>
      <c r="G190" s="338">
        <v>723</v>
      </c>
      <c r="H190" s="339">
        <v>4.0999999999999996</v>
      </c>
      <c r="I190" s="339">
        <v>4.5</v>
      </c>
      <c r="J190" s="251" t="s">
        <v>2962</v>
      </c>
      <c r="M190" s="32"/>
      <c r="N190" s="33"/>
    </row>
    <row r="191" spans="2:14" ht="16.350000000000001" customHeight="1">
      <c r="B191" s="789" t="s">
        <v>366</v>
      </c>
      <c r="C191" s="336" t="s">
        <v>1159</v>
      </c>
      <c r="D191" s="337">
        <v>1580</v>
      </c>
      <c r="E191" s="338">
        <v>1600</v>
      </c>
      <c r="F191" s="339">
        <v>4</v>
      </c>
      <c r="G191" s="338">
        <v>1550</v>
      </c>
      <c r="H191" s="339">
        <v>3.8</v>
      </c>
      <c r="I191" s="339">
        <v>4.2</v>
      </c>
      <c r="J191" s="340" t="s">
        <v>2960</v>
      </c>
      <c r="M191" s="32"/>
      <c r="N191" s="33"/>
    </row>
    <row r="192" spans="2:14" ht="16.350000000000001" customHeight="1">
      <c r="B192" s="789" t="s">
        <v>367</v>
      </c>
      <c r="C192" s="324" t="s">
        <v>515</v>
      </c>
      <c r="D192" s="337">
        <v>403</v>
      </c>
      <c r="E192" s="338">
        <v>406</v>
      </c>
      <c r="F192" s="339">
        <v>4.7</v>
      </c>
      <c r="G192" s="338">
        <v>402</v>
      </c>
      <c r="H192" s="339">
        <v>4.5</v>
      </c>
      <c r="I192" s="339">
        <v>4.9000000000000004</v>
      </c>
      <c r="J192" s="251" t="s">
        <v>2958</v>
      </c>
      <c r="M192" s="32"/>
      <c r="N192" s="33"/>
    </row>
    <row r="193" spans="2:14" ht="16.350000000000001" customHeight="1">
      <c r="B193" s="789" t="s">
        <v>368</v>
      </c>
      <c r="C193" s="336" t="s">
        <v>1160</v>
      </c>
      <c r="D193" s="337">
        <v>1840</v>
      </c>
      <c r="E193" s="338">
        <v>1860</v>
      </c>
      <c r="F193" s="339">
        <v>4.2</v>
      </c>
      <c r="G193" s="338">
        <v>1830</v>
      </c>
      <c r="H193" s="339">
        <v>4</v>
      </c>
      <c r="I193" s="339">
        <v>4.3999999999999995</v>
      </c>
      <c r="J193" s="340" t="s">
        <v>2958</v>
      </c>
      <c r="M193" s="32"/>
      <c r="N193" s="33"/>
    </row>
    <row r="194" spans="2:14" ht="16.350000000000001" customHeight="1">
      <c r="B194" s="789" t="s">
        <v>369</v>
      </c>
      <c r="C194" s="335" t="s">
        <v>1161</v>
      </c>
      <c r="D194" s="337">
        <v>1020</v>
      </c>
      <c r="E194" s="338">
        <v>1030</v>
      </c>
      <c r="F194" s="339">
        <v>4.5999999999999996</v>
      </c>
      <c r="G194" s="338">
        <v>1010</v>
      </c>
      <c r="H194" s="339">
        <v>4.3999999999999995</v>
      </c>
      <c r="I194" s="339">
        <v>4.8</v>
      </c>
      <c r="J194" s="258" t="s">
        <v>2958</v>
      </c>
      <c r="M194" s="32"/>
      <c r="N194" s="33"/>
    </row>
    <row r="195" spans="2:14" ht="16.350000000000001" customHeight="1">
      <c r="B195" s="789" t="s">
        <v>370</v>
      </c>
      <c r="C195" s="336" t="s">
        <v>1162</v>
      </c>
      <c r="D195" s="337">
        <v>736</v>
      </c>
      <c r="E195" s="338">
        <v>744</v>
      </c>
      <c r="F195" s="339">
        <v>4.7</v>
      </c>
      <c r="G195" s="338">
        <v>733</v>
      </c>
      <c r="H195" s="339">
        <v>4.5</v>
      </c>
      <c r="I195" s="339">
        <v>4.9000000000000004</v>
      </c>
      <c r="J195" s="340" t="s">
        <v>2958</v>
      </c>
      <c r="M195" s="32"/>
      <c r="N195" s="33"/>
    </row>
    <row r="196" spans="2:14" ht="16.350000000000001" customHeight="1">
      <c r="B196" s="789" t="s">
        <v>371</v>
      </c>
      <c r="C196" s="324" t="s">
        <v>519</v>
      </c>
      <c r="D196" s="337">
        <v>852</v>
      </c>
      <c r="E196" s="338">
        <v>862</v>
      </c>
      <c r="F196" s="339">
        <v>4.3</v>
      </c>
      <c r="G196" s="338">
        <v>847</v>
      </c>
      <c r="H196" s="339">
        <v>4.0999999999999996</v>
      </c>
      <c r="I196" s="339">
        <v>4.5</v>
      </c>
      <c r="J196" s="251" t="s">
        <v>2958</v>
      </c>
      <c r="M196" s="32"/>
      <c r="N196" s="33"/>
    </row>
    <row r="197" spans="2:14" ht="16.350000000000001" customHeight="1">
      <c r="B197" s="789" t="s">
        <v>372</v>
      </c>
      <c r="C197" s="336" t="s">
        <v>1163</v>
      </c>
      <c r="D197" s="337">
        <v>719</v>
      </c>
      <c r="E197" s="338">
        <v>727</v>
      </c>
      <c r="F197" s="339">
        <v>4.4000000000000004</v>
      </c>
      <c r="G197" s="338">
        <v>710</v>
      </c>
      <c r="H197" s="339">
        <v>4.2</v>
      </c>
      <c r="I197" s="339">
        <v>4.5999999999999996</v>
      </c>
      <c r="J197" s="340" t="s">
        <v>2962</v>
      </c>
      <c r="M197" s="32"/>
      <c r="N197" s="33"/>
    </row>
    <row r="198" spans="2:14" ht="16.350000000000001" customHeight="1">
      <c r="B198" s="789" t="s">
        <v>373</v>
      </c>
      <c r="C198" s="324" t="s">
        <v>521</v>
      </c>
      <c r="D198" s="337">
        <v>1790</v>
      </c>
      <c r="E198" s="338">
        <v>1820</v>
      </c>
      <c r="F198" s="339">
        <v>4.1000000000000005</v>
      </c>
      <c r="G198" s="338">
        <v>1760</v>
      </c>
      <c r="H198" s="339">
        <v>3.9</v>
      </c>
      <c r="I198" s="339">
        <v>4.3</v>
      </c>
      <c r="J198" s="251" t="s">
        <v>2960</v>
      </c>
      <c r="M198" s="32"/>
      <c r="N198" s="33"/>
    </row>
    <row r="199" spans="2:14" ht="16.350000000000001" customHeight="1">
      <c r="B199" s="789" t="s">
        <v>375</v>
      </c>
      <c r="C199" s="336" t="s">
        <v>1164</v>
      </c>
      <c r="D199" s="337">
        <v>543</v>
      </c>
      <c r="E199" s="338">
        <v>549</v>
      </c>
      <c r="F199" s="339">
        <v>4.5</v>
      </c>
      <c r="G199" s="338">
        <v>536</v>
      </c>
      <c r="H199" s="339">
        <v>4.3</v>
      </c>
      <c r="I199" s="339">
        <v>4.7</v>
      </c>
      <c r="J199" s="340" t="s">
        <v>2962</v>
      </c>
      <c r="M199" s="32"/>
      <c r="N199" s="33"/>
    </row>
    <row r="200" spans="2:14" ht="16.350000000000001" customHeight="1">
      <c r="B200" s="789" t="s">
        <v>376</v>
      </c>
      <c r="C200" s="335" t="s">
        <v>524</v>
      </c>
      <c r="D200" s="337">
        <v>789</v>
      </c>
      <c r="E200" s="338">
        <v>795</v>
      </c>
      <c r="F200" s="339">
        <v>4.8</v>
      </c>
      <c r="G200" s="338">
        <v>787</v>
      </c>
      <c r="H200" s="339">
        <v>4.5999999999999996</v>
      </c>
      <c r="I200" s="339">
        <v>5</v>
      </c>
      <c r="J200" s="258" t="s">
        <v>2958</v>
      </c>
      <c r="M200" s="32"/>
      <c r="N200" s="33"/>
    </row>
    <row r="201" spans="2:14" ht="16.350000000000001" customHeight="1">
      <c r="B201" s="789" t="s">
        <v>377</v>
      </c>
      <c r="C201" s="336" t="s">
        <v>1166</v>
      </c>
      <c r="D201" s="337">
        <v>422</v>
      </c>
      <c r="E201" s="338">
        <v>428</v>
      </c>
      <c r="F201" s="339">
        <v>4.3999999999999995</v>
      </c>
      <c r="G201" s="338">
        <v>420</v>
      </c>
      <c r="H201" s="339">
        <v>4.1999999999999993</v>
      </c>
      <c r="I201" s="339">
        <v>4.5999999999999996</v>
      </c>
      <c r="J201" s="340" t="s">
        <v>2958</v>
      </c>
      <c r="M201" s="32"/>
      <c r="N201" s="33"/>
    </row>
    <row r="202" spans="2:14" ht="16.350000000000001" customHeight="1">
      <c r="B202" s="789" t="s">
        <v>378</v>
      </c>
      <c r="C202" s="324" t="s">
        <v>906</v>
      </c>
      <c r="D202" s="337">
        <v>1920</v>
      </c>
      <c r="E202" s="338">
        <v>1950</v>
      </c>
      <c r="F202" s="339">
        <v>4</v>
      </c>
      <c r="G202" s="338">
        <v>1890</v>
      </c>
      <c r="H202" s="339">
        <v>3.8</v>
      </c>
      <c r="I202" s="339">
        <v>4.2</v>
      </c>
      <c r="J202" s="251" t="s">
        <v>2960</v>
      </c>
      <c r="M202" s="32"/>
      <c r="N202" s="33"/>
    </row>
    <row r="203" spans="2:14" ht="16.350000000000001" customHeight="1">
      <c r="B203" s="789" t="s">
        <v>379</v>
      </c>
      <c r="C203" s="336" t="s">
        <v>1167</v>
      </c>
      <c r="D203" s="337">
        <v>685</v>
      </c>
      <c r="E203" s="338">
        <v>693</v>
      </c>
      <c r="F203" s="339">
        <v>4.3999999999999995</v>
      </c>
      <c r="G203" s="338">
        <v>681</v>
      </c>
      <c r="H203" s="339">
        <v>4.1999999999999993</v>
      </c>
      <c r="I203" s="339">
        <v>4.5999999999999996</v>
      </c>
      <c r="J203" s="340" t="s">
        <v>2958</v>
      </c>
      <c r="M203" s="32"/>
      <c r="N203" s="33"/>
    </row>
    <row r="204" spans="2:14" ht="16.350000000000001" customHeight="1">
      <c r="B204" s="789" t="s">
        <v>380</v>
      </c>
      <c r="C204" s="324" t="s">
        <v>907</v>
      </c>
      <c r="D204" s="337">
        <v>391</v>
      </c>
      <c r="E204" s="338">
        <v>394</v>
      </c>
      <c r="F204" s="339">
        <v>4.8</v>
      </c>
      <c r="G204" s="338">
        <v>389</v>
      </c>
      <c r="H204" s="339">
        <v>4.5999999999999996</v>
      </c>
      <c r="I204" s="339">
        <v>5</v>
      </c>
      <c r="J204" s="251" t="s">
        <v>597</v>
      </c>
      <c r="M204" s="32"/>
      <c r="N204" s="33"/>
    </row>
    <row r="205" spans="2:14" ht="16.350000000000001" customHeight="1">
      <c r="B205" s="789" t="s">
        <v>381</v>
      </c>
      <c r="C205" s="336" t="s">
        <v>1168</v>
      </c>
      <c r="D205" s="337">
        <v>4160</v>
      </c>
      <c r="E205" s="338">
        <v>4230</v>
      </c>
      <c r="F205" s="339">
        <v>4.1000000000000005</v>
      </c>
      <c r="G205" s="338">
        <v>4090</v>
      </c>
      <c r="H205" s="339">
        <v>3.9</v>
      </c>
      <c r="I205" s="339">
        <v>4.3</v>
      </c>
      <c r="J205" s="340" t="s">
        <v>2960</v>
      </c>
      <c r="M205" s="32"/>
      <c r="N205" s="33"/>
    </row>
    <row r="206" spans="2:14" ht="16.350000000000001" customHeight="1">
      <c r="B206" s="789" t="s">
        <v>382</v>
      </c>
      <c r="C206" s="335" t="s">
        <v>530</v>
      </c>
      <c r="D206" s="337">
        <v>2440</v>
      </c>
      <c r="E206" s="338">
        <v>2450</v>
      </c>
      <c r="F206" s="339">
        <v>4.4000000000000004</v>
      </c>
      <c r="G206" s="338">
        <v>2440</v>
      </c>
      <c r="H206" s="339">
        <v>4.2</v>
      </c>
      <c r="I206" s="339">
        <v>4.5999999999999996</v>
      </c>
      <c r="J206" s="258" t="s">
        <v>597</v>
      </c>
      <c r="M206" s="32"/>
      <c r="N206" s="33"/>
    </row>
    <row r="207" spans="2:14" ht="16.350000000000001" customHeight="1">
      <c r="B207" s="789" t="s">
        <v>383</v>
      </c>
      <c r="C207" s="336" t="s">
        <v>1170</v>
      </c>
      <c r="D207" s="337">
        <v>758</v>
      </c>
      <c r="E207" s="338">
        <v>763</v>
      </c>
      <c r="F207" s="339">
        <v>4.7</v>
      </c>
      <c r="G207" s="338">
        <v>756</v>
      </c>
      <c r="H207" s="339">
        <v>4.5</v>
      </c>
      <c r="I207" s="339">
        <v>4.9000000000000004</v>
      </c>
      <c r="J207" s="340" t="s">
        <v>597</v>
      </c>
      <c r="M207" s="32"/>
      <c r="N207" s="33"/>
    </row>
    <row r="208" spans="2:14" ht="16.350000000000001" customHeight="1">
      <c r="B208" s="789" t="s">
        <v>384</v>
      </c>
      <c r="C208" s="324" t="s">
        <v>908</v>
      </c>
      <c r="D208" s="337">
        <v>609</v>
      </c>
      <c r="E208" s="338">
        <v>616</v>
      </c>
      <c r="F208" s="339">
        <v>4.5999999999999996</v>
      </c>
      <c r="G208" s="338">
        <v>606</v>
      </c>
      <c r="H208" s="339">
        <v>4.4000000000000004</v>
      </c>
      <c r="I208" s="339">
        <v>4.8</v>
      </c>
      <c r="J208" s="251" t="s">
        <v>597</v>
      </c>
      <c r="M208" s="32"/>
      <c r="N208" s="33"/>
    </row>
    <row r="209" spans="2:14" ht="16.350000000000001" customHeight="1">
      <c r="B209" s="789" t="s">
        <v>385</v>
      </c>
      <c r="C209" s="336" t="s">
        <v>1171</v>
      </c>
      <c r="D209" s="337">
        <v>465</v>
      </c>
      <c r="E209" s="338">
        <v>464</v>
      </c>
      <c r="F209" s="339">
        <v>4.8</v>
      </c>
      <c r="G209" s="338">
        <v>466</v>
      </c>
      <c r="H209" s="339">
        <v>4.5999999999999996</v>
      </c>
      <c r="I209" s="339">
        <v>5</v>
      </c>
      <c r="J209" s="340" t="s">
        <v>597</v>
      </c>
      <c r="M209" s="32"/>
      <c r="N209" s="33"/>
    </row>
    <row r="210" spans="2:14" ht="16.350000000000001" customHeight="1">
      <c r="B210" s="789" t="s">
        <v>386</v>
      </c>
      <c r="C210" s="324" t="s">
        <v>909</v>
      </c>
      <c r="D210" s="337">
        <v>1220</v>
      </c>
      <c r="E210" s="338">
        <v>1230</v>
      </c>
      <c r="F210" s="339">
        <v>4.5999999999999996</v>
      </c>
      <c r="G210" s="338">
        <v>1220</v>
      </c>
      <c r="H210" s="339">
        <v>4.4000000000000004</v>
      </c>
      <c r="I210" s="339">
        <v>4.8</v>
      </c>
      <c r="J210" s="251" t="s">
        <v>597</v>
      </c>
      <c r="M210" s="32"/>
      <c r="N210" s="33"/>
    </row>
    <row r="211" spans="2:14" ht="16.350000000000001" customHeight="1">
      <c r="B211" s="789" t="s">
        <v>387</v>
      </c>
      <c r="C211" s="336" t="s">
        <v>1172</v>
      </c>
      <c r="D211" s="337">
        <v>720</v>
      </c>
      <c r="E211" s="338">
        <v>727</v>
      </c>
      <c r="F211" s="339">
        <v>4.9000000000000004</v>
      </c>
      <c r="G211" s="338">
        <v>717</v>
      </c>
      <c r="H211" s="339">
        <v>4.7</v>
      </c>
      <c r="I211" s="339">
        <v>5.0999999999999996</v>
      </c>
      <c r="J211" s="340" t="s">
        <v>597</v>
      </c>
      <c r="M211" s="32"/>
      <c r="N211" s="33"/>
    </row>
    <row r="212" spans="2:14" ht="16.350000000000001" customHeight="1">
      <c r="B212" s="789" t="s">
        <v>388</v>
      </c>
      <c r="C212" s="335" t="s">
        <v>536</v>
      </c>
      <c r="D212" s="337">
        <v>692</v>
      </c>
      <c r="E212" s="338">
        <v>692</v>
      </c>
      <c r="F212" s="339">
        <v>4.7</v>
      </c>
      <c r="G212" s="338">
        <v>692</v>
      </c>
      <c r="H212" s="339">
        <v>4.5</v>
      </c>
      <c r="I212" s="339">
        <v>4.9000000000000004</v>
      </c>
      <c r="J212" s="258" t="s">
        <v>597</v>
      </c>
      <c r="M212" s="32"/>
      <c r="N212" s="33"/>
    </row>
    <row r="213" spans="2:14" ht="16.350000000000001" customHeight="1">
      <c r="B213" s="789" t="s">
        <v>389</v>
      </c>
      <c r="C213" s="336" t="s">
        <v>1174</v>
      </c>
      <c r="D213" s="337">
        <v>617</v>
      </c>
      <c r="E213" s="338">
        <v>625</v>
      </c>
      <c r="F213" s="339">
        <v>4.7</v>
      </c>
      <c r="G213" s="338">
        <v>613</v>
      </c>
      <c r="H213" s="339">
        <v>4.5</v>
      </c>
      <c r="I213" s="339">
        <v>4.9000000000000004</v>
      </c>
      <c r="J213" s="340" t="s">
        <v>597</v>
      </c>
      <c r="M213" s="32"/>
      <c r="N213" s="33"/>
    </row>
    <row r="214" spans="2:14" ht="16.350000000000001" customHeight="1">
      <c r="B214" s="789" t="s">
        <v>390</v>
      </c>
      <c r="C214" s="324" t="s">
        <v>910</v>
      </c>
      <c r="D214" s="337">
        <v>900</v>
      </c>
      <c r="E214" s="338">
        <v>908</v>
      </c>
      <c r="F214" s="339">
        <v>4.7</v>
      </c>
      <c r="G214" s="338">
        <v>896</v>
      </c>
      <c r="H214" s="339">
        <v>4.5</v>
      </c>
      <c r="I214" s="339">
        <v>4.9000000000000004</v>
      </c>
      <c r="J214" s="251" t="s">
        <v>597</v>
      </c>
      <c r="M214" s="32"/>
      <c r="N214" s="33"/>
    </row>
    <row r="215" spans="2:14" ht="16.350000000000001" customHeight="1">
      <c r="B215" s="789" t="s">
        <v>391</v>
      </c>
      <c r="C215" s="336" t="s">
        <v>1175</v>
      </c>
      <c r="D215" s="337">
        <v>1230</v>
      </c>
      <c r="E215" s="338">
        <v>1240</v>
      </c>
      <c r="F215" s="339">
        <v>4.5999999999999996</v>
      </c>
      <c r="G215" s="338">
        <v>1220</v>
      </c>
      <c r="H215" s="339">
        <v>4.3999999999999995</v>
      </c>
      <c r="I215" s="339">
        <v>4.8</v>
      </c>
      <c r="J215" s="340" t="s">
        <v>2958</v>
      </c>
      <c r="M215" s="32"/>
      <c r="N215" s="33"/>
    </row>
    <row r="216" spans="2:14" ht="16.350000000000001" customHeight="1">
      <c r="B216" s="789" t="s">
        <v>393</v>
      </c>
      <c r="C216" s="324" t="s">
        <v>541</v>
      </c>
      <c r="D216" s="337">
        <v>1170</v>
      </c>
      <c r="E216" s="338">
        <v>1180</v>
      </c>
      <c r="F216" s="339">
        <v>4.5999999999999996</v>
      </c>
      <c r="G216" s="338">
        <v>1160</v>
      </c>
      <c r="H216" s="339">
        <v>4.4000000000000004</v>
      </c>
      <c r="I216" s="339">
        <v>4.8</v>
      </c>
      <c r="J216" s="251" t="s">
        <v>2962</v>
      </c>
      <c r="M216" s="32"/>
      <c r="N216" s="33"/>
    </row>
    <row r="217" spans="2:14" ht="16.350000000000001" customHeight="1">
      <c r="B217" s="789" t="s">
        <v>394</v>
      </c>
      <c r="C217" s="336" t="s">
        <v>1176</v>
      </c>
      <c r="D217" s="337">
        <v>301</v>
      </c>
      <c r="E217" s="338">
        <v>305</v>
      </c>
      <c r="F217" s="339">
        <v>4.8</v>
      </c>
      <c r="G217" s="338">
        <v>299</v>
      </c>
      <c r="H217" s="339">
        <v>4.5999999999999996</v>
      </c>
      <c r="I217" s="339">
        <v>5</v>
      </c>
      <c r="J217" s="340" t="s">
        <v>597</v>
      </c>
      <c r="M217" s="32"/>
      <c r="N217" s="33"/>
    </row>
    <row r="218" spans="2:14" ht="16.350000000000001" customHeight="1">
      <c r="B218" s="789" t="s">
        <v>395</v>
      </c>
      <c r="C218" s="335" t="s">
        <v>1177</v>
      </c>
      <c r="D218" s="337">
        <v>1980</v>
      </c>
      <c r="E218" s="338">
        <v>2000</v>
      </c>
      <c r="F218" s="339">
        <v>4.9000000000000004</v>
      </c>
      <c r="G218" s="338">
        <v>1950</v>
      </c>
      <c r="H218" s="339">
        <v>4.7</v>
      </c>
      <c r="I218" s="339">
        <v>5.0999999999999996</v>
      </c>
      <c r="J218" s="258" t="s">
        <v>2960</v>
      </c>
      <c r="M218" s="32"/>
      <c r="N218" s="33"/>
    </row>
    <row r="219" spans="2:14" ht="16.350000000000001" customHeight="1">
      <c r="B219" s="789" t="s">
        <v>396</v>
      </c>
      <c r="C219" s="336" t="s">
        <v>1178</v>
      </c>
      <c r="D219" s="337">
        <v>2010</v>
      </c>
      <c r="E219" s="338">
        <v>2030</v>
      </c>
      <c r="F219" s="339">
        <v>5</v>
      </c>
      <c r="G219" s="338">
        <v>1990</v>
      </c>
      <c r="H219" s="339">
        <v>4.8</v>
      </c>
      <c r="I219" s="339">
        <v>5.2</v>
      </c>
      <c r="J219" s="340" t="s">
        <v>2962</v>
      </c>
      <c r="M219" s="32"/>
      <c r="N219" s="33"/>
    </row>
    <row r="220" spans="2:14" ht="16.350000000000001" customHeight="1">
      <c r="B220" s="789" t="s">
        <v>397</v>
      </c>
      <c r="C220" s="324" t="s">
        <v>545</v>
      </c>
      <c r="D220" s="337">
        <v>1340</v>
      </c>
      <c r="E220" s="338">
        <v>1360</v>
      </c>
      <c r="F220" s="339">
        <v>4.9000000000000004</v>
      </c>
      <c r="G220" s="338">
        <v>1320</v>
      </c>
      <c r="H220" s="339">
        <v>4.7</v>
      </c>
      <c r="I220" s="339">
        <v>5.0999999999999996</v>
      </c>
      <c r="J220" s="251" t="s">
        <v>2962</v>
      </c>
      <c r="M220" s="32"/>
      <c r="N220" s="33"/>
    </row>
    <row r="221" spans="2:14" ht="16.350000000000001" customHeight="1">
      <c r="B221" s="789" t="s">
        <v>398</v>
      </c>
      <c r="C221" s="336" t="s">
        <v>1179</v>
      </c>
      <c r="D221" s="337">
        <v>853</v>
      </c>
      <c r="E221" s="338">
        <v>861</v>
      </c>
      <c r="F221" s="339">
        <v>4.8</v>
      </c>
      <c r="G221" s="338">
        <v>845</v>
      </c>
      <c r="H221" s="339">
        <v>4.5999999999999996</v>
      </c>
      <c r="I221" s="339">
        <v>5</v>
      </c>
      <c r="J221" s="340" t="s">
        <v>2962</v>
      </c>
      <c r="M221" s="32"/>
      <c r="N221" s="33"/>
    </row>
    <row r="222" spans="2:14" ht="16.350000000000001" customHeight="1">
      <c r="B222" s="789" t="s">
        <v>399</v>
      </c>
      <c r="C222" s="324" t="s">
        <v>547</v>
      </c>
      <c r="D222" s="337">
        <v>1500</v>
      </c>
      <c r="E222" s="338">
        <v>1510</v>
      </c>
      <c r="F222" s="339">
        <v>5.2</v>
      </c>
      <c r="G222" s="338">
        <v>1480</v>
      </c>
      <c r="H222" s="339">
        <v>5</v>
      </c>
      <c r="I222" s="339">
        <v>5.4</v>
      </c>
      <c r="J222" s="251" t="s">
        <v>2960</v>
      </c>
      <c r="M222" s="32"/>
      <c r="N222" s="33"/>
    </row>
    <row r="223" spans="2:14" ht="16.350000000000001" customHeight="1">
      <c r="B223" s="789" t="s">
        <v>400</v>
      </c>
      <c r="C223" s="336" t="s">
        <v>1180</v>
      </c>
      <c r="D223" s="337">
        <v>2200</v>
      </c>
      <c r="E223" s="338">
        <v>2230</v>
      </c>
      <c r="F223" s="339">
        <v>4.7</v>
      </c>
      <c r="G223" s="338">
        <v>2170</v>
      </c>
      <c r="H223" s="339">
        <v>4.5</v>
      </c>
      <c r="I223" s="339">
        <v>4.9000000000000004</v>
      </c>
      <c r="J223" s="340" t="s">
        <v>2962</v>
      </c>
      <c r="M223" s="32"/>
      <c r="N223" s="33"/>
    </row>
    <row r="224" spans="2:14" ht="16.350000000000001" customHeight="1">
      <c r="B224" s="789" t="s">
        <v>401</v>
      </c>
      <c r="C224" s="335" t="s">
        <v>1181</v>
      </c>
      <c r="D224" s="337">
        <v>1060</v>
      </c>
      <c r="E224" s="338">
        <v>1070</v>
      </c>
      <c r="F224" s="339">
        <v>4.7</v>
      </c>
      <c r="G224" s="338">
        <v>1050</v>
      </c>
      <c r="H224" s="339">
        <v>4.5</v>
      </c>
      <c r="I224" s="339">
        <v>4.9000000000000004</v>
      </c>
      <c r="J224" s="258" t="s">
        <v>2962</v>
      </c>
      <c r="M224" s="32"/>
      <c r="N224" s="33"/>
    </row>
    <row r="225" spans="2:14" ht="16.350000000000001" customHeight="1">
      <c r="B225" s="789" t="s">
        <v>402</v>
      </c>
      <c r="C225" s="336" t="s">
        <v>1182</v>
      </c>
      <c r="D225" s="337">
        <v>1220</v>
      </c>
      <c r="E225" s="338">
        <v>1230</v>
      </c>
      <c r="F225" s="339">
        <v>4.5999999999999996</v>
      </c>
      <c r="G225" s="338">
        <v>1200</v>
      </c>
      <c r="H225" s="339">
        <v>4.3999999999999995</v>
      </c>
      <c r="I225" s="339">
        <v>4.8</v>
      </c>
      <c r="J225" s="340" t="s">
        <v>2962</v>
      </c>
      <c r="M225" s="32"/>
      <c r="N225" s="33"/>
    </row>
    <row r="226" spans="2:14" ht="16.350000000000001" customHeight="1">
      <c r="B226" s="789" t="s">
        <v>403</v>
      </c>
      <c r="C226" s="324" t="s">
        <v>551</v>
      </c>
      <c r="D226" s="337">
        <v>398</v>
      </c>
      <c r="E226" s="338">
        <v>402</v>
      </c>
      <c r="F226" s="339">
        <v>5</v>
      </c>
      <c r="G226" s="338">
        <v>394</v>
      </c>
      <c r="H226" s="339">
        <v>4.8</v>
      </c>
      <c r="I226" s="339">
        <v>5.2</v>
      </c>
      <c r="J226" s="251" t="s">
        <v>2960</v>
      </c>
      <c r="M226" s="32"/>
      <c r="N226" s="33"/>
    </row>
    <row r="227" spans="2:14" ht="16.350000000000001" customHeight="1">
      <c r="B227" s="789" t="s">
        <v>405</v>
      </c>
      <c r="C227" s="336" t="s">
        <v>1183</v>
      </c>
      <c r="D227" s="337">
        <v>765</v>
      </c>
      <c r="E227" s="338">
        <v>771</v>
      </c>
      <c r="F227" s="339">
        <v>4.5999999999999996</v>
      </c>
      <c r="G227" s="338">
        <v>759</v>
      </c>
      <c r="H227" s="339">
        <v>4.3999999999999995</v>
      </c>
      <c r="I227" s="339">
        <v>4.8</v>
      </c>
      <c r="J227" s="340" t="s">
        <v>2960</v>
      </c>
      <c r="M227" s="32"/>
      <c r="N227" s="33"/>
    </row>
    <row r="228" spans="2:14" ht="16.350000000000001" customHeight="1">
      <c r="B228" s="789" t="s">
        <v>406</v>
      </c>
      <c r="C228" s="324" t="s">
        <v>917</v>
      </c>
      <c r="D228" s="337">
        <v>588</v>
      </c>
      <c r="E228" s="338">
        <v>593</v>
      </c>
      <c r="F228" s="339">
        <v>4.7</v>
      </c>
      <c r="G228" s="338">
        <v>582</v>
      </c>
      <c r="H228" s="339">
        <v>4.5</v>
      </c>
      <c r="I228" s="339">
        <v>4.9000000000000004</v>
      </c>
      <c r="J228" s="251" t="s">
        <v>2960</v>
      </c>
      <c r="M228" s="32"/>
      <c r="N228" s="33"/>
    </row>
    <row r="229" spans="2:14" ht="16.350000000000001" customHeight="1">
      <c r="B229" s="789" t="s">
        <v>407</v>
      </c>
      <c r="C229" s="336" t="s">
        <v>1184</v>
      </c>
      <c r="D229" s="337">
        <v>691</v>
      </c>
      <c r="E229" s="338">
        <v>698</v>
      </c>
      <c r="F229" s="339">
        <v>4.7</v>
      </c>
      <c r="G229" s="338">
        <v>684</v>
      </c>
      <c r="H229" s="339">
        <v>4.5</v>
      </c>
      <c r="I229" s="339">
        <v>4.9000000000000004</v>
      </c>
      <c r="J229" s="340" t="s">
        <v>2960</v>
      </c>
      <c r="M229" s="32"/>
      <c r="N229" s="33"/>
    </row>
    <row r="230" spans="2:14" ht="16.350000000000001" customHeight="1">
      <c r="B230" s="789" t="s">
        <v>408</v>
      </c>
      <c r="C230" s="335" t="s">
        <v>556</v>
      </c>
      <c r="D230" s="337">
        <v>461</v>
      </c>
      <c r="E230" s="338">
        <v>466</v>
      </c>
      <c r="F230" s="339">
        <v>4.5999999999999996</v>
      </c>
      <c r="G230" s="338">
        <v>456</v>
      </c>
      <c r="H230" s="339">
        <v>4.3999999999999995</v>
      </c>
      <c r="I230" s="339">
        <v>4.8</v>
      </c>
      <c r="J230" s="258" t="s">
        <v>2960</v>
      </c>
      <c r="M230" s="32"/>
      <c r="N230" s="33"/>
    </row>
    <row r="231" spans="2:14" ht="16.350000000000001" customHeight="1">
      <c r="B231" s="789" t="s">
        <v>409</v>
      </c>
      <c r="C231" s="336" t="s">
        <v>1186</v>
      </c>
      <c r="D231" s="337">
        <v>506</v>
      </c>
      <c r="E231" s="338">
        <v>511</v>
      </c>
      <c r="F231" s="339">
        <v>4.7</v>
      </c>
      <c r="G231" s="338">
        <v>501</v>
      </c>
      <c r="H231" s="339">
        <v>4.5</v>
      </c>
      <c r="I231" s="339">
        <v>4.9000000000000004</v>
      </c>
      <c r="J231" s="340" t="s">
        <v>2960</v>
      </c>
      <c r="M231" s="32"/>
      <c r="N231" s="33"/>
    </row>
    <row r="232" spans="2:14" ht="16.350000000000001" customHeight="1">
      <c r="B232" s="789" t="s">
        <v>410</v>
      </c>
      <c r="C232" s="324" t="s">
        <v>918</v>
      </c>
      <c r="D232" s="337">
        <v>811</v>
      </c>
      <c r="E232" s="338">
        <v>819</v>
      </c>
      <c r="F232" s="339">
        <v>4.7</v>
      </c>
      <c r="G232" s="338">
        <v>803</v>
      </c>
      <c r="H232" s="339">
        <v>4.5</v>
      </c>
      <c r="I232" s="339">
        <v>4.9000000000000004</v>
      </c>
      <c r="J232" s="251" t="s">
        <v>2960</v>
      </c>
      <c r="M232" s="32"/>
      <c r="N232" s="33"/>
    </row>
    <row r="233" spans="2:14" ht="16.350000000000001" customHeight="1">
      <c r="B233" s="789" t="s">
        <v>411</v>
      </c>
      <c r="C233" s="336" t="s">
        <v>1187</v>
      </c>
      <c r="D233" s="337">
        <v>732</v>
      </c>
      <c r="E233" s="338">
        <v>738</v>
      </c>
      <c r="F233" s="339">
        <v>4.7</v>
      </c>
      <c r="G233" s="338">
        <v>725</v>
      </c>
      <c r="H233" s="339">
        <v>4.5</v>
      </c>
      <c r="I233" s="339">
        <v>4.9000000000000004</v>
      </c>
      <c r="J233" s="340" t="s">
        <v>2960</v>
      </c>
      <c r="M233" s="32"/>
      <c r="N233" s="33"/>
    </row>
    <row r="234" spans="2:14" ht="16.350000000000001" customHeight="1">
      <c r="B234" s="789" t="s">
        <v>412</v>
      </c>
      <c r="C234" s="324" t="s">
        <v>919</v>
      </c>
      <c r="D234" s="337">
        <v>1710</v>
      </c>
      <c r="E234" s="338">
        <v>1730</v>
      </c>
      <c r="F234" s="339">
        <v>5</v>
      </c>
      <c r="G234" s="338">
        <v>1690</v>
      </c>
      <c r="H234" s="339">
        <v>4.8</v>
      </c>
      <c r="I234" s="339">
        <v>5.2</v>
      </c>
      <c r="J234" s="251" t="s">
        <v>2962</v>
      </c>
      <c r="M234" s="32"/>
      <c r="N234" s="33"/>
    </row>
    <row r="235" spans="2:14" ht="16.350000000000001" customHeight="1">
      <c r="B235" s="789" t="s">
        <v>413</v>
      </c>
      <c r="C235" s="336" t="s">
        <v>1188</v>
      </c>
      <c r="D235" s="337">
        <v>1050</v>
      </c>
      <c r="E235" s="338">
        <v>1060</v>
      </c>
      <c r="F235" s="339">
        <v>3.9</v>
      </c>
      <c r="G235" s="338">
        <v>1030</v>
      </c>
      <c r="H235" s="339">
        <v>3.6999999999999997</v>
      </c>
      <c r="I235" s="339">
        <v>4.1000000000000005</v>
      </c>
      <c r="J235" s="340" t="s">
        <v>2960</v>
      </c>
      <c r="M235" s="32"/>
      <c r="N235" s="33"/>
    </row>
    <row r="236" spans="2:14" ht="16.350000000000001" customHeight="1">
      <c r="B236" s="789" t="s">
        <v>414</v>
      </c>
      <c r="C236" s="335" t="s">
        <v>562</v>
      </c>
      <c r="D236" s="337">
        <v>828</v>
      </c>
      <c r="E236" s="338">
        <v>838</v>
      </c>
      <c r="F236" s="339">
        <v>4.2</v>
      </c>
      <c r="G236" s="338">
        <v>817</v>
      </c>
      <c r="H236" s="339">
        <v>4</v>
      </c>
      <c r="I236" s="339">
        <v>4.3999999999999995</v>
      </c>
      <c r="J236" s="258" t="s">
        <v>2960</v>
      </c>
      <c r="M236" s="32"/>
      <c r="N236" s="33"/>
    </row>
    <row r="237" spans="2:14" ht="16.350000000000001" customHeight="1">
      <c r="B237" s="789" t="s">
        <v>920</v>
      </c>
      <c r="C237" s="336" t="s">
        <v>1190</v>
      </c>
      <c r="D237" s="337">
        <v>1110</v>
      </c>
      <c r="E237" s="338">
        <v>1130</v>
      </c>
      <c r="F237" s="339">
        <v>4.1000000000000005</v>
      </c>
      <c r="G237" s="338">
        <v>1090</v>
      </c>
      <c r="H237" s="339">
        <v>3.9</v>
      </c>
      <c r="I237" s="339">
        <v>4.3000000000000007</v>
      </c>
      <c r="J237" s="340" t="s">
        <v>182</v>
      </c>
      <c r="M237" s="32"/>
      <c r="N237" s="33"/>
    </row>
    <row r="238" spans="2:14" ht="16.350000000000001" customHeight="1">
      <c r="B238" s="789" t="s">
        <v>1399</v>
      </c>
      <c r="C238" s="506" t="s">
        <v>1404</v>
      </c>
      <c r="D238" s="337">
        <v>7530</v>
      </c>
      <c r="E238" s="338">
        <v>7630</v>
      </c>
      <c r="F238" s="339">
        <v>4.2</v>
      </c>
      <c r="G238" s="338">
        <v>7480</v>
      </c>
      <c r="H238" s="339">
        <v>4</v>
      </c>
      <c r="I238" s="339">
        <v>4.4000000000000004</v>
      </c>
      <c r="J238" s="666" t="s">
        <v>2958</v>
      </c>
      <c r="M238" s="32"/>
      <c r="N238" s="33"/>
    </row>
    <row r="239" spans="2:14" ht="16.350000000000001" customHeight="1">
      <c r="B239" s="789" t="s">
        <v>1400</v>
      </c>
      <c r="C239" s="506" t="s">
        <v>1405</v>
      </c>
      <c r="D239" s="337">
        <v>5440</v>
      </c>
      <c r="E239" s="338">
        <v>5490</v>
      </c>
      <c r="F239" s="339">
        <v>4.3999999999999995</v>
      </c>
      <c r="G239" s="338">
        <v>5420</v>
      </c>
      <c r="H239" s="339">
        <v>4.1999999999999993</v>
      </c>
      <c r="I239" s="339">
        <v>4.5999999999999996</v>
      </c>
      <c r="J239" s="666" t="s">
        <v>2958</v>
      </c>
      <c r="M239" s="32"/>
      <c r="N239" s="33"/>
    </row>
    <row r="240" spans="2:14" ht="16.350000000000001" customHeight="1">
      <c r="B240" s="789" t="s">
        <v>1401</v>
      </c>
      <c r="C240" s="506" t="s">
        <v>1406</v>
      </c>
      <c r="D240" s="337">
        <v>2900</v>
      </c>
      <c r="E240" s="338">
        <v>2920</v>
      </c>
      <c r="F240" s="339">
        <v>4.3</v>
      </c>
      <c r="G240" s="338">
        <v>2890</v>
      </c>
      <c r="H240" s="339">
        <v>3.9999999999999996</v>
      </c>
      <c r="I240" s="339">
        <v>4.5</v>
      </c>
      <c r="J240" s="666" t="s">
        <v>2958</v>
      </c>
      <c r="M240" s="32"/>
      <c r="N240" s="33"/>
    </row>
    <row r="241" spans="2:14" ht="16.350000000000001" customHeight="1">
      <c r="B241" s="789" t="s">
        <v>1402</v>
      </c>
      <c r="C241" s="506" t="s">
        <v>1407</v>
      </c>
      <c r="D241" s="337">
        <v>1330</v>
      </c>
      <c r="E241" s="338">
        <v>1350</v>
      </c>
      <c r="F241" s="339">
        <v>4.0999999999999996</v>
      </c>
      <c r="G241" s="338">
        <v>1320</v>
      </c>
      <c r="H241" s="339">
        <v>4.2</v>
      </c>
      <c r="I241" s="339">
        <v>4.3</v>
      </c>
      <c r="J241" s="666" t="s">
        <v>2959</v>
      </c>
      <c r="M241" s="32"/>
      <c r="N241" s="33"/>
    </row>
    <row r="242" spans="2:14" ht="16.350000000000001" customHeight="1">
      <c r="B242" s="789" t="s">
        <v>1403</v>
      </c>
      <c r="C242" s="506" t="s">
        <v>1408</v>
      </c>
      <c r="D242" s="337">
        <v>1420</v>
      </c>
      <c r="E242" s="338">
        <v>1430</v>
      </c>
      <c r="F242" s="339">
        <v>4.4000000000000004</v>
      </c>
      <c r="G242" s="338">
        <v>1410</v>
      </c>
      <c r="H242" s="339">
        <v>4.5</v>
      </c>
      <c r="I242" s="339">
        <v>4.5999999999999996</v>
      </c>
      <c r="J242" s="666" t="s">
        <v>2959</v>
      </c>
      <c r="M242" s="32"/>
      <c r="N242" s="33"/>
    </row>
    <row r="243" spans="2:14" ht="16.350000000000001" customHeight="1">
      <c r="B243" s="789" t="s">
        <v>1883</v>
      </c>
      <c r="C243" s="506" t="s">
        <v>1884</v>
      </c>
      <c r="D243" s="337">
        <v>1310</v>
      </c>
      <c r="E243" s="338">
        <v>1320</v>
      </c>
      <c r="F243" s="339">
        <v>4.1999999999999993</v>
      </c>
      <c r="G243" s="338">
        <v>1300</v>
      </c>
      <c r="H243" s="339">
        <v>3.9999999999999996</v>
      </c>
      <c r="I243" s="339">
        <v>4.3999999999999995</v>
      </c>
      <c r="J243" s="666" t="s">
        <v>2958</v>
      </c>
      <c r="M243" s="32"/>
      <c r="N243" s="33"/>
    </row>
    <row r="244" spans="2:14" ht="16.350000000000001" customHeight="1">
      <c r="B244" s="789" t="s">
        <v>1885</v>
      </c>
      <c r="C244" s="506" t="s">
        <v>1842</v>
      </c>
      <c r="D244" s="337">
        <v>1250</v>
      </c>
      <c r="E244" s="338">
        <v>1270</v>
      </c>
      <c r="F244" s="339">
        <v>4</v>
      </c>
      <c r="G244" s="338">
        <v>1230</v>
      </c>
      <c r="H244" s="339">
        <v>3.8</v>
      </c>
      <c r="I244" s="339">
        <v>4.2</v>
      </c>
      <c r="J244" s="666" t="s">
        <v>2941</v>
      </c>
      <c r="M244" s="32"/>
      <c r="N244" s="33"/>
    </row>
    <row r="245" spans="2:14" ht="16.350000000000001" customHeight="1">
      <c r="B245" s="789" t="s">
        <v>1886</v>
      </c>
      <c r="C245" s="506" t="s">
        <v>1843</v>
      </c>
      <c r="D245" s="337">
        <v>920</v>
      </c>
      <c r="E245" s="338">
        <v>934</v>
      </c>
      <c r="F245" s="339">
        <v>4</v>
      </c>
      <c r="G245" s="338">
        <v>906</v>
      </c>
      <c r="H245" s="339">
        <v>3.8</v>
      </c>
      <c r="I245" s="339">
        <v>4.2</v>
      </c>
      <c r="J245" s="666" t="s">
        <v>2941</v>
      </c>
      <c r="M245" s="32"/>
      <c r="N245" s="33"/>
    </row>
    <row r="246" spans="2:14" ht="16.350000000000001" customHeight="1">
      <c r="B246" s="789" t="s">
        <v>3163</v>
      </c>
      <c r="C246" s="506" t="s">
        <v>3187</v>
      </c>
      <c r="D246" s="337">
        <v>2930</v>
      </c>
      <c r="E246" s="338">
        <v>2970</v>
      </c>
      <c r="F246" s="339">
        <v>4.0000000000000009</v>
      </c>
      <c r="G246" s="338">
        <v>2890</v>
      </c>
      <c r="H246" s="339">
        <v>3.7000000000000006</v>
      </c>
      <c r="I246" s="339">
        <v>4.2000000000000011</v>
      </c>
      <c r="J246" s="666" t="s">
        <v>2941</v>
      </c>
      <c r="M246" s="32"/>
      <c r="N246" s="33"/>
    </row>
    <row r="247" spans="2:14" ht="16.350000000000001" customHeight="1">
      <c r="B247" s="789" t="s">
        <v>3165</v>
      </c>
      <c r="C247" s="506" t="s">
        <v>3166</v>
      </c>
      <c r="D247" s="337">
        <v>2500</v>
      </c>
      <c r="E247" s="338">
        <v>2540</v>
      </c>
      <c r="F247" s="339">
        <v>3.9000000000000008</v>
      </c>
      <c r="G247" s="338">
        <v>2460</v>
      </c>
      <c r="H247" s="339">
        <v>3.7000000000000006</v>
      </c>
      <c r="I247" s="339">
        <v>4.1000000000000005</v>
      </c>
      <c r="J247" s="666" t="s">
        <v>2941</v>
      </c>
      <c r="M247" s="32"/>
      <c r="N247" s="33"/>
    </row>
    <row r="248" spans="2:14" ht="16.350000000000001" customHeight="1">
      <c r="B248" s="789" t="s">
        <v>3168</v>
      </c>
      <c r="C248" s="506" t="s">
        <v>3169</v>
      </c>
      <c r="D248" s="337">
        <v>1320</v>
      </c>
      <c r="E248" s="338">
        <v>1330</v>
      </c>
      <c r="F248" s="339">
        <v>4.5999999999999996</v>
      </c>
      <c r="G248" s="338">
        <v>1300</v>
      </c>
      <c r="H248" s="339">
        <v>4.3999999999999995</v>
      </c>
      <c r="I248" s="339">
        <v>4.8</v>
      </c>
      <c r="J248" s="666" t="s">
        <v>2941</v>
      </c>
      <c r="M248" s="32"/>
      <c r="N248" s="33"/>
    </row>
    <row r="249" spans="2:14" ht="16.350000000000001" customHeight="1">
      <c r="B249" s="789" t="s">
        <v>3170</v>
      </c>
      <c r="C249" s="506" t="s">
        <v>3171</v>
      </c>
      <c r="D249" s="337">
        <v>1060</v>
      </c>
      <c r="E249" s="338">
        <v>1080</v>
      </c>
      <c r="F249" s="339">
        <v>3.9000000000000008</v>
      </c>
      <c r="G249" s="338">
        <v>1040</v>
      </c>
      <c r="H249" s="339">
        <v>3.7000000000000006</v>
      </c>
      <c r="I249" s="339">
        <v>4.1000000000000005</v>
      </c>
      <c r="J249" s="666" t="s">
        <v>2941</v>
      </c>
      <c r="M249" s="32"/>
      <c r="N249" s="33"/>
    </row>
    <row r="250" spans="2:14" ht="16.350000000000001" customHeight="1">
      <c r="B250" s="789" t="s">
        <v>3173</v>
      </c>
      <c r="C250" s="506" t="s">
        <v>3174</v>
      </c>
      <c r="D250" s="337">
        <v>892</v>
      </c>
      <c r="E250" s="338">
        <v>900</v>
      </c>
      <c r="F250" s="339">
        <v>4.0999999999999996</v>
      </c>
      <c r="G250" s="338">
        <v>888</v>
      </c>
      <c r="H250" s="339">
        <v>4.2</v>
      </c>
      <c r="I250" s="339">
        <v>4.3</v>
      </c>
      <c r="J250" s="666" t="s">
        <v>2959</v>
      </c>
      <c r="M250" s="32"/>
      <c r="N250" s="33"/>
    </row>
    <row r="251" spans="2:14" ht="16.350000000000001" customHeight="1">
      <c r="B251" s="789" t="s">
        <v>415</v>
      </c>
      <c r="C251" s="324" t="s">
        <v>563</v>
      </c>
      <c r="D251" s="337">
        <v>711</v>
      </c>
      <c r="E251" s="338">
        <v>714</v>
      </c>
      <c r="F251" s="339">
        <v>5.2</v>
      </c>
      <c r="G251" s="338">
        <v>709</v>
      </c>
      <c r="H251" s="339">
        <v>5</v>
      </c>
      <c r="I251" s="339">
        <v>5.4</v>
      </c>
      <c r="J251" s="251" t="s">
        <v>2958</v>
      </c>
      <c r="M251" s="32"/>
      <c r="N251" s="33"/>
    </row>
    <row r="252" spans="2:14" ht="16.350000000000001" customHeight="1">
      <c r="B252" s="789" t="s">
        <v>416</v>
      </c>
      <c r="C252" s="336" t="s">
        <v>1191</v>
      </c>
      <c r="D252" s="337">
        <v>677</v>
      </c>
      <c r="E252" s="338">
        <v>683</v>
      </c>
      <c r="F252" s="339">
        <v>5.2</v>
      </c>
      <c r="G252" s="338">
        <v>671</v>
      </c>
      <c r="H252" s="339">
        <v>5</v>
      </c>
      <c r="I252" s="339">
        <v>5.4</v>
      </c>
      <c r="J252" s="340" t="s">
        <v>2960</v>
      </c>
      <c r="M252" s="32"/>
      <c r="N252" s="33"/>
    </row>
    <row r="253" spans="2:14" ht="16.350000000000001" customHeight="1">
      <c r="B253" s="789" t="s">
        <v>417</v>
      </c>
      <c r="C253" s="324" t="s">
        <v>565</v>
      </c>
      <c r="D253" s="337">
        <v>1730</v>
      </c>
      <c r="E253" s="338">
        <v>1750</v>
      </c>
      <c r="F253" s="339">
        <v>4.8</v>
      </c>
      <c r="G253" s="338">
        <v>1710</v>
      </c>
      <c r="H253" s="339">
        <v>4.5999999999999996</v>
      </c>
      <c r="I253" s="339">
        <v>5</v>
      </c>
      <c r="J253" s="251" t="s">
        <v>2960</v>
      </c>
      <c r="M253" s="32"/>
      <c r="N253" s="33"/>
    </row>
    <row r="254" spans="2:14" ht="16.350000000000001" customHeight="1">
      <c r="B254" s="789" t="s">
        <v>419</v>
      </c>
      <c r="C254" s="336" t="s">
        <v>1192</v>
      </c>
      <c r="D254" s="337">
        <v>267</v>
      </c>
      <c r="E254" s="338">
        <v>263</v>
      </c>
      <c r="F254" s="339">
        <v>4.9000000000000004</v>
      </c>
      <c r="G254" s="338">
        <v>268</v>
      </c>
      <c r="H254" s="339">
        <v>4.7</v>
      </c>
      <c r="I254" s="339">
        <v>5.0999999999999996</v>
      </c>
      <c r="J254" s="340" t="s">
        <v>2959</v>
      </c>
      <c r="M254" s="32"/>
      <c r="N254" s="33"/>
    </row>
    <row r="255" spans="2:14" ht="16.350000000000001" customHeight="1">
      <c r="B255" s="789" t="s">
        <v>420</v>
      </c>
      <c r="C255" s="335" t="s">
        <v>568</v>
      </c>
      <c r="D255" s="337">
        <v>476</v>
      </c>
      <c r="E255" s="338">
        <v>480</v>
      </c>
      <c r="F255" s="339">
        <v>5</v>
      </c>
      <c r="G255" s="338">
        <v>471</v>
      </c>
      <c r="H255" s="339">
        <v>4.8</v>
      </c>
      <c r="I255" s="339">
        <v>5.2</v>
      </c>
      <c r="J255" s="258" t="s">
        <v>2960</v>
      </c>
      <c r="M255" s="32"/>
      <c r="N255" s="33"/>
    </row>
    <row r="256" spans="2:14" ht="16.350000000000001" customHeight="1">
      <c r="B256" s="789" t="s">
        <v>421</v>
      </c>
      <c r="C256" s="336" t="s">
        <v>1194</v>
      </c>
      <c r="D256" s="337">
        <v>293</v>
      </c>
      <c r="E256" s="338">
        <v>295</v>
      </c>
      <c r="F256" s="339">
        <v>5</v>
      </c>
      <c r="G256" s="338">
        <v>290</v>
      </c>
      <c r="H256" s="339">
        <v>4.8</v>
      </c>
      <c r="I256" s="339">
        <v>5.2</v>
      </c>
      <c r="J256" s="340" t="s">
        <v>2960</v>
      </c>
      <c r="M256" s="32"/>
      <c r="N256" s="33"/>
    </row>
    <row r="257" spans="2:14" ht="16.350000000000001" customHeight="1">
      <c r="B257" s="789" t="s">
        <v>422</v>
      </c>
      <c r="C257" s="324" t="s">
        <v>923</v>
      </c>
      <c r="D257" s="337">
        <v>603</v>
      </c>
      <c r="E257" s="338">
        <v>607</v>
      </c>
      <c r="F257" s="339">
        <v>5.2</v>
      </c>
      <c r="G257" s="338">
        <v>599</v>
      </c>
      <c r="H257" s="339">
        <v>5</v>
      </c>
      <c r="I257" s="339">
        <v>5.4</v>
      </c>
      <c r="J257" s="251" t="s">
        <v>2962</v>
      </c>
      <c r="M257" s="32"/>
      <c r="N257" s="33"/>
    </row>
    <row r="258" spans="2:14" ht="16.350000000000001" customHeight="1">
      <c r="B258" s="789" t="s">
        <v>423</v>
      </c>
      <c r="C258" s="336" t="s">
        <v>1195</v>
      </c>
      <c r="D258" s="337">
        <v>504</v>
      </c>
      <c r="E258" s="338">
        <v>507</v>
      </c>
      <c r="F258" s="339">
        <v>5.3</v>
      </c>
      <c r="G258" s="338">
        <v>500</v>
      </c>
      <c r="H258" s="339">
        <v>5.0999999999999996</v>
      </c>
      <c r="I258" s="339">
        <v>5.5</v>
      </c>
      <c r="J258" s="340" t="s">
        <v>2962</v>
      </c>
      <c r="M258" s="32"/>
      <c r="N258" s="33"/>
    </row>
    <row r="259" spans="2:14" ht="16.350000000000001" customHeight="1">
      <c r="B259" s="789" t="s">
        <v>424</v>
      </c>
      <c r="C259" s="324" t="s">
        <v>924</v>
      </c>
      <c r="D259" s="337">
        <v>431</v>
      </c>
      <c r="E259" s="338">
        <v>433</v>
      </c>
      <c r="F259" s="339">
        <v>5.3</v>
      </c>
      <c r="G259" s="338">
        <v>428</v>
      </c>
      <c r="H259" s="339">
        <v>5.0999999999999996</v>
      </c>
      <c r="I259" s="339">
        <v>5.5</v>
      </c>
      <c r="J259" s="251" t="s">
        <v>2962</v>
      </c>
      <c r="M259" s="32"/>
      <c r="N259" s="33"/>
    </row>
    <row r="260" spans="2:14" ht="16.350000000000001" customHeight="1">
      <c r="B260" s="789" t="s">
        <v>425</v>
      </c>
      <c r="C260" s="336" t="s">
        <v>1196</v>
      </c>
      <c r="D260" s="337">
        <v>279</v>
      </c>
      <c r="E260" s="338">
        <v>280</v>
      </c>
      <c r="F260" s="339">
        <v>5.2</v>
      </c>
      <c r="G260" s="338">
        <v>277</v>
      </c>
      <c r="H260" s="339">
        <v>5</v>
      </c>
      <c r="I260" s="339">
        <v>5.4</v>
      </c>
      <c r="J260" s="340" t="s">
        <v>2962</v>
      </c>
      <c r="M260" s="32"/>
      <c r="N260" s="33"/>
    </row>
    <row r="261" spans="2:14" ht="16.350000000000001" customHeight="1">
      <c r="B261" s="789" t="s">
        <v>426</v>
      </c>
      <c r="C261" s="335" t="s">
        <v>574</v>
      </c>
      <c r="D261" s="337">
        <v>233</v>
      </c>
      <c r="E261" s="338">
        <v>234</v>
      </c>
      <c r="F261" s="339">
        <v>5.2</v>
      </c>
      <c r="G261" s="338">
        <v>232</v>
      </c>
      <c r="H261" s="339">
        <v>5</v>
      </c>
      <c r="I261" s="339">
        <v>5.4</v>
      </c>
      <c r="J261" s="258" t="s">
        <v>2962</v>
      </c>
      <c r="M261" s="32"/>
      <c r="N261" s="33"/>
    </row>
    <row r="262" spans="2:14" ht="16.350000000000001" customHeight="1">
      <c r="B262" s="789" t="s">
        <v>427</v>
      </c>
      <c r="C262" s="336" t="s">
        <v>1198</v>
      </c>
      <c r="D262" s="337">
        <v>471</v>
      </c>
      <c r="E262" s="338">
        <v>473</v>
      </c>
      <c r="F262" s="339">
        <v>5.3</v>
      </c>
      <c r="G262" s="338">
        <v>468</v>
      </c>
      <c r="H262" s="339">
        <v>5.0999999999999996</v>
      </c>
      <c r="I262" s="339">
        <v>5.5</v>
      </c>
      <c r="J262" s="340" t="s">
        <v>2962</v>
      </c>
      <c r="M262" s="32"/>
      <c r="N262" s="33"/>
    </row>
    <row r="263" spans="2:14" ht="16.350000000000001" customHeight="1">
      <c r="B263" s="789" t="s">
        <v>428</v>
      </c>
      <c r="C263" s="324" t="s">
        <v>925</v>
      </c>
      <c r="D263" s="337">
        <v>654</v>
      </c>
      <c r="E263" s="338">
        <v>659</v>
      </c>
      <c r="F263" s="339">
        <v>5.2</v>
      </c>
      <c r="G263" s="338">
        <v>649</v>
      </c>
      <c r="H263" s="339">
        <v>5</v>
      </c>
      <c r="I263" s="339">
        <v>5.4</v>
      </c>
      <c r="J263" s="251" t="s">
        <v>2962</v>
      </c>
      <c r="M263" s="32"/>
      <c r="N263" s="33"/>
    </row>
    <row r="264" spans="2:14" ht="16.350000000000001" customHeight="1">
      <c r="B264" s="789" t="s">
        <v>429</v>
      </c>
      <c r="C264" s="336" t="s">
        <v>1199</v>
      </c>
      <c r="D264" s="337">
        <v>4650</v>
      </c>
      <c r="E264" s="338">
        <v>4670</v>
      </c>
      <c r="F264" s="339">
        <v>5.3</v>
      </c>
      <c r="G264" s="338">
        <v>4630</v>
      </c>
      <c r="H264" s="339">
        <v>5.0999999999999996</v>
      </c>
      <c r="I264" s="339">
        <v>5.5</v>
      </c>
      <c r="J264" s="340" t="s">
        <v>2962</v>
      </c>
      <c r="M264" s="32"/>
      <c r="N264" s="33"/>
    </row>
    <row r="265" spans="2:14" ht="16.350000000000001" customHeight="1">
      <c r="B265" s="789" t="s">
        <v>430</v>
      </c>
      <c r="C265" s="324" t="s">
        <v>926</v>
      </c>
      <c r="D265" s="337">
        <v>1860</v>
      </c>
      <c r="E265" s="338">
        <v>1870</v>
      </c>
      <c r="F265" s="339">
        <v>5.2</v>
      </c>
      <c r="G265" s="338">
        <v>1840</v>
      </c>
      <c r="H265" s="339">
        <v>5</v>
      </c>
      <c r="I265" s="339">
        <v>5.4</v>
      </c>
      <c r="J265" s="251" t="s">
        <v>2962</v>
      </c>
      <c r="M265" s="32"/>
      <c r="N265" s="33"/>
    </row>
    <row r="266" spans="2:14" ht="16.350000000000001" customHeight="1">
      <c r="B266" s="789" t="s">
        <v>431</v>
      </c>
      <c r="C266" s="336" t="s">
        <v>1200</v>
      </c>
      <c r="D266" s="337">
        <v>1080</v>
      </c>
      <c r="E266" s="338">
        <v>1080</v>
      </c>
      <c r="F266" s="339">
        <v>5.3</v>
      </c>
      <c r="G266" s="338">
        <v>1070</v>
      </c>
      <c r="H266" s="339">
        <v>5.0999999999999996</v>
      </c>
      <c r="I266" s="339">
        <v>5.5</v>
      </c>
      <c r="J266" s="340" t="s">
        <v>2962</v>
      </c>
      <c r="M266" s="32"/>
      <c r="N266" s="33"/>
    </row>
    <row r="267" spans="2:14" ht="16.350000000000001" customHeight="1">
      <c r="B267" s="789" t="s">
        <v>432</v>
      </c>
      <c r="C267" s="335" t="s">
        <v>580</v>
      </c>
      <c r="D267" s="337">
        <v>442</v>
      </c>
      <c r="E267" s="338">
        <v>445</v>
      </c>
      <c r="F267" s="339">
        <v>5.4</v>
      </c>
      <c r="G267" s="338">
        <v>438</v>
      </c>
      <c r="H267" s="339">
        <v>5.2</v>
      </c>
      <c r="I267" s="339">
        <v>5.6</v>
      </c>
      <c r="J267" s="258" t="s">
        <v>2962</v>
      </c>
      <c r="M267" s="32"/>
      <c r="N267" s="33"/>
    </row>
    <row r="268" spans="2:14" ht="16.350000000000001" customHeight="1">
      <c r="B268" s="789" t="s">
        <v>433</v>
      </c>
      <c r="C268" s="336" t="s">
        <v>1202</v>
      </c>
      <c r="D268" s="337">
        <v>942</v>
      </c>
      <c r="E268" s="338">
        <v>950</v>
      </c>
      <c r="F268" s="339">
        <v>5.3</v>
      </c>
      <c r="G268" s="338">
        <v>934</v>
      </c>
      <c r="H268" s="339">
        <v>5.0999999999999996</v>
      </c>
      <c r="I268" s="339">
        <v>5.5</v>
      </c>
      <c r="J268" s="340" t="s">
        <v>2960</v>
      </c>
      <c r="M268" s="32"/>
      <c r="N268" s="33"/>
    </row>
    <row r="269" spans="2:14" ht="16.350000000000001" customHeight="1">
      <c r="B269" s="789" t="s">
        <v>434</v>
      </c>
      <c r="C269" s="324" t="s">
        <v>927</v>
      </c>
      <c r="D269" s="337">
        <v>666</v>
      </c>
      <c r="E269" s="338">
        <v>669</v>
      </c>
      <c r="F269" s="339">
        <v>5</v>
      </c>
      <c r="G269" s="338">
        <v>665</v>
      </c>
      <c r="H269" s="339">
        <v>4.8</v>
      </c>
      <c r="I269" s="339">
        <v>5.2</v>
      </c>
      <c r="J269" s="251" t="s">
        <v>597</v>
      </c>
      <c r="M269" s="32"/>
      <c r="N269" s="33"/>
    </row>
    <row r="270" spans="2:14" ht="16.350000000000001" customHeight="1">
      <c r="B270" s="789" t="s">
        <v>435</v>
      </c>
      <c r="C270" s="336" t="s">
        <v>1203</v>
      </c>
      <c r="D270" s="337">
        <v>604</v>
      </c>
      <c r="E270" s="338">
        <v>610</v>
      </c>
      <c r="F270" s="339">
        <v>4.9000000000000004</v>
      </c>
      <c r="G270" s="338">
        <v>598</v>
      </c>
      <c r="H270" s="339">
        <v>4.7</v>
      </c>
      <c r="I270" s="339">
        <v>5.0999999999999996</v>
      </c>
      <c r="J270" s="340" t="s">
        <v>2962</v>
      </c>
      <c r="M270" s="32"/>
      <c r="N270" s="33"/>
    </row>
    <row r="271" spans="2:14" ht="16.350000000000001" customHeight="1">
      <c r="B271" s="789" t="s">
        <v>436</v>
      </c>
      <c r="C271" s="324" t="s">
        <v>928</v>
      </c>
      <c r="D271" s="337">
        <v>1090</v>
      </c>
      <c r="E271" s="338">
        <v>1100</v>
      </c>
      <c r="F271" s="339">
        <v>4.9000000000000004</v>
      </c>
      <c r="G271" s="338">
        <v>1080</v>
      </c>
      <c r="H271" s="339">
        <v>4.7</v>
      </c>
      <c r="I271" s="339">
        <v>5.0999999999999996</v>
      </c>
      <c r="J271" s="251" t="s">
        <v>2962</v>
      </c>
      <c r="M271" s="32"/>
      <c r="N271" s="33"/>
    </row>
    <row r="272" spans="2:14" ht="16.350000000000001" customHeight="1">
      <c r="B272" s="789" t="s">
        <v>437</v>
      </c>
      <c r="C272" s="336" t="s">
        <v>1204</v>
      </c>
      <c r="D272" s="337">
        <v>1660</v>
      </c>
      <c r="E272" s="338">
        <v>1680</v>
      </c>
      <c r="F272" s="339">
        <v>4.9000000000000004</v>
      </c>
      <c r="G272" s="338">
        <v>1640</v>
      </c>
      <c r="H272" s="339">
        <v>4.7</v>
      </c>
      <c r="I272" s="339">
        <v>5.0999999999999996</v>
      </c>
      <c r="J272" s="340" t="s">
        <v>2962</v>
      </c>
      <c r="M272" s="32"/>
      <c r="N272" s="33"/>
    </row>
    <row r="273" spans="2:14" ht="16.350000000000001" customHeight="1">
      <c r="B273" s="789" t="s">
        <v>438</v>
      </c>
      <c r="C273" s="335" t="s">
        <v>586</v>
      </c>
      <c r="D273" s="337">
        <v>4030</v>
      </c>
      <c r="E273" s="338">
        <v>4070</v>
      </c>
      <c r="F273" s="339">
        <v>4.8</v>
      </c>
      <c r="G273" s="338">
        <v>3980</v>
      </c>
      <c r="H273" s="339">
        <v>4.5999999999999996</v>
      </c>
      <c r="I273" s="339">
        <v>5</v>
      </c>
      <c r="J273" s="258" t="s">
        <v>2962</v>
      </c>
      <c r="M273" s="32"/>
      <c r="N273" s="33"/>
    </row>
    <row r="274" spans="2:14" ht="16.350000000000001" customHeight="1">
      <c r="B274" s="789" t="s">
        <v>443</v>
      </c>
      <c r="C274" s="336" t="s">
        <v>1208</v>
      </c>
      <c r="D274" s="337">
        <v>1890</v>
      </c>
      <c r="E274" s="338">
        <v>1910</v>
      </c>
      <c r="F274" s="339">
        <v>4.5999999999999996</v>
      </c>
      <c r="G274" s="338">
        <v>1870</v>
      </c>
      <c r="H274" s="339">
        <v>4.3999999999999995</v>
      </c>
      <c r="I274" s="339">
        <v>4.8</v>
      </c>
      <c r="J274" s="340" t="s">
        <v>2960</v>
      </c>
      <c r="M274" s="32"/>
      <c r="N274" s="33"/>
    </row>
    <row r="275" spans="2:14" ht="16.350000000000001" customHeight="1">
      <c r="B275" s="789" t="s">
        <v>444</v>
      </c>
      <c r="C275" s="335" t="s">
        <v>592</v>
      </c>
      <c r="D275" s="337">
        <v>620</v>
      </c>
      <c r="E275" s="338">
        <v>622</v>
      </c>
      <c r="F275" s="339">
        <v>5.0999999999999996</v>
      </c>
      <c r="G275" s="338">
        <v>619</v>
      </c>
      <c r="H275" s="339">
        <v>4.8999999999999995</v>
      </c>
      <c r="I275" s="339">
        <v>5.3</v>
      </c>
      <c r="J275" s="258" t="s">
        <v>2958</v>
      </c>
      <c r="M275" s="32"/>
      <c r="N275" s="33"/>
    </row>
    <row r="276" spans="2:14" ht="16.350000000000001" customHeight="1">
      <c r="B276" s="789" t="s">
        <v>445</v>
      </c>
      <c r="C276" s="336" t="s">
        <v>1210</v>
      </c>
      <c r="D276" s="337">
        <v>282</v>
      </c>
      <c r="E276" s="338">
        <v>283</v>
      </c>
      <c r="F276" s="339">
        <v>5</v>
      </c>
      <c r="G276" s="338">
        <v>281</v>
      </c>
      <c r="H276" s="339">
        <v>4.8</v>
      </c>
      <c r="I276" s="339">
        <v>5.2</v>
      </c>
      <c r="J276" s="340" t="s">
        <v>2958</v>
      </c>
      <c r="M276" s="32"/>
      <c r="N276" s="33"/>
    </row>
    <row r="277" spans="2:14" ht="16.350000000000001" customHeight="1">
      <c r="B277" s="789" t="s">
        <v>446</v>
      </c>
      <c r="C277" s="324" t="s">
        <v>931</v>
      </c>
      <c r="D277" s="337">
        <v>342</v>
      </c>
      <c r="E277" s="338">
        <v>344</v>
      </c>
      <c r="F277" s="339">
        <v>5.3</v>
      </c>
      <c r="G277" s="338">
        <v>341</v>
      </c>
      <c r="H277" s="339">
        <v>5.0999999999999996</v>
      </c>
      <c r="I277" s="339">
        <v>5.5</v>
      </c>
      <c r="J277" s="251" t="s">
        <v>2958</v>
      </c>
      <c r="M277" s="32"/>
      <c r="N277" s="33"/>
    </row>
    <row r="278" spans="2:14" ht="16.350000000000001" customHeight="1">
      <c r="B278" s="789" t="s">
        <v>447</v>
      </c>
      <c r="C278" s="336" t="s">
        <v>1211</v>
      </c>
      <c r="D278" s="337">
        <v>527</v>
      </c>
      <c r="E278" s="338">
        <v>530</v>
      </c>
      <c r="F278" s="339">
        <v>5.2</v>
      </c>
      <c r="G278" s="338">
        <v>526</v>
      </c>
      <c r="H278" s="339">
        <v>5</v>
      </c>
      <c r="I278" s="339">
        <v>5.4</v>
      </c>
      <c r="J278" s="340" t="s">
        <v>2958</v>
      </c>
      <c r="M278" s="32"/>
      <c r="N278" s="33"/>
    </row>
    <row r="279" spans="2:14" ht="16.350000000000001" customHeight="1">
      <c r="B279" s="1066" t="s">
        <v>448</v>
      </c>
      <c r="C279" s="335" t="s">
        <v>932</v>
      </c>
      <c r="D279" s="337">
        <v>566</v>
      </c>
      <c r="E279" s="338">
        <v>572</v>
      </c>
      <c r="F279" s="339">
        <v>5.2</v>
      </c>
      <c r="G279" s="338">
        <v>563</v>
      </c>
      <c r="H279" s="339">
        <v>5</v>
      </c>
      <c r="I279" s="339">
        <v>5.4</v>
      </c>
      <c r="J279" s="258" t="s">
        <v>2958</v>
      </c>
      <c r="M279" s="32"/>
      <c r="N279" s="33"/>
    </row>
    <row r="280" spans="2:14" ht="16.350000000000001" customHeight="1" thickBot="1">
      <c r="B280" s="792" t="s">
        <v>3206</v>
      </c>
      <c r="C280" s="1067" t="s">
        <v>3207</v>
      </c>
      <c r="D280" s="865">
        <v>5630</v>
      </c>
      <c r="E280" s="920">
        <v>5800</v>
      </c>
      <c r="F280" s="672">
        <v>4.1999999999999993</v>
      </c>
      <c r="G280" s="920">
        <v>5560</v>
      </c>
      <c r="H280" s="672">
        <v>3.9999999999999996</v>
      </c>
      <c r="I280" s="672">
        <v>4.3999999999999995</v>
      </c>
      <c r="J280" s="1141" t="s">
        <v>3579</v>
      </c>
      <c r="M280" s="32"/>
      <c r="N280" s="33"/>
    </row>
    <row r="281" spans="2:14" ht="16.350000000000001" customHeight="1" thickTop="1" thickBot="1">
      <c r="B281" s="1096" t="s">
        <v>3188</v>
      </c>
      <c r="C281" s="678" t="s">
        <v>3176</v>
      </c>
      <c r="D281" s="866">
        <v>3850</v>
      </c>
      <c r="E281" s="867">
        <v>3920</v>
      </c>
      <c r="F281" s="677">
        <v>4.5</v>
      </c>
      <c r="G281" s="867">
        <v>3780</v>
      </c>
      <c r="H281" s="677">
        <v>4.3</v>
      </c>
      <c r="I281" s="677">
        <v>4.7</v>
      </c>
      <c r="J281" s="673" t="s">
        <v>182</v>
      </c>
      <c r="M281" s="32"/>
      <c r="N281" s="33"/>
    </row>
    <row r="282" spans="2:14" ht="16.350000000000001" customHeight="1" thickTop="1">
      <c r="B282" s="793" t="s">
        <v>934</v>
      </c>
      <c r="C282" s="680" t="s">
        <v>1213</v>
      </c>
      <c r="D282" s="869">
        <v>5310</v>
      </c>
      <c r="E282" s="869" t="s">
        <v>813</v>
      </c>
      <c r="F282" s="681" t="s">
        <v>813</v>
      </c>
      <c r="G282" s="869">
        <v>5310</v>
      </c>
      <c r="H282" s="727">
        <v>3.9</v>
      </c>
      <c r="I282" s="681" t="s">
        <v>1051</v>
      </c>
      <c r="J282" s="680" t="s">
        <v>28</v>
      </c>
      <c r="M282" s="32"/>
      <c r="N282" s="33"/>
    </row>
    <row r="283" spans="2:14" ht="16.350000000000001" customHeight="1">
      <c r="B283" s="31"/>
      <c r="D283" s="870"/>
      <c r="E283" s="870"/>
      <c r="F283" s="871"/>
      <c r="G283" s="872"/>
      <c r="H283" s="873"/>
      <c r="I283" s="873"/>
      <c r="J283" s="872"/>
      <c r="M283" s="32"/>
      <c r="N283" s="33"/>
    </row>
    <row r="284" spans="2:14" ht="16.350000000000001" customHeight="1">
      <c r="B284" s="1142"/>
      <c r="C284" s="1069" t="s">
        <v>611</v>
      </c>
      <c r="D284" s="1070">
        <f>SUM(D285:D290)</f>
        <v>1056994</v>
      </c>
      <c r="E284" s="1070" t="s">
        <v>599</v>
      </c>
      <c r="F284" s="1070" t="s">
        <v>599</v>
      </c>
      <c r="G284" s="1071" t="s">
        <v>599</v>
      </c>
      <c r="H284" s="1071" t="s">
        <v>599</v>
      </c>
      <c r="I284" s="1071" t="s">
        <v>599</v>
      </c>
      <c r="J284" s="1072" t="s">
        <v>599</v>
      </c>
      <c r="M284" s="32"/>
      <c r="N284" s="33"/>
    </row>
    <row r="285" spans="2:14" ht="16.350000000000001" customHeight="1">
      <c r="B285" s="385"/>
      <c r="C285" s="874" t="s">
        <v>612</v>
      </c>
      <c r="D285" s="875">
        <f>SUM(D5:D65)</f>
        <v>474070</v>
      </c>
      <c r="E285" s="875" t="s">
        <v>599</v>
      </c>
      <c r="F285" s="876" t="s">
        <v>599</v>
      </c>
      <c r="G285" s="877" t="s">
        <v>599</v>
      </c>
      <c r="H285" s="878" t="s">
        <v>599</v>
      </c>
      <c r="I285" s="878" t="s">
        <v>599</v>
      </c>
      <c r="J285" s="879" t="s">
        <v>262</v>
      </c>
      <c r="M285" s="32"/>
      <c r="N285" s="33"/>
    </row>
    <row r="286" spans="2:14" ht="16.350000000000001" customHeight="1">
      <c r="B286" s="880"/>
      <c r="C286" s="881" t="s">
        <v>613</v>
      </c>
      <c r="D286" s="882">
        <f>SUM(D66:D110)</f>
        <v>185988</v>
      </c>
      <c r="E286" s="882" t="s">
        <v>1051</v>
      </c>
      <c r="F286" s="883" t="s">
        <v>1051</v>
      </c>
      <c r="G286" s="884" t="s">
        <v>1051</v>
      </c>
      <c r="H286" s="885" t="s">
        <v>1051</v>
      </c>
      <c r="I286" s="885" t="s">
        <v>1051</v>
      </c>
      <c r="J286" s="886" t="s">
        <v>1051</v>
      </c>
      <c r="M286" s="32"/>
      <c r="N286" s="33"/>
    </row>
    <row r="287" spans="2:14" ht="16.350000000000001" customHeight="1">
      <c r="B287" s="887"/>
      <c r="C287" s="888" t="s">
        <v>825</v>
      </c>
      <c r="D287" s="889">
        <f>SUM(D111:D129)</f>
        <v>188100</v>
      </c>
      <c r="E287" s="889" t="s">
        <v>599</v>
      </c>
      <c r="F287" s="890" t="s">
        <v>599</v>
      </c>
      <c r="G287" s="891" t="s">
        <v>599</v>
      </c>
      <c r="H287" s="892" t="s">
        <v>599</v>
      </c>
      <c r="I287" s="892" t="s">
        <v>599</v>
      </c>
      <c r="J287" s="893" t="s">
        <v>262</v>
      </c>
    </row>
    <row r="288" spans="2:14" ht="16.350000000000001" customHeight="1">
      <c r="B288" s="894"/>
      <c r="C288" s="895" t="s">
        <v>614</v>
      </c>
      <c r="D288" s="896">
        <f>SUM(D130:D280)</f>
        <v>199676</v>
      </c>
      <c r="E288" s="896" t="s">
        <v>599</v>
      </c>
      <c r="F288" s="897" t="s">
        <v>599</v>
      </c>
      <c r="G288" s="898" t="s">
        <v>599</v>
      </c>
      <c r="H288" s="899" t="s">
        <v>599</v>
      </c>
      <c r="I288" s="899" t="s">
        <v>599</v>
      </c>
      <c r="J288" s="900" t="s">
        <v>262</v>
      </c>
    </row>
    <row r="289" spans="2:14" ht="16.350000000000001" customHeight="1">
      <c r="B289" s="1073"/>
      <c r="C289" s="1074" t="s">
        <v>3179</v>
      </c>
      <c r="D289" s="1075">
        <f>SUM(D281)</f>
        <v>3850</v>
      </c>
      <c r="E289" s="1075" t="s">
        <v>262</v>
      </c>
      <c r="F289" s="1076" t="s">
        <v>262</v>
      </c>
      <c r="G289" s="1077" t="s">
        <v>262</v>
      </c>
      <c r="H289" s="1078" t="s">
        <v>262</v>
      </c>
      <c r="I289" s="1078" t="s">
        <v>262</v>
      </c>
      <c r="J289" s="1079" t="s">
        <v>262</v>
      </c>
    </row>
    <row r="290" spans="2:14" ht="16.350000000000001" customHeight="1">
      <c r="B290" s="901"/>
      <c r="C290" s="902" t="s">
        <v>1215</v>
      </c>
      <c r="D290" s="903">
        <f>SUM(D282)</f>
        <v>5310</v>
      </c>
      <c r="E290" s="903" t="s">
        <v>262</v>
      </c>
      <c r="F290" s="904" t="s">
        <v>262</v>
      </c>
      <c r="G290" s="905" t="s">
        <v>262</v>
      </c>
      <c r="H290" s="906" t="s">
        <v>262</v>
      </c>
      <c r="I290" s="906" t="s">
        <v>262</v>
      </c>
      <c r="J290" s="907" t="s">
        <v>262</v>
      </c>
    </row>
    <row r="291" spans="2:14" ht="16.350000000000001" customHeight="1">
      <c r="B291" s="604" t="s">
        <v>3580</v>
      </c>
      <c r="C291" s="682"/>
      <c r="D291" s="870"/>
      <c r="E291" s="870"/>
      <c r="F291" s="608"/>
      <c r="G291" s="609"/>
      <c r="H291" s="610"/>
      <c r="I291" s="610"/>
      <c r="J291" s="609"/>
    </row>
    <row r="292" spans="2:14" ht="16.350000000000001" customHeight="1">
      <c r="B292" s="604" t="s">
        <v>3581</v>
      </c>
      <c r="C292" s="682"/>
      <c r="D292" s="870"/>
      <c r="E292" s="870"/>
      <c r="F292" s="608"/>
      <c r="G292" s="609"/>
      <c r="H292" s="610"/>
      <c r="I292" s="610"/>
      <c r="J292" s="609"/>
    </row>
    <row r="293" spans="2:14" ht="16.350000000000001" customHeight="1">
      <c r="B293" s="604" t="s">
        <v>3582</v>
      </c>
      <c r="C293" s="682"/>
      <c r="D293" s="870"/>
      <c r="E293" s="870"/>
      <c r="F293" s="608"/>
      <c r="G293" s="609"/>
      <c r="H293" s="610"/>
      <c r="I293" s="610"/>
      <c r="J293" s="609"/>
    </row>
    <row r="294" spans="2:14" ht="16.350000000000001" customHeight="1">
      <c r="B294" s="604" t="s">
        <v>3189</v>
      </c>
      <c r="C294" s="682"/>
      <c r="D294" s="1097"/>
      <c r="E294" s="1097"/>
    </row>
    <row r="295" spans="2:14" ht="16.350000000000001" customHeight="1">
      <c r="B295" s="604" t="s">
        <v>3583</v>
      </c>
      <c r="C295" s="682"/>
      <c r="D295" s="1098"/>
      <c r="E295" s="1097"/>
      <c r="F295" s="608"/>
      <c r="G295" s="609"/>
      <c r="H295" s="610"/>
      <c r="I295" s="610"/>
      <c r="J295" s="609"/>
    </row>
    <row r="296" spans="2:14" ht="16.350000000000001" customHeight="1">
      <c r="B296" s="604" t="s">
        <v>3190</v>
      </c>
      <c r="C296" s="682"/>
      <c r="D296" s="1097"/>
      <c r="E296" s="1097"/>
      <c r="F296" s="608"/>
      <c r="G296" s="609"/>
      <c r="H296" s="610"/>
      <c r="I296" s="610"/>
      <c r="J296" s="609"/>
    </row>
    <row r="297" spans="2:14" ht="16.350000000000001" customHeight="1">
      <c r="B297" s="604" t="s">
        <v>3584</v>
      </c>
      <c r="C297" s="682"/>
      <c r="D297" s="1097"/>
      <c r="E297" s="1097"/>
      <c r="F297" s="608"/>
      <c r="G297" s="609"/>
      <c r="H297" s="610"/>
      <c r="I297" s="610"/>
      <c r="J297" s="609"/>
    </row>
    <row r="298" spans="2:14" ht="16.350000000000001" customHeight="1">
      <c r="B298" s="604" t="s">
        <v>3585</v>
      </c>
      <c r="C298" s="682"/>
      <c r="D298" s="1097"/>
      <c r="E298" s="1097"/>
      <c r="F298" s="608"/>
      <c r="G298" s="609"/>
      <c r="H298" s="610"/>
      <c r="I298" s="610"/>
      <c r="J298" s="609"/>
    </row>
    <row r="299" spans="2:14" s="609" customFormat="1" ht="16.350000000000001" customHeight="1">
      <c r="B299" s="604" t="s">
        <v>3586</v>
      </c>
      <c r="C299" s="682"/>
      <c r="D299" s="870"/>
      <c r="E299" s="870"/>
      <c r="F299" s="608"/>
      <c r="H299" s="610"/>
      <c r="I299" s="610"/>
    </row>
    <row r="300" spans="2:14" s="609" customFormat="1" ht="16.350000000000001" customHeight="1">
      <c r="B300" s="604" t="s">
        <v>3191</v>
      </c>
      <c r="C300" s="682"/>
      <c r="D300" s="1097"/>
      <c r="E300" s="1097"/>
      <c r="F300" s="608"/>
      <c r="H300" s="610"/>
      <c r="I300" s="610"/>
    </row>
    <row r="301" spans="2:14" ht="16.350000000000001" customHeight="1">
      <c r="B301" s="604"/>
      <c r="D301" s="38"/>
      <c r="E301" s="38"/>
    </row>
    <row r="302" spans="2:14" s="609" customFormat="1" ht="16.350000000000001" customHeight="1">
      <c r="B302" s="604"/>
      <c r="C302" s="605"/>
      <c r="D302" s="607"/>
      <c r="E302" s="607"/>
      <c r="F302" s="608"/>
      <c r="H302" s="610"/>
      <c r="I302" s="610"/>
    </row>
    <row r="303" spans="2:14" s="609" customFormat="1" ht="16.350000000000001" customHeight="1">
      <c r="B303" s="604"/>
      <c r="C303" s="605"/>
      <c r="D303" s="611"/>
      <c r="E303" s="611"/>
      <c r="F303" s="608"/>
      <c r="H303" s="610"/>
      <c r="I303" s="610"/>
    </row>
    <row r="304" spans="2:14" s="35" customFormat="1" ht="16.350000000000001" customHeight="1">
      <c r="B304" s="34"/>
      <c r="D304" s="32"/>
      <c r="E304" s="32"/>
      <c r="F304" s="36"/>
      <c r="G304" s="31"/>
      <c r="H304" s="37"/>
      <c r="I304" s="37"/>
      <c r="J304" s="31"/>
      <c r="K304" s="31"/>
      <c r="L304" s="31"/>
      <c r="M304" s="31"/>
      <c r="N304" s="31"/>
    </row>
    <row r="305" spans="2:14" s="35" customFormat="1" ht="16.350000000000001" customHeight="1">
      <c r="B305" s="34"/>
      <c r="D305" s="32"/>
      <c r="E305" s="32"/>
      <c r="F305" s="36"/>
      <c r="G305" s="31"/>
      <c r="H305" s="37"/>
      <c r="I305" s="37"/>
      <c r="J305" s="31"/>
      <c r="K305" s="31"/>
      <c r="L305" s="31"/>
      <c r="M305" s="31"/>
      <c r="N305" s="31"/>
    </row>
    <row r="306" spans="2:14" s="35" customFormat="1" ht="16.350000000000001" customHeight="1">
      <c r="B306" s="34"/>
      <c r="D306" s="32"/>
      <c r="E306" s="32"/>
      <c r="F306" s="36"/>
      <c r="G306" s="31"/>
      <c r="H306" s="37"/>
      <c r="I306" s="37"/>
      <c r="J306" s="31"/>
      <c r="K306" s="31"/>
      <c r="L306" s="31"/>
      <c r="M306" s="31"/>
      <c r="N306" s="31"/>
    </row>
  </sheetData>
  <sheetProtection password="DD24" sheet="1" objects="1" scenarios="1"/>
  <mergeCells count="5">
    <mergeCell ref="B2:B4"/>
    <mergeCell ref="C2:C4"/>
    <mergeCell ref="E2:F2"/>
    <mergeCell ref="G2:I2"/>
    <mergeCell ref="J2:J4"/>
  </mergeCells>
  <phoneticPr fontId="2"/>
  <conditionalFormatting sqref="C5:J282">
    <cfRule type="expression" dxfId="25" priority="2">
      <formula>MOD(ROW(),2)=0</formula>
    </cfRule>
  </conditionalFormatting>
  <conditionalFormatting sqref="H102:H105">
    <cfRule type="expression" dxfId="24" priority="7">
      <formula>MOD(ROW(),2)=0</formula>
    </cfRule>
  </conditionalFormatting>
  <conditionalFormatting sqref="H107:H109">
    <cfRule type="expression" dxfId="23"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85:D28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R459"/>
  <sheetViews>
    <sheetView showGridLines="0" view="pageBreakPreview" zoomScaleNormal="70" zoomScaleSheetLayoutView="100" workbookViewId="0">
      <pane ySplit="3" topLeftCell="A4" activePane="bottomLeft" state="frozen"/>
      <selection activeCell="D23" sqref="D23"/>
      <selection pane="bottomLeft"/>
    </sheetView>
  </sheetViews>
  <sheetFormatPr defaultColWidth="9" defaultRowHeight="15.75"/>
  <cols>
    <col min="1" max="1" width="3.5" style="1104" customWidth="1"/>
    <col min="2" max="2" width="14.375" style="1104" customWidth="1"/>
    <col min="3" max="3" width="30.125" style="1104" customWidth="1"/>
    <col min="4" max="5" width="24" style="1106" customWidth="1"/>
    <col min="6" max="6" width="18.125" style="1106" customWidth="1"/>
    <col min="7" max="8" width="17.125" style="1106" customWidth="1"/>
    <col min="9" max="9" width="13" style="1104" bestFit="1" customWidth="1"/>
    <col min="10" max="10" width="9" style="1104" customWidth="1"/>
    <col min="11" max="11" width="13" style="1104" bestFit="1" customWidth="1"/>
    <col min="12" max="12" width="9" style="1104" customWidth="1"/>
    <col min="13" max="13" width="13" style="1104" bestFit="1" customWidth="1"/>
    <col min="14" max="14" width="9" style="1104" customWidth="1"/>
    <col min="15" max="15" width="13" style="1104" bestFit="1" customWidth="1"/>
    <col min="16" max="16" width="9" style="1104" customWidth="1"/>
    <col min="17" max="17" width="13" style="1104" bestFit="1" customWidth="1"/>
    <col min="18" max="18" width="9" style="1104" customWidth="1"/>
    <col min="19" max="19" width="13" style="1104" bestFit="1" customWidth="1"/>
    <col min="20" max="20" width="9" style="1104" customWidth="1"/>
    <col min="21" max="21" width="13" style="1104" bestFit="1" customWidth="1"/>
    <col min="22" max="22" width="9" style="1104" customWidth="1"/>
    <col min="23" max="23" width="13" style="1104" bestFit="1" customWidth="1"/>
    <col min="24" max="24" width="9" style="1104" customWidth="1"/>
    <col min="25" max="25" width="13" style="1104" bestFit="1" customWidth="1"/>
    <col min="26" max="26" width="9" style="1104" customWidth="1"/>
    <col min="27" max="27" width="13" style="1104" bestFit="1" customWidth="1"/>
    <col min="28" max="28" width="9" style="1104" customWidth="1"/>
    <col min="29" max="29" width="13" style="1104" bestFit="1" customWidth="1"/>
    <col min="30" max="30" width="9" style="1104" customWidth="1"/>
    <col min="31" max="31" width="13" style="1104" bestFit="1" customWidth="1"/>
    <col min="32" max="32" width="9" style="1104" customWidth="1"/>
    <col min="33" max="33" width="13" style="1104" bestFit="1" customWidth="1"/>
    <col min="34" max="34" width="9" style="1104" customWidth="1"/>
    <col min="35" max="35" width="13" style="1104" bestFit="1" customWidth="1"/>
    <col min="36" max="36" width="9" style="1104" customWidth="1"/>
    <col min="37" max="37" width="13" style="1104" bestFit="1" customWidth="1"/>
    <col min="38" max="38" width="9" style="1104" customWidth="1"/>
    <col min="39" max="39" width="13" style="1104" bestFit="1" customWidth="1"/>
    <col min="40" max="40" width="9" style="1104" customWidth="1"/>
    <col min="41" max="41" width="13" style="1104" bestFit="1" customWidth="1"/>
    <col min="42" max="42" width="9" style="1104" customWidth="1"/>
    <col min="43" max="43" width="13" style="1104" bestFit="1" customWidth="1"/>
    <col min="44" max="44" width="9" style="1104" customWidth="1"/>
    <col min="45" max="45" width="13" style="1104" bestFit="1" customWidth="1"/>
    <col min="46" max="46" width="9" style="1104" customWidth="1"/>
    <col min="47" max="47" width="13" style="1104" bestFit="1" customWidth="1"/>
    <col min="48" max="48" width="9" style="1104" customWidth="1"/>
    <col min="49" max="49" width="13" style="1104" bestFit="1" customWidth="1"/>
    <col min="50" max="50" width="9" style="1104" customWidth="1"/>
    <col min="51" max="51" width="13" style="1104" bestFit="1" customWidth="1"/>
    <col min="52" max="52" width="9" style="1104" customWidth="1"/>
    <col min="53" max="53" width="13" style="1104" bestFit="1" customWidth="1"/>
    <col min="54" max="54" width="9" style="1104" customWidth="1"/>
    <col min="55" max="55" width="13" style="1104" bestFit="1" customWidth="1"/>
    <col min="56" max="56" width="9" style="1104" customWidth="1"/>
    <col min="57" max="57" width="13" style="1104" bestFit="1" customWidth="1"/>
    <col min="58" max="58" width="9" style="1104" customWidth="1"/>
    <col min="59" max="59" width="13" style="1104" bestFit="1" customWidth="1"/>
    <col min="60" max="60" width="9" style="1104" customWidth="1"/>
    <col min="61" max="61" width="13" style="1104" bestFit="1" customWidth="1"/>
    <col min="62" max="62" width="9" style="1104" customWidth="1"/>
    <col min="63" max="63" width="13" style="1104" bestFit="1" customWidth="1"/>
    <col min="64" max="64" width="9" style="1104" customWidth="1"/>
    <col min="65" max="65" width="13" style="1104" bestFit="1" customWidth="1"/>
    <col min="66" max="66" width="9" style="1104" customWidth="1"/>
    <col min="67" max="67" width="13" style="1104" bestFit="1" customWidth="1"/>
    <col min="68" max="68" width="9" style="1104" customWidth="1"/>
    <col min="69" max="69" width="13" style="1104" bestFit="1" customWidth="1"/>
    <col min="70" max="70" width="9" style="1104" customWidth="1"/>
    <col min="71" max="16384" width="9" style="1104"/>
  </cols>
  <sheetData>
    <row r="1" spans="1:70">
      <c r="A1" s="1"/>
      <c r="B1" s="1"/>
      <c r="C1" s="1"/>
      <c r="D1" s="3"/>
      <c r="E1" s="3"/>
      <c r="F1" s="3"/>
      <c r="G1" s="3"/>
      <c r="H1" s="3"/>
    </row>
    <row r="2" spans="1:70" s="1116" customFormat="1" ht="16.350000000000001" customHeight="1">
      <c r="A2" s="151"/>
      <c r="B2" s="1080" t="s">
        <v>67</v>
      </c>
      <c r="C2" s="1081" t="s">
        <v>0</v>
      </c>
      <c r="D2" s="1082" t="s">
        <v>13</v>
      </c>
      <c r="E2" s="1082" t="s">
        <v>792</v>
      </c>
      <c r="F2" s="1082" t="s">
        <v>793</v>
      </c>
      <c r="G2" s="1082" t="s">
        <v>795</v>
      </c>
      <c r="H2" s="1082" t="s">
        <v>816</v>
      </c>
    </row>
    <row r="3" spans="1:70" s="1116" customFormat="1" ht="16.350000000000001" customHeight="1">
      <c r="A3" s="151"/>
      <c r="B3" s="949"/>
      <c r="C3" s="951"/>
      <c r="D3" s="953" t="s">
        <v>17</v>
      </c>
      <c r="E3" s="953" t="s">
        <v>17</v>
      </c>
      <c r="F3" s="953" t="s">
        <v>794</v>
      </c>
      <c r="G3" s="953"/>
      <c r="H3" s="953" t="s">
        <v>817</v>
      </c>
    </row>
    <row r="4" spans="1:70" s="31" customFormat="1" ht="16.350000000000001" customHeight="1">
      <c r="B4" s="769" t="s">
        <v>74</v>
      </c>
      <c r="C4" s="340" t="s">
        <v>126</v>
      </c>
      <c r="D4" s="638">
        <v>31139.8</v>
      </c>
      <c r="E4" s="693">
        <v>31133.29</v>
      </c>
      <c r="F4" s="339">
        <v>99.979094278062163</v>
      </c>
      <c r="G4" s="338">
        <v>100</v>
      </c>
      <c r="H4" s="694">
        <v>2780</v>
      </c>
      <c r="I4" s="1104"/>
      <c r="J4" s="1104"/>
      <c r="K4" s="1104"/>
      <c r="L4" s="1104"/>
      <c r="M4" s="1104"/>
      <c r="N4" s="1104"/>
      <c r="O4" s="1104"/>
      <c r="P4" s="1104"/>
      <c r="Q4" s="1104"/>
      <c r="R4" s="1104"/>
      <c r="S4" s="1104"/>
      <c r="T4" s="1104"/>
      <c r="U4" s="1104"/>
      <c r="V4" s="1104"/>
      <c r="W4" s="1104"/>
      <c r="X4" s="1104"/>
      <c r="Y4" s="1104"/>
      <c r="Z4" s="1104"/>
      <c r="AA4" s="1104"/>
      <c r="AB4" s="1104"/>
      <c r="AC4" s="1104"/>
      <c r="AD4" s="1104"/>
      <c r="AE4" s="1104"/>
      <c r="AF4" s="1104"/>
      <c r="AG4" s="1104"/>
      <c r="AH4" s="1104"/>
      <c r="AI4" s="1104"/>
      <c r="AJ4" s="1104"/>
      <c r="AK4" s="1104"/>
      <c r="AL4" s="1104"/>
      <c r="AM4" s="1104"/>
      <c r="AN4" s="1104"/>
      <c r="AO4" s="1104"/>
      <c r="AP4" s="1104"/>
      <c r="AQ4" s="1104"/>
      <c r="AR4" s="1104"/>
      <c r="AS4" s="1104"/>
      <c r="AT4" s="1104"/>
      <c r="AU4" s="1104"/>
      <c r="AV4" s="1104"/>
      <c r="AW4" s="1104"/>
      <c r="AX4" s="1104"/>
      <c r="AY4" s="1104"/>
      <c r="AZ4" s="1104"/>
      <c r="BA4" s="1104"/>
      <c r="BB4" s="1104"/>
      <c r="BC4" s="1104"/>
      <c r="BD4" s="1104"/>
      <c r="BE4" s="1104"/>
      <c r="BF4" s="1104"/>
      <c r="BG4" s="1104"/>
      <c r="BH4" s="1104"/>
      <c r="BI4" s="1104"/>
      <c r="BJ4" s="1104"/>
      <c r="BK4" s="1104"/>
      <c r="BL4" s="1104"/>
      <c r="BM4" s="1104"/>
      <c r="BN4" s="1104"/>
      <c r="BO4" s="1104"/>
      <c r="BP4" s="1104"/>
      <c r="BQ4" s="1104"/>
      <c r="BR4" s="1104"/>
    </row>
    <row r="5" spans="1:70" s="31" customFormat="1" ht="16.350000000000001" customHeight="1">
      <c r="B5" s="769" t="s">
        <v>68</v>
      </c>
      <c r="C5" s="251" t="s">
        <v>938</v>
      </c>
      <c r="D5" s="695">
        <v>25127.119999999999</v>
      </c>
      <c r="E5" s="695">
        <v>25127.119999999999</v>
      </c>
      <c r="F5" s="664">
        <v>100</v>
      </c>
      <c r="G5" s="665">
        <v>6</v>
      </c>
      <c r="H5" s="696" t="s">
        <v>61</v>
      </c>
      <c r="I5" s="1116"/>
      <c r="J5" s="1116"/>
      <c r="K5" s="1116"/>
      <c r="L5" s="1116"/>
      <c r="M5" s="1116"/>
      <c r="N5" s="1116"/>
      <c r="O5" s="1116"/>
      <c r="P5" s="1116"/>
      <c r="Q5" s="1116"/>
      <c r="R5" s="1116"/>
      <c r="S5" s="1116"/>
      <c r="T5" s="1116"/>
      <c r="U5" s="1116"/>
      <c r="V5" s="1116"/>
      <c r="W5" s="1116"/>
      <c r="X5" s="1116"/>
      <c r="Y5" s="1116"/>
      <c r="Z5" s="1116"/>
      <c r="AA5" s="1116"/>
      <c r="AB5" s="1116"/>
      <c r="AC5" s="1116"/>
      <c r="AD5" s="1116"/>
      <c r="AE5" s="1116"/>
      <c r="AF5" s="1116"/>
      <c r="AG5" s="1116"/>
      <c r="AH5" s="1116"/>
      <c r="AI5" s="1116"/>
      <c r="AJ5" s="1116"/>
      <c r="AK5" s="1116"/>
      <c r="AL5" s="1116"/>
      <c r="AM5" s="1116"/>
      <c r="AN5" s="1116"/>
      <c r="AO5" s="1116"/>
      <c r="AP5" s="1116"/>
      <c r="AQ5" s="1116"/>
      <c r="AR5" s="1116"/>
      <c r="AS5" s="1116"/>
      <c r="AT5" s="1116"/>
      <c r="AU5" s="1116"/>
      <c r="AV5" s="1116"/>
      <c r="AW5" s="1116"/>
      <c r="AX5" s="1116"/>
      <c r="AY5" s="1116"/>
      <c r="AZ5" s="1116"/>
      <c r="BA5" s="1116"/>
      <c r="BB5" s="1116"/>
      <c r="BC5" s="1116"/>
      <c r="BD5" s="1116"/>
      <c r="BE5" s="1116"/>
      <c r="BF5" s="1116"/>
      <c r="BG5" s="1116"/>
      <c r="BH5" s="1116"/>
      <c r="BI5" s="1116"/>
      <c r="BJ5" s="1116"/>
      <c r="BK5" s="1116"/>
      <c r="BL5" s="1116"/>
      <c r="BM5" s="1116"/>
      <c r="BN5" s="1116"/>
      <c r="BO5" s="1116"/>
      <c r="BP5" s="1116"/>
      <c r="BQ5" s="1116"/>
      <c r="BR5" s="1116"/>
    </row>
    <row r="6" spans="1:70" s="31" customFormat="1" ht="16.350000000000001" customHeight="1">
      <c r="B6" s="769" t="s">
        <v>75</v>
      </c>
      <c r="C6" s="340" t="s">
        <v>128</v>
      </c>
      <c r="D6" s="638">
        <v>16384.189999999999</v>
      </c>
      <c r="E6" s="693">
        <v>16139.519999999999</v>
      </c>
      <c r="F6" s="339">
        <v>98.5</v>
      </c>
      <c r="G6" s="338">
        <v>2</v>
      </c>
      <c r="H6" s="694" t="s">
        <v>2994</v>
      </c>
      <c r="I6" s="1116"/>
      <c r="J6" s="1116"/>
      <c r="K6" s="1116"/>
      <c r="L6" s="1116"/>
      <c r="M6" s="1116"/>
      <c r="N6" s="1116"/>
      <c r="O6" s="1116"/>
      <c r="P6" s="1116"/>
      <c r="Q6" s="1116"/>
      <c r="R6" s="1116"/>
      <c r="S6" s="1116"/>
      <c r="T6" s="1116"/>
      <c r="U6" s="1116"/>
      <c r="V6" s="1116"/>
      <c r="W6" s="1116"/>
      <c r="X6" s="1116"/>
      <c r="Y6" s="1116"/>
      <c r="Z6" s="1116"/>
      <c r="AA6" s="1116"/>
      <c r="AB6" s="1116"/>
      <c r="AC6" s="1116"/>
      <c r="AD6" s="1116"/>
      <c r="AE6" s="1116"/>
      <c r="AF6" s="1116"/>
      <c r="AG6" s="1116"/>
      <c r="AH6" s="1116"/>
      <c r="AI6" s="1116"/>
      <c r="AJ6" s="1116"/>
      <c r="AK6" s="1116"/>
      <c r="AL6" s="1116"/>
      <c r="AM6" s="1116"/>
      <c r="AN6" s="1116"/>
      <c r="AO6" s="1116"/>
      <c r="AP6" s="1116"/>
      <c r="AQ6" s="1116"/>
      <c r="AR6" s="1116"/>
      <c r="AS6" s="1116"/>
      <c r="AT6" s="1116"/>
      <c r="AU6" s="1116"/>
      <c r="AV6" s="1116"/>
      <c r="AW6" s="1116"/>
      <c r="AX6" s="1116"/>
      <c r="AY6" s="1116"/>
      <c r="AZ6" s="1116"/>
      <c r="BA6" s="1116"/>
      <c r="BB6" s="1116"/>
      <c r="BC6" s="1116"/>
      <c r="BD6" s="1116"/>
      <c r="BE6" s="1116"/>
      <c r="BF6" s="1116"/>
      <c r="BG6" s="1116"/>
      <c r="BH6" s="1116"/>
      <c r="BI6" s="1116"/>
      <c r="BJ6" s="1116"/>
      <c r="BK6" s="1116"/>
      <c r="BL6" s="1116"/>
      <c r="BM6" s="1116"/>
      <c r="BN6" s="1116"/>
      <c r="BO6" s="1116"/>
      <c r="BP6" s="1116"/>
      <c r="BQ6" s="1116"/>
      <c r="BR6" s="1116"/>
    </row>
    <row r="7" spans="1:70" s="31" customFormat="1" ht="16.350000000000001" customHeight="1">
      <c r="B7" s="769" t="s">
        <v>70</v>
      </c>
      <c r="C7" s="251" t="s">
        <v>1426</v>
      </c>
      <c r="D7" s="695">
        <v>6709.2199999999993</v>
      </c>
      <c r="E7" s="695">
        <v>6709.2199999999993</v>
      </c>
      <c r="F7" s="664">
        <v>100</v>
      </c>
      <c r="G7" s="665">
        <v>17</v>
      </c>
      <c r="H7" s="696">
        <v>449</v>
      </c>
      <c r="I7" s="1104"/>
      <c r="J7" s="1104"/>
      <c r="K7" s="1104"/>
      <c r="L7" s="1104"/>
      <c r="M7" s="1104"/>
      <c r="N7" s="1104"/>
      <c r="O7" s="1104"/>
      <c r="P7" s="1104"/>
      <c r="Q7" s="1104"/>
      <c r="R7" s="1104"/>
      <c r="S7" s="1104"/>
      <c r="T7" s="1104"/>
      <c r="U7" s="1104"/>
      <c r="V7" s="1104"/>
      <c r="W7" s="1104"/>
      <c r="X7" s="1104"/>
      <c r="Y7" s="1104"/>
      <c r="Z7" s="1104"/>
      <c r="AA7" s="1104"/>
      <c r="AB7" s="1104"/>
      <c r="AC7" s="1104"/>
      <c r="AD7" s="1104"/>
      <c r="AE7" s="1104"/>
      <c r="AF7" s="1104"/>
      <c r="AG7" s="1104"/>
      <c r="AH7" s="1104"/>
      <c r="AI7" s="1104"/>
      <c r="AJ7" s="1104"/>
      <c r="AK7" s="1104"/>
      <c r="AL7" s="1104"/>
      <c r="AM7" s="1104"/>
      <c r="AN7" s="1104"/>
      <c r="AO7" s="1104"/>
      <c r="AP7" s="1104"/>
      <c r="AQ7" s="1104"/>
      <c r="AR7" s="1104"/>
      <c r="AS7" s="1104"/>
      <c r="AT7" s="1104"/>
      <c r="AU7" s="1104"/>
      <c r="AV7" s="1104"/>
      <c r="AW7" s="1104"/>
      <c r="AX7" s="1104"/>
      <c r="AY7" s="1104"/>
      <c r="AZ7" s="1104"/>
      <c r="BA7" s="1104"/>
      <c r="BB7" s="1104"/>
      <c r="BC7" s="1104"/>
      <c r="BD7" s="1104"/>
      <c r="BE7" s="1104"/>
      <c r="BF7" s="1104"/>
      <c r="BG7" s="1104"/>
      <c r="BH7" s="1104"/>
      <c r="BI7" s="1104"/>
      <c r="BJ7" s="1104"/>
      <c r="BK7" s="1104"/>
      <c r="BL7" s="1104"/>
      <c r="BM7" s="1104"/>
      <c r="BN7" s="1104"/>
      <c r="BO7" s="1104"/>
      <c r="BP7" s="1104"/>
      <c r="BQ7" s="1104"/>
      <c r="BR7" s="1104"/>
    </row>
    <row r="8" spans="1:70" s="31" customFormat="1" ht="16.350000000000001" customHeight="1">
      <c r="B8" s="769" t="s">
        <v>77</v>
      </c>
      <c r="C8" s="340" t="s">
        <v>1427</v>
      </c>
      <c r="D8" s="638">
        <v>3489.0899999999997</v>
      </c>
      <c r="E8" s="693">
        <v>3489.0899999999997</v>
      </c>
      <c r="F8" s="339">
        <v>100</v>
      </c>
      <c r="G8" s="338">
        <v>7</v>
      </c>
      <c r="H8" s="694">
        <v>468</v>
      </c>
      <c r="I8" s="1116"/>
      <c r="J8" s="1116"/>
      <c r="K8" s="1116"/>
      <c r="L8" s="1116"/>
      <c r="M8" s="1116"/>
      <c r="N8" s="1116"/>
      <c r="O8" s="1116"/>
      <c r="P8" s="1116"/>
      <c r="Q8" s="1116"/>
      <c r="R8" s="1116"/>
      <c r="S8" s="1116"/>
      <c r="T8" s="1116"/>
      <c r="U8" s="1116"/>
      <c r="V8" s="1116"/>
      <c r="W8" s="1116"/>
      <c r="X8" s="1116"/>
      <c r="Y8" s="1116"/>
      <c r="Z8" s="1116"/>
      <c r="AA8" s="1116"/>
      <c r="AB8" s="1116"/>
      <c r="AC8" s="1116"/>
      <c r="AD8" s="1116"/>
      <c r="AE8" s="1116"/>
      <c r="AF8" s="1116"/>
      <c r="AG8" s="1116"/>
      <c r="AH8" s="1116"/>
      <c r="AI8" s="1116"/>
      <c r="AJ8" s="1116"/>
      <c r="AK8" s="1116"/>
      <c r="AL8" s="1116"/>
      <c r="AM8" s="1116"/>
      <c r="AN8" s="1116"/>
      <c r="AO8" s="1116"/>
      <c r="AP8" s="1116"/>
      <c r="AQ8" s="1116"/>
      <c r="AR8" s="1116"/>
      <c r="AS8" s="1116"/>
      <c r="AT8" s="1116"/>
      <c r="AU8" s="1116"/>
      <c r="AV8" s="1116"/>
      <c r="AW8" s="1116"/>
      <c r="AX8" s="1116"/>
      <c r="AY8" s="1116"/>
      <c r="AZ8" s="1116"/>
      <c r="BA8" s="1116"/>
      <c r="BB8" s="1116"/>
      <c r="BC8" s="1116"/>
      <c r="BD8" s="1116"/>
      <c r="BE8" s="1116"/>
      <c r="BF8" s="1116"/>
      <c r="BG8" s="1116"/>
      <c r="BH8" s="1116"/>
      <c r="BI8" s="1116"/>
      <c r="BJ8" s="1116"/>
      <c r="BK8" s="1116"/>
      <c r="BL8" s="1116"/>
      <c r="BM8" s="1116"/>
      <c r="BN8" s="1116"/>
      <c r="BO8" s="1116"/>
      <c r="BP8" s="1116"/>
      <c r="BQ8" s="1116"/>
      <c r="BR8" s="1116"/>
    </row>
    <row r="9" spans="1:70" s="31" customFormat="1" ht="16.350000000000001" customHeight="1">
      <c r="B9" s="769" t="s">
        <v>78</v>
      </c>
      <c r="C9" s="251" t="s">
        <v>1948</v>
      </c>
      <c r="D9" s="695">
        <v>8821.24</v>
      </c>
      <c r="E9" s="695">
        <v>8821.24</v>
      </c>
      <c r="F9" s="664">
        <v>100</v>
      </c>
      <c r="G9" s="665">
        <v>1</v>
      </c>
      <c r="H9" s="696" t="s">
        <v>2994</v>
      </c>
      <c r="I9" s="1116"/>
      <c r="J9" s="1116"/>
      <c r="K9" s="1116"/>
      <c r="L9" s="1116"/>
      <c r="M9" s="1116"/>
      <c r="N9" s="1116"/>
      <c r="O9" s="1116"/>
      <c r="P9" s="1116"/>
      <c r="Q9" s="1116"/>
      <c r="R9" s="1116"/>
      <c r="S9" s="1116"/>
      <c r="T9" s="1116"/>
      <c r="U9" s="1116"/>
      <c r="V9" s="1116"/>
      <c r="W9" s="1116"/>
      <c r="X9" s="1116"/>
      <c r="Y9" s="1116"/>
      <c r="Z9" s="1116"/>
      <c r="AA9" s="1116"/>
      <c r="AB9" s="1116"/>
      <c r="AC9" s="1116"/>
      <c r="AD9" s="1116"/>
      <c r="AE9" s="1116"/>
      <c r="AF9" s="1116"/>
      <c r="AG9" s="1116"/>
      <c r="AH9" s="1116"/>
      <c r="AI9" s="1116"/>
      <c r="AJ9" s="1116"/>
      <c r="AK9" s="1116"/>
      <c r="AL9" s="1116"/>
      <c r="AM9" s="1116"/>
      <c r="AN9" s="1116"/>
      <c r="AO9" s="1116"/>
      <c r="AP9" s="1116"/>
      <c r="AQ9" s="1116"/>
      <c r="AR9" s="1116"/>
      <c r="AS9" s="1116"/>
      <c r="AT9" s="1116"/>
      <c r="AU9" s="1116"/>
      <c r="AV9" s="1116"/>
      <c r="AW9" s="1116"/>
      <c r="AX9" s="1116"/>
      <c r="AY9" s="1116"/>
      <c r="AZ9" s="1116"/>
      <c r="BA9" s="1116"/>
      <c r="BB9" s="1116"/>
      <c r="BC9" s="1116"/>
      <c r="BD9" s="1116"/>
      <c r="BE9" s="1116"/>
      <c r="BF9" s="1116"/>
      <c r="BG9" s="1116"/>
      <c r="BH9" s="1116"/>
      <c r="BI9" s="1116"/>
      <c r="BJ9" s="1116"/>
      <c r="BK9" s="1116"/>
      <c r="BL9" s="1116"/>
      <c r="BM9" s="1116"/>
      <c r="BN9" s="1116"/>
      <c r="BO9" s="1116"/>
      <c r="BP9" s="1116"/>
      <c r="BQ9" s="1116"/>
      <c r="BR9" s="1116"/>
    </row>
    <row r="10" spans="1:70" s="31" customFormat="1" ht="16.350000000000001" customHeight="1">
      <c r="B10" s="769" t="s">
        <v>79</v>
      </c>
      <c r="C10" s="340" t="s">
        <v>1428</v>
      </c>
      <c r="D10" s="638">
        <v>8165.1</v>
      </c>
      <c r="E10" s="693">
        <v>8165.1</v>
      </c>
      <c r="F10" s="339">
        <v>100</v>
      </c>
      <c r="G10" s="338">
        <v>10</v>
      </c>
      <c r="H10" s="694">
        <v>333</v>
      </c>
      <c r="I10" s="1104"/>
      <c r="J10" s="1104"/>
      <c r="K10" s="1104"/>
      <c r="L10" s="1104"/>
      <c r="M10" s="1104"/>
      <c r="N10" s="1104"/>
      <c r="O10" s="1104"/>
      <c r="P10" s="1104"/>
      <c r="Q10" s="1104"/>
      <c r="R10" s="1104"/>
      <c r="S10" s="1104"/>
      <c r="T10" s="1104"/>
      <c r="U10" s="1104"/>
      <c r="V10" s="1104"/>
      <c r="W10" s="1104"/>
      <c r="X10" s="1104"/>
      <c r="Y10" s="1104"/>
      <c r="Z10" s="1104"/>
      <c r="AA10" s="1104"/>
      <c r="AB10" s="1104"/>
      <c r="AC10" s="1104"/>
      <c r="AD10" s="1104"/>
      <c r="AE10" s="1104"/>
      <c r="AF10" s="1104"/>
      <c r="AG10" s="1104"/>
      <c r="AH10" s="1104"/>
      <c r="AI10" s="1104"/>
      <c r="AJ10" s="1104"/>
      <c r="AK10" s="1104"/>
      <c r="AL10" s="1104"/>
      <c r="AM10" s="1104"/>
      <c r="AN10" s="1104"/>
      <c r="AO10" s="1104"/>
      <c r="AP10" s="1104"/>
      <c r="AQ10" s="1104"/>
      <c r="AR10" s="1104"/>
      <c r="AS10" s="1104"/>
      <c r="AT10" s="1104"/>
      <c r="AU10" s="1104"/>
      <c r="AV10" s="1104"/>
      <c r="AW10" s="1104"/>
      <c r="AX10" s="1104"/>
      <c r="AY10" s="1104"/>
      <c r="AZ10" s="1104"/>
      <c r="BA10" s="1104"/>
      <c r="BB10" s="1104"/>
      <c r="BC10" s="1104"/>
      <c r="BD10" s="1104"/>
      <c r="BE10" s="1104"/>
      <c r="BF10" s="1104"/>
      <c r="BG10" s="1104"/>
      <c r="BH10" s="1104"/>
      <c r="BI10" s="1104"/>
      <c r="BJ10" s="1104"/>
      <c r="BK10" s="1104"/>
      <c r="BL10" s="1104"/>
      <c r="BM10" s="1104"/>
      <c r="BN10" s="1104"/>
      <c r="BO10" s="1104"/>
      <c r="BP10" s="1104"/>
      <c r="BQ10" s="1104"/>
      <c r="BR10" s="1104"/>
    </row>
    <row r="11" spans="1:70" s="31" customFormat="1" ht="16.350000000000001" customHeight="1">
      <c r="B11" s="769" t="s">
        <v>80</v>
      </c>
      <c r="C11" s="251" t="s">
        <v>940</v>
      </c>
      <c r="D11" s="695">
        <v>5683.0899999999992</v>
      </c>
      <c r="E11" s="695">
        <v>5683.0899999999992</v>
      </c>
      <c r="F11" s="664">
        <v>100</v>
      </c>
      <c r="G11" s="665">
        <v>20</v>
      </c>
      <c r="H11" s="696">
        <v>440</v>
      </c>
      <c r="I11" s="1116"/>
      <c r="J11" s="1116"/>
      <c r="K11" s="1116"/>
      <c r="L11" s="1116"/>
      <c r="M11" s="1116"/>
      <c r="N11" s="1116"/>
      <c r="O11" s="1116"/>
      <c r="P11" s="1116"/>
      <c r="Q11" s="1116"/>
      <c r="R11" s="1116"/>
      <c r="S11" s="1116"/>
      <c r="T11" s="1116"/>
      <c r="U11" s="1116"/>
      <c r="V11" s="1116"/>
      <c r="W11" s="1116"/>
      <c r="X11" s="1116"/>
      <c r="Y11" s="1116"/>
      <c r="Z11" s="1116"/>
      <c r="AA11" s="1116"/>
      <c r="AB11" s="1116"/>
      <c r="AC11" s="1116"/>
      <c r="AD11" s="1116"/>
      <c r="AE11" s="1116"/>
      <c r="AF11" s="1116"/>
      <c r="AG11" s="1116"/>
      <c r="AH11" s="1116"/>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116"/>
      <c r="BD11" s="1116"/>
      <c r="BE11" s="1116"/>
      <c r="BF11" s="1116"/>
      <c r="BG11" s="1116"/>
      <c r="BH11" s="1116"/>
      <c r="BI11" s="1116"/>
      <c r="BJ11" s="1116"/>
      <c r="BK11" s="1116"/>
      <c r="BL11" s="1116"/>
      <c r="BM11" s="1116"/>
      <c r="BN11" s="1116"/>
      <c r="BO11" s="1116"/>
      <c r="BP11" s="1116"/>
      <c r="BQ11" s="1116"/>
      <c r="BR11" s="1116"/>
    </row>
    <row r="12" spans="1:70" s="31" customFormat="1" ht="16.350000000000001" customHeight="1">
      <c r="B12" s="769" t="s">
        <v>81</v>
      </c>
      <c r="C12" s="340" t="s">
        <v>136</v>
      </c>
      <c r="D12" s="638">
        <v>3358</v>
      </c>
      <c r="E12" s="693">
        <v>3358</v>
      </c>
      <c r="F12" s="339">
        <v>100</v>
      </c>
      <c r="G12" s="338">
        <v>8</v>
      </c>
      <c r="H12" s="694">
        <v>241</v>
      </c>
      <c r="I12" s="1116"/>
      <c r="J12" s="1116"/>
      <c r="K12" s="1116"/>
      <c r="L12" s="1116"/>
      <c r="M12" s="1116"/>
      <c r="N12" s="1116"/>
      <c r="O12" s="1116"/>
      <c r="P12" s="1116"/>
      <c r="Q12" s="1116"/>
      <c r="R12" s="1116"/>
      <c r="S12" s="1116"/>
      <c r="T12" s="1116"/>
      <c r="U12" s="1116"/>
      <c r="V12" s="1116"/>
      <c r="W12" s="1116"/>
      <c r="X12" s="1116"/>
      <c r="Y12" s="1116"/>
      <c r="Z12" s="1116"/>
      <c r="AA12" s="1116"/>
      <c r="AB12" s="1116"/>
      <c r="AC12" s="1116"/>
      <c r="AD12" s="1116"/>
      <c r="AE12" s="1116"/>
      <c r="AF12" s="1116"/>
      <c r="AG12" s="1116"/>
      <c r="AH12" s="1116"/>
      <c r="AI12" s="1116"/>
      <c r="AJ12" s="1116"/>
      <c r="AK12" s="1116"/>
      <c r="AL12" s="1116"/>
      <c r="AM12" s="1116"/>
      <c r="AN12" s="1116"/>
      <c r="AO12" s="1116"/>
      <c r="AP12" s="1116"/>
      <c r="AQ12" s="1116"/>
      <c r="AR12" s="1116"/>
      <c r="AS12" s="1116"/>
      <c r="AT12" s="1116"/>
      <c r="AU12" s="1116"/>
      <c r="AV12" s="1116"/>
      <c r="AW12" s="1116"/>
      <c r="AX12" s="1116"/>
      <c r="AY12" s="1116"/>
      <c r="AZ12" s="1116"/>
      <c r="BA12" s="1116"/>
      <c r="BB12" s="1116"/>
      <c r="BC12" s="1116"/>
      <c r="BD12" s="1116"/>
      <c r="BE12" s="1116"/>
      <c r="BF12" s="1116"/>
      <c r="BG12" s="1116"/>
      <c r="BH12" s="1116"/>
      <c r="BI12" s="1116"/>
      <c r="BJ12" s="1116"/>
      <c r="BK12" s="1116"/>
      <c r="BL12" s="1116"/>
      <c r="BM12" s="1116"/>
      <c r="BN12" s="1116"/>
      <c r="BO12" s="1116"/>
      <c r="BP12" s="1116"/>
      <c r="BQ12" s="1116"/>
      <c r="BR12" s="1116"/>
    </row>
    <row r="13" spans="1:70" s="31" customFormat="1" ht="16.350000000000001" customHeight="1">
      <c r="B13" s="769" t="s">
        <v>83</v>
      </c>
      <c r="C13" s="251" t="s">
        <v>941</v>
      </c>
      <c r="D13" s="695">
        <v>4117.26</v>
      </c>
      <c r="E13" s="695">
        <v>4117.26</v>
      </c>
      <c r="F13" s="664">
        <v>100</v>
      </c>
      <c r="G13" s="665">
        <v>7</v>
      </c>
      <c r="H13" s="696">
        <v>201</v>
      </c>
      <c r="I13" s="1104"/>
      <c r="J13" s="1104"/>
      <c r="K13" s="1104"/>
      <c r="L13" s="1104"/>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04"/>
      <c r="AL13" s="1104"/>
      <c r="AM13" s="1104"/>
      <c r="AN13" s="1104"/>
      <c r="AO13" s="1104"/>
      <c r="AP13" s="1104"/>
      <c r="AQ13" s="1104"/>
      <c r="AR13" s="1104"/>
      <c r="AS13" s="1104"/>
      <c r="AT13" s="1104"/>
      <c r="AU13" s="1104"/>
      <c r="AV13" s="1104"/>
      <c r="AW13" s="1104"/>
      <c r="AX13" s="1104"/>
      <c r="AY13" s="1104"/>
      <c r="AZ13" s="1104"/>
      <c r="BA13" s="1104"/>
      <c r="BB13" s="1104"/>
      <c r="BC13" s="1104"/>
      <c r="BD13" s="1104"/>
      <c r="BE13" s="1104"/>
      <c r="BF13" s="1104"/>
      <c r="BG13" s="1104"/>
      <c r="BH13" s="1104"/>
      <c r="BI13" s="1104"/>
      <c r="BJ13" s="1104"/>
      <c r="BK13" s="1104"/>
      <c r="BL13" s="1104"/>
      <c r="BM13" s="1104"/>
      <c r="BN13" s="1104"/>
      <c r="BO13" s="1104"/>
      <c r="BP13" s="1104"/>
      <c r="BQ13" s="1104"/>
      <c r="BR13" s="1104"/>
    </row>
    <row r="14" spans="1:70" s="31" customFormat="1" ht="16.350000000000001" customHeight="1">
      <c r="B14" s="769" t="s">
        <v>85</v>
      </c>
      <c r="C14" s="340" t="s">
        <v>1429</v>
      </c>
      <c r="D14" s="638">
        <v>4160.9399999999996</v>
      </c>
      <c r="E14" s="693">
        <v>4160.9399999999996</v>
      </c>
      <c r="F14" s="339">
        <v>100</v>
      </c>
      <c r="G14" s="338">
        <v>4</v>
      </c>
      <c r="H14" s="694">
        <v>279</v>
      </c>
      <c r="I14" s="1116"/>
      <c r="J14" s="1116"/>
      <c r="K14" s="1116"/>
      <c r="L14" s="1116"/>
      <c r="M14" s="1116"/>
      <c r="N14" s="1116"/>
      <c r="O14" s="1116"/>
      <c r="P14" s="1116"/>
      <c r="Q14" s="1116"/>
      <c r="R14" s="1116"/>
      <c r="S14" s="1116"/>
      <c r="T14" s="1116"/>
      <c r="U14" s="1116"/>
      <c r="V14" s="1116"/>
      <c r="W14" s="1116"/>
      <c r="X14" s="1116"/>
      <c r="Y14" s="1116"/>
      <c r="Z14" s="1116"/>
      <c r="AA14" s="1116"/>
      <c r="AB14" s="1116"/>
      <c r="AC14" s="1116"/>
      <c r="AD14" s="1116"/>
      <c r="AE14" s="1116"/>
      <c r="AF14" s="1116"/>
      <c r="AG14" s="1116"/>
      <c r="AH14" s="1116"/>
      <c r="AI14" s="1116"/>
      <c r="AJ14" s="1116"/>
      <c r="AK14" s="1116"/>
      <c r="AL14" s="1116"/>
      <c r="AM14" s="1116"/>
      <c r="AN14" s="1116"/>
      <c r="AO14" s="1116"/>
      <c r="AP14" s="1116"/>
      <c r="AQ14" s="1116"/>
      <c r="AR14" s="1116"/>
      <c r="AS14" s="1116"/>
      <c r="AT14" s="1116"/>
      <c r="AU14" s="1116"/>
      <c r="AV14" s="1116"/>
      <c r="AW14" s="1116"/>
      <c r="AX14" s="1116"/>
      <c r="AY14" s="1116"/>
      <c r="AZ14" s="1116"/>
      <c r="BA14" s="1116"/>
      <c r="BB14" s="1116"/>
      <c r="BC14" s="1116"/>
      <c r="BD14" s="1116"/>
      <c r="BE14" s="1116"/>
      <c r="BF14" s="1116"/>
      <c r="BG14" s="1116"/>
      <c r="BH14" s="1116"/>
      <c r="BI14" s="1116"/>
      <c r="BJ14" s="1116"/>
      <c r="BK14" s="1116"/>
      <c r="BL14" s="1116"/>
      <c r="BM14" s="1116"/>
      <c r="BN14" s="1116"/>
      <c r="BO14" s="1116"/>
      <c r="BP14" s="1116"/>
      <c r="BQ14" s="1116"/>
      <c r="BR14" s="1116"/>
    </row>
    <row r="15" spans="1:70" s="31" customFormat="1" ht="16.350000000000001" customHeight="1">
      <c r="B15" s="769" t="s">
        <v>86</v>
      </c>
      <c r="C15" s="251" t="s">
        <v>2164</v>
      </c>
      <c r="D15" s="695">
        <v>2450.0600000000004</v>
      </c>
      <c r="E15" s="695">
        <v>2450.0600000000004</v>
      </c>
      <c r="F15" s="664">
        <v>100</v>
      </c>
      <c r="G15" s="665">
        <v>6</v>
      </c>
      <c r="H15" s="696">
        <v>198</v>
      </c>
      <c r="I15" s="1116"/>
      <c r="J15" s="1116"/>
      <c r="K15" s="1116"/>
      <c r="L15" s="1116"/>
      <c r="M15" s="1116"/>
      <c r="N15" s="1116"/>
      <c r="O15" s="1116"/>
      <c r="P15" s="1116"/>
      <c r="Q15" s="1116"/>
      <c r="R15" s="1116"/>
      <c r="S15" s="1116"/>
      <c r="T15" s="1116"/>
      <c r="U15" s="1116"/>
      <c r="V15" s="1116"/>
      <c r="W15" s="1116"/>
      <c r="X15" s="1116"/>
      <c r="Y15" s="1116"/>
      <c r="Z15" s="1116"/>
      <c r="AA15" s="1116"/>
      <c r="AB15" s="1116"/>
      <c r="AC15" s="1116"/>
      <c r="AD15" s="1116"/>
      <c r="AE15" s="1116"/>
      <c r="AF15" s="1116"/>
      <c r="AG15" s="1116"/>
      <c r="AH15" s="1116"/>
      <c r="AI15" s="1116"/>
      <c r="AJ15" s="1116"/>
      <c r="AK15" s="1116"/>
      <c r="AL15" s="1116"/>
      <c r="AM15" s="1116"/>
      <c r="AN15" s="1116"/>
      <c r="AO15" s="1116"/>
      <c r="AP15" s="1116"/>
      <c r="AQ15" s="1116"/>
      <c r="AR15" s="1116"/>
      <c r="AS15" s="1116"/>
      <c r="AT15" s="1116"/>
      <c r="AU15" s="1116"/>
      <c r="AV15" s="1116"/>
      <c r="AW15" s="1116"/>
      <c r="AX15" s="1116"/>
      <c r="AY15" s="1116"/>
      <c r="AZ15" s="1116"/>
      <c r="BA15" s="1116"/>
      <c r="BB15" s="1116"/>
      <c r="BC15" s="1116"/>
      <c r="BD15" s="1116"/>
      <c r="BE15" s="1116"/>
      <c r="BF15" s="1116"/>
      <c r="BG15" s="1116"/>
      <c r="BH15" s="1116"/>
      <c r="BI15" s="1116"/>
      <c r="BJ15" s="1116"/>
      <c r="BK15" s="1116"/>
      <c r="BL15" s="1116"/>
      <c r="BM15" s="1116"/>
      <c r="BN15" s="1116"/>
      <c r="BO15" s="1116"/>
      <c r="BP15" s="1116"/>
      <c r="BQ15" s="1116"/>
      <c r="BR15" s="1116"/>
    </row>
    <row r="16" spans="1:70" s="31" customFormat="1" ht="16.350000000000001" customHeight="1">
      <c r="B16" s="769" t="s">
        <v>87</v>
      </c>
      <c r="C16" s="340" t="s">
        <v>142</v>
      </c>
      <c r="D16" s="638">
        <v>3472.6999999999994</v>
      </c>
      <c r="E16" s="693">
        <v>3472.6999999999994</v>
      </c>
      <c r="F16" s="339">
        <v>100</v>
      </c>
      <c r="G16" s="338">
        <v>8</v>
      </c>
      <c r="H16" s="694">
        <v>251</v>
      </c>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4"/>
      <c r="AI16" s="1104"/>
      <c r="AJ16" s="1104"/>
      <c r="AK16" s="1104"/>
      <c r="AL16" s="1104"/>
      <c r="AM16" s="1104"/>
      <c r="AN16" s="1104"/>
      <c r="AO16" s="1104"/>
      <c r="AP16" s="1104"/>
      <c r="AQ16" s="1104"/>
      <c r="AR16" s="1104"/>
      <c r="AS16" s="1104"/>
      <c r="AT16" s="1104"/>
      <c r="AU16" s="1104"/>
      <c r="AV16" s="1104"/>
      <c r="AW16" s="1104"/>
      <c r="AX16" s="1104"/>
      <c r="AY16" s="1104"/>
      <c r="AZ16" s="1104"/>
      <c r="BA16" s="1104"/>
      <c r="BB16" s="1104"/>
      <c r="BC16" s="1104"/>
      <c r="BD16" s="1104"/>
      <c r="BE16" s="1104"/>
      <c r="BF16" s="1104"/>
      <c r="BG16" s="1104"/>
      <c r="BH16" s="1104"/>
      <c r="BI16" s="1104"/>
      <c r="BJ16" s="1104"/>
      <c r="BK16" s="1104"/>
      <c r="BL16" s="1104"/>
      <c r="BM16" s="1104"/>
      <c r="BN16" s="1104"/>
      <c r="BO16" s="1104"/>
      <c r="BP16" s="1104"/>
      <c r="BQ16" s="1104"/>
      <c r="BR16" s="1104"/>
    </row>
    <row r="17" spans="2:70" s="31" customFormat="1" ht="16.350000000000001" customHeight="1">
      <c r="B17" s="769" t="s">
        <v>88</v>
      </c>
      <c r="C17" s="251" t="s">
        <v>1430</v>
      </c>
      <c r="D17" s="695">
        <v>5545.13</v>
      </c>
      <c r="E17" s="695">
        <v>5545.13</v>
      </c>
      <c r="F17" s="664">
        <v>100</v>
      </c>
      <c r="G17" s="665">
        <v>13</v>
      </c>
      <c r="H17" s="696">
        <v>373</v>
      </c>
      <c r="I17" s="1116"/>
      <c r="J17" s="1116"/>
      <c r="K17" s="1116"/>
      <c r="L17" s="1116"/>
      <c r="M17" s="1116"/>
      <c r="N17" s="1116"/>
      <c r="O17" s="1116"/>
      <c r="P17" s="1116"/>
      <c r="Q17" s="1116"/>
      <c r="R17" s="1116"/>
      <c r="S17" s="1116"/>
      <c r="T17" s="1116"/>
      <c r="U17" s="1116"/>
      <c r="V17" s="1116"/>
      <c r="W17" s="1116"/>
      <c r="X17" s="1116"/>
      <c r="Y17" s="1116"/>
      <c r="Z17" s="1116"/>
      <c r="AA17" s="1116"/>
      <c r="AB17" s="1116"/>
      <c r="AC17" s="1116"/>
      <c r="AD17" s="1116"/>
      <c r="AE17" s="1116"/>
      <c r="AF17" s="1116"/>
      <c r="AG17" s="1116"/>
      <c r="AH17" s="1116"/>
      <c r="AI17" s="1116"/>
      <c r="AJ17" s="1116"/>
      <c r="AK17" s="1116"/>
      <c r="AL17" s="1116"/>
      <c r="AM17" s="1116"/>
      <c r="AN17" s="1116"/>
      <c r="AO17" s="1116"/>
      <c r="AP17" s="1116"/>
      <c r="AQ17" s="1116"/>
      <c r="AR17" s="1116"/>
      <c r="AS17" s="1116"/>
      <c r="AT17" s="1116"/>
      <c r="AU17" s="1116"/>
      <c r="AV17" s="1116"/>
      <c r="AW17" s="1116"/>
      <c r="AX17" s="1116"/>
      <c r="AY17" s="1116"/>
      <c r="AZ17" s="1116"/>
      <c r="BA17" s="1116"/>
      <c r="BB17" s="1116"/>
      <c r="BC17" s="1116"/>
      <c r="BD17" s="1116"/>
      <c r="BE17" s="1116"/>
      <c r="BF17" s="1116"/>
      <c r="BG17" s="1116"/>
      <c r="BH17" s="1116"/>
      <c r="BI17" s="1116"/>
      <c r="BJ17" s="1116"/>
      <c r="BK17" s="1116"/>
      <c r="BL17" s="1116"/>
      <c r="BM17" s="1116"/>
      <c r="BN17" s="1116"/>
      <c r="BO17" s="1116"/>
      <c r="BP17" s="1116"/>
      <c r="BQ17" s="1116"/>
      <c r="BR17" s="1116"/>
    </row>
    <row r="18" spans="2:70" s="31" customFormat="1" ht="16.350000000000001" customHeight="1">
      <c r="B18" s="769" t="s">
        <v>89</v>
      </c>
      <c r="C18" s="340" t="s">
        <v>942</v>
      </c>
      <c r="D18" s="638">
        <v>4554.9799999999996</v>
      </c>
      <c r="E18" s="693">
        <v>4554.9799999999996</v>
      </c>
      <c r="F18" s="339">
        <v>100</v>
      </c>
      <c r="G18" s="338">
        <v>7</v>
      </c>
      <c r="H18" s="694">
        <v>169</v>
      </c>
      <c r="I18" s="1116"/>
      <c r="J18" s="1116"/>
      <c r="K18" s="1116"/>
      <c r="L18" s="1116"/>
      <c r="M18" s="1116"/>
      <c r="N18" s="1116"/>
      <c r="O18" s="1116"/>
      <c r="P18" s="1116"/>
      <c r="Q18" s="1116"/>
      <c r="R18" s="1116"/>
      <c r="S18" s="1116"/>
      <c r="T18" s="1116"/>
      <c r="U18" s="1116"/>
      <c r="V18" s="1116"/>
      <c r="W18" s="1116"/>
      <c r="X18" s="1116"/>
      <c r="Y18" s="1116"/>
      <c r="Z18" s="1116"/>
      <c r="AA18" s="1116"/>
      <c r="AB18" s="1116"/>
      <c r="AC18" s="1116"/>
      <c r="AD18" s="1116"/>
      <c r="AE18" s="1116"/>
      <c r="AF18" s="1116"/>
      <c r="AG18" s="1116"/>
      <c r="AH18" s="1116"/>
      <c r="AI18" s="1116"/>
      <c r="AJ18" s="1116"/>
      <c r="AK18" s="1116"/>
      <c r="AL18" s="1116"/>
      <c r="AM18" s="1116"/>
      <c r="AN18" s="1116"/>
      <c r="AO18" s="1116"/>
      <c r="AP18" s="1116"/>
      <c r="AQ18" s="1116"/>
      <c r="AR18" s="1116"/>
      <c r="AS18" s="1116"/>
      <c r="AT18" s="1116"/>
      <c r="AU18" s="1116"/>
      <c r="AV18" s="1116"/>
      <c r="AW18" s="1116"/>
      <c r="AX18" s="1116"/>
      <c r="AY18" s="1116"/>
      <c r="AZ18" s="1116"/>
      <c r="BA18" s="1116"/>
      <c r="BB18" s="1116"/>
      <c r="BC18" s="1116"/>
      <c r="BD18" s="1116"/>
      <c r="BE18" s="1116"/>
      <c r="BF18" s="1116"/>
      <c r="BG18" s="1116"/>
      <c r="BH18" s="1116"/>
      <c r="BI18" s="1116"/>
      <c r="BJ18" s="1116"/>
      <c r="BK18" s="1116"/>
      <c r="BL18" s="1116"/>
      <c r="BM18" s="1116"/>
      <c r="BN18" s="1116"/>
      <c r="BO18" s="1116"/>
      <c r="BP18" s="1116"/>
      <c r="BQ18" s="1116"/>
      <c r="BR18" s="1116"/>
    </row>
    <row r="19" spans="2:70" s="31" customFormat="1" ht="16.350000000000001" customHeight="1">
      <c r="B19" s="769" t="s">
        <v>90</v>
      </c>
      <c r="C19" s="251" t="s">
        <v>943</v>
      </c>
      <c r="D19" s="695">
        <v>3037.37</v>
      </c>
      <c r="E19" s="695">
        <v>3037.37</v>
      </c>
      <c r="F19" s="664">
        <v>100</v>
      </c>
      <c r="G19" s="665">
        <v>5</v>
      </c>
      <c r="H19" s="696">
        <v>178</v>
      </c>
      <c r="I19" s="1104"/>
      <c r="J19" s="1104"/>
      <c r="K19" s="1104"/>
      <c r="L19" s="1104"/>
      <c r="M19" s="1104"/>
      <c r="N19" s="1104"/>
      <c r="O19" s="1104"/>
      <c r="P19" s="1104"/>
      <c r="Q19" s="1104"/>
      <c r="R19" s="1104"/>
      <c r="S19" s="1104"/>
      <c r="T19" s="1104"/>
      <c r="U19" s="1104"/>
      <c r="V19" s="1104"/>
      <c r="W19" s="1104"/>
      <c r="X19" s="1104"/>
      <c r="Y19" s="1104"/>
      <c r="Z19" s="1104"/>
      <c r="AA19" s="1104"/>
      <c r="AB19" s="1104"/>
      <c r="AC19" s="1104"/>
      <c r="AD19" s="1104"/>
      <c r="AE19" s="1104"/>
      <c r="AF19" s="1104"/>
      <c r="AG19" s="1104"/>
      <c r="AH19" s="1104"/>
      <c r="AI19" s="1104"/>
      <c r="AJ19" s="1104"/>
      <c r="AK19" s="1104"/>
      <c r="AL19" s="1104"/>
      <c r="AM19" s="1104"/>
      <c r="AN19" s="1104"/>
      <c r="AO19" s="1104"/>
      <c r="AP19" s="1104"/>
      <c r="AQ19" s="1104"/>
      <c r="AR19" s="1104"/>
      <c r="AS19" s="1104"/>
      <c r="AT19" s="1104"/>
      <c r="AU19" s="1104"/>
      <c r="AV19" s="1104"/>
      <c r="AW19" s="1104"/>
      <c r="AX19" s="1104"/>
      <c r="AY19" s="1104"/>
      <c r="AZ19" s="1104"/>
      <c r="BA19" s="1104"/>
      <c r="BB19" s="1104"/>
      <c r="BC19" s="1104"/>
      <c r="BD19" s="1104"/>
      <c r="BE19" s="1104"/>
      <c r="BF19" s="1104"/>
      <c r="BG19" s="1104"/>
      <c r="BH19" s="1104"/>
      <c r="BI19" s="1104"/>
      <c r="BJ19" s="1104"/>
      <c r="BK19" s="1104"/>
      <c r="BL19" s="1104"/>
      <c r="BM19" s="1104"/>
      <c r="BN19" s="1104"/>
      <c r="BO19" s="1104"/>
      <c r="BP19" s="1104"/>
      <c r="BQ19" s="1104"/>
      <c r="BR19" s="1104"/>
    </row>
    <row r="20" spans="2:70" s="31" customFormat="1" ht="16.350000000000001" customHeight="1">
      <c r="B20" s="769" t="s">
        <v>91</v>
      </c>
      <c r="C20" s="340" t="s">
        <v>944</v>
      </c>
      <c r="D20" s="638">
        <v>2854.83</v>
      </c>
      <c r="E20" s="693">
        <v>2854.83</v>
      </c>
      <c r="F20" s="339">
        <v>100</v>
      </c>
      <c r="G20" s="338">
        <v>7</v>
      </c>
      <c r="H20" s="694">
        <v>140</v>
      </c>
      <c r="I20" s="1116"/>
      <c r="J20" s="1116"/>
      <c r="K20" s="1116"/>
      <c r="L20" s="1116"/>
      <c r="M20" s="1116"/>
      <c r="N20" s="1116"/>
      <c r="O20" s="1116"/>
      <c r="P20" s="1116"/>
      <c r="Q20" s="1116"/>
      <c r="R20" s="1116"/>
      <c r="S20" s="1116"/>
      <c r="T20" s="1116"/>
      <c r="U20" s="1116"/>
      <c r="V20" s="1116"/>
      <c r="W20" s="1116"/>
      <c r="X20" s="1116"/>
      <c r="Y20" s="1116"/>
      <c r="Z20" s="1116"/>
      <c r="AA20" s="1116"/>
      <c r="AB20" s="1116"/>
      <c r="AC20" s="1116"/>
      <c r="AD20" s="1116"/>
      <c r="AE20" s="1116"/>
      <c r="AF20" s="1116"/>
      <c r="AG20" s="1116"/>
      <c r="AH20" s="1116"/>
      <c r="AI20" s="1116"/>
      <c r="AJ20" s="1116"/>
      <c r="AK20" s="1116"/>
      <c r="AL20" s="1116"/>
      <c r="AM20" s="1116"/>
      <c r="AN20" s="1116"/>
      <c r="AO20" s="1116"/>
      <c r="AP20" s="1116"/>
      <c r="AQ20" s="1116"/>
      <c r="AR20" s="1116"/>
      <c r="AS20" s="1116"/>
      <c r="AT20" s="1116"/>
      <c r="AU20" s="1116"/>
      <c r="AV20" s="1116"/>
      <c r="AW20" s="1116"/>
      <c r="AX20" s="1116"/>
      <c r="AY20" s="1116"/>
      <c r="AZ20" s="1116"/>
      <c r="BA20" s="1116"/>
      <c r="BB20" s="1116"/>
      <c r="BC20" s="1116"/>
      <c r="BD20" s="1116"/>
      <c r="BE20" s="1116"/>
      <c r="BF20" s="1116"/>
      <c r="BG20" s="1116"/>
      <c r="BH20" s="1116"/>
      <c r="BI20" s="1116"/>
      <c r="BJ20" s="1116"/>
      <c r="BK20" s="1116"/>
      <c r="BL20" s="1116"/>
      <c r="BM20" s="1116"/>
      <c r="BN20" s="1116"/>
      <c r="BO20" s="1116"/>
      <c r="BP20" s="1116"/>
      <c r="BQ20" s="1116"/>
      <c r="BR20" s="1116"/>
    </row>
    <row r="21" spans="2:70" s="31" customFormat="1" ht="16.350000000000001" customHeight="1">
      <c r="B21" s="769" t="s">
        <v>92</v>
      </c>
      <c r="C21" s="251" t="s">
        <v>1431</v>
      </c>
      <c r="D21" s="695">
        <v>4076.38</v>
      </c>
      <c r="E21" s="695">
        <v>4076.38</v>
      </c>
      <c r="F21" s="664">
        <v>100</v>
      </c>
      <c r="G21" s="665">
        <v>8</v>
      </c>
      <c r="H21" s="696">
        <v>183</v>
      </c>
      <c r="I21" s="1116"/>
      <c r="J21" s="1116"/>
      <c r="K21" s="1116"/>
      <c r="L21" s="1116"/>
      <c r="M21" s="1116"/>
      <c r="N21" s="1116"/>
      <c r="O21" s="1116"/>
      <c r="P21" s="1116"/>
      <c r="Q21" s="1116"/>
      <c r="R21" s="1116"/>
      <c r="S21" s="1116"/>
      <c r="T21" s="1116"/>
      <c r="U21" s="1116"/>
      <c r="V21" s="1116"/>
      <c r="W21" s="1116"/>
      <c r="X21" s="1116"/>
      <c r="Y21" s="1116"/>
      <c r="Z21" s="1116"/>
      <c r="AA21" s="1116"/>
      <c r="AB21" s="1116"/>
      <c r="AC21" s="1116"/>
      <c r="AD21" s="1116"/>
      <c r="AE21" s="1116"/>
      <c r="AF21" s="1116"/>
      <c r="AG21" s="1116"/>
      <c r="AH21" s="1116"/>
      <c r="AI21" s="1116"/>
      <c r="AJ21" s="1116"/>
      <c r="AK21" s="1116"/>
      <c r="AL21" s="1116"/>
      <c r="AM21" s="1116"/>
      <c r="AN21" s="1116"/>
      <c r="AO21" s="1116"/>
      <c r="AP21" s="1116"/>
      <c r="AQ21" s="1116"/>
      <c r="AR21" s="1116"/>
      <c r="AS21" s="1116"/>
      <c r="AT21" s="1116"/>
      <c r="AU21" s="1116"/>
      <c r="AV21" s="1116"/>
      <c r="AW21" s="1116"/>
      <c r="AX21" s="1116"/>
      <c r="AY21" s="1116"/>
      <c r="AZ21" s="1116"/>
      <c r="BA21" s="1116"/>
      <c r="BB21" s="1116"/>
      <c r="BC21" s="1116"/>
      <c r="BD21" s="1116"/>
      <c r="BE21" s="1116"/>
      <c r="BF21" s="1116"/>
      <c r="BG21" s="1116"/>
      <c r="BH21" s="1116"/>
      <c r="BI21" s="1116"/>
      <c r="BJ21" s="1116"/>
      <c r="BK21" s="1116"/>
      <c r="BL21" s="1116"/>
      <c r="BM21" s="1116"/>
      <c r="BN21" s="1116"/>
      <c r="BO21" s="1116"/>
      <c r="BP21" s="1116"/>
      <c r="BQ21" s="1116"/>
      <c r="BR21" s="1116"/>
    </row>
    <row r="22" spans="2:70" s="31" customFormat="1" ht="16.350000000000001" customHeight="1">
      <c r="B22" s="769" t="s">
        <v>93</v>
      </c>
      <c r="C22" s="340" t="s">
        <v>1432</v>
      </c>
      <c r="D22" s="638">
        <v>3361.48</v>
      </c>
      <c r="E22" s="693">
        <v>3361.48</v>
      </c>
      <c r="F22" s="339">
        <v>100</v>
      </c>
      <c r="G22" s="338">
        <v>15</v>
      </c>
      <c r="H22" s="694">
        <v>168</v>
      </c>
      <c r="I22" s="1104"/>
      <c r="J22" s="1104"/>
      <c r="K22" s="1104"/>
      <c r="L22" s="1104"/>
      <c r="M22" s="1104"/>
      <c r="N22" s="1104"/>
      <c r="O22" s="1104"/>
      <c r="P22" s="1104"/>
      <c r="Q22" s="1104"/>
      <c r="R22" s="1104"/>
      <c r="S22" s="1104"/>
      <c r="T22" s="1104"/>
      <c r="U22" s="1104"/>
      <c r="V22" s="1104"/>
      <c r="W22" s="1104"/>
      <c r="X22" s="1104"/>
      <c r="Y22" s="1104"/>
      <c r="Z22" s="1104"/>
      <c r="AA22" s="1104"/>
      <c r="AB22" s="1104"/>
      <c r="AC22" s="1104"/>
      <c r="AD22" s="1104"/>
      <c r="AE22" s="1104"/>
      <c r="AF22" s="1104"/>
      <c r="AG22" s="1104"/>
      <c r="AH22" s="1104"/>
      <c r="AI22" s="1104"/>
      <c r="AJ22" s="1104"/>
      <c r="AK22" s="1104"/>
      <c r="AL22" s="1104"/>
      <c r="AM22" s="1104"/>
      <c r="AN22" s="1104"/>
      <c r="AO22" s="1104"/>
      <c r="AP22" s="1104"/>
      <c r="AQ22" s="1104"/>
      <c r="AR22" s="1104"/>
      <c r="AS22" s="1104"/>
      <c r="AT22" s="1104"/>
      <c r="AU22" s="1104"/>
      <c r="AV22" s="1104"/>
      <c r="AW22" s="1104"/>
      <c r="AX22" s="1104"/>
      <c r="AY22" s="1104"/>
      <c r="AZ22" s="1104"/>
      <c r="BA22" s="1104"/>
      <c r="BB22" s="1104"/>
      <c r="BC22" s="1104"/>
      <c r="BD22" s="1104"/>
      <c r="BE22" s="1104"/>
      <c r="BF22" s="1104"/>
      <c r="BG22" s="1104"/>
      <c r="BH22" s="1104"/>
      <c r="BI22" s="1104"/>
      <c r="BJ22" s="1104"/>
      <c r="BK22" s="1104"/>
      <c r="BL22" s="1104"/>
      <c r="BM22" s="1104"/>
      <c r="BN22" s="1104"/>
      <c r="BO22" s="1104"/>
      <c r="BP22" s="1104"/>
      <c r="BQ22" s="1104"/>
      <c r="BR22" s="1104"/>
    </row>
    <row r="23" spans="2:70" s="31" customFormat="1" ht="16.350000000000001" customHeight="1">
      <c r="B23" s="769" t="s">
        <v>94</v>
      </c>
      <c r="C23" s="251" t="s">
        <v>945</v>
      </c>
      <c r="D23" s="695">
        <v>2074.6600000000003</v>
      </c>
      <c r="E23" s="695">
        <v>2074.6600000000003</v>
      </c>
      <c r="F23" s="664">
        <v>100</v>
      </c>
      <c r="G23" s="665">
        <v>8</v>
      </c>
      <c r="H23" s="696">
        <v>154</v>
      </c>
      <c r="I23" s="1116"/>
      <c r="J23" s="1116"/>
      <c r="K23" s="1116"/>
      <c r="L23" s="1116"/>
      <c r="M23" s="1116"/>
      <c r="N23" s="1116"/>
      <c r="O23" s="1116"/>
      <c r="P23" s="1116"/>
      <c r="Q23" s="1116"/>
      <c r="R23" s="1116"/>
      <c r="S23" s="1116"/>
      <c r="T23" s="1116"/>
      <c r="U23" s="1116"/>
      <c r="V23" s="1116"/>
      <c r="W23" s="1116"/>
      <c r="X23" s="1116"/>
      <c r="Y23" s="1116"/>
      <c r="Z23" s="1116"/>
      <c r="AA23" s="1116"/>
      <c r="AB23" s="1116"/>
      <c r="AC23" s="1116"/>
      <c r="AD23" s="1116"/>
      <c r="AE23" s="1116"/>
      <c r="AF23" s="1116"/>
      <c r="AG23" s="1116"/>
      <c r="AH23" s="1116"/>
      <c r="AI23" s="1116"/>
      <c r="AJ23" s="1116"/>
      <c r="AK23" s="1116"/>
      <c r="AL23" s="1116"/>
      <c r="AM23" s="1116"/>
      <c r="AN23" s="1116"/>
      <c r="AO23" s="1116"/>
      <c r="AP23" s="1116"/>
      <c r="AQ23" s="1116"/>
      <c r="AR23" s="1116"/>
      <c r="AS23" s="1116"/>
      <c r="AT23" s="1116"/>
      <c r="AU23" s="1116"/>
      <c r="AV23" s="1116"/>
      <c r="AW23" s="1116"/>
      <c r="AX23" s="1116"/>
      <c r="AY23" s="1116"/>
      <c r="AZ23" s="1116"/>
      <c r="BA23" s="1116"/>
      <c r="BB23" s="1116"/>
      <c r="BC23" s="1116"/>
      <c r="BD23" s="1116"/>
      <c r="BE23" s="1116"/>
      <c r="BF23" s="1116"/>
      <c r="BG23" s="1116"/>
      <c r="BH23" s="1116"/>
      <c r="BI23" s="1116"/>
      <c r="BJ23" s="1116"/>
      <c r="BK23" s="1116"/>
      <c r="BL23" s="1116"/>
      <c r="BM23" s="1116"/>
      <c r="BN23" s="1116"/>
      <c r="BO23" s="1116"/>
      <c r="BP23" s="1116"/>
      <c r="BQ23" s="1116"/>
      <c r="BR23" s="1116"/>
    </row>
    <row r="24" spans="2:70" s="31" customFormat="1" ht="16.350000000000001" customHeight="1">
      <c r="B24" s="769" t="s">
        <v>96</v>
      </c>
      <c r="C24" s="340" t="s">
        <v>151</v>
      </c>
      <c r="D24" s="638">
        <v>2054.2099999999996</v>
      </c>
      <c r="E24" s="693">
        <v>2054.2099999999996</v>
      </c>
      <c r="F24" s="339">
        <v>100</v>
      </c>
      <c r="G24" s="338">
        <v>9</v>
      </c>
      <c r="H24" s="694">
        <v>119</v>
      </c>
      <c r="I24" s="1116"/>
      <c r="J24" s="1116"/>
      <c r="K24" s="1116"/>
      <c r="L24" s="1116"/>
      <c r="M24" s="1116"/>
      <c r="N24" s="1116"/>
      <c r="O24" s="1116"/>
      <c r="P24" s="1116"/>
      <c r="Q24" s="1116"/>
      <c r="R24" s="1116"/>
      <c r="S24" s="1116"/>
      <c r="T24" s="1116"/>
      <c r="U24" s="1116"/>
      <c r="V24" s="1116"/>
      <c r="W24" s="1116"/>
      <c r="X24" s="1116"/>
      <c r="Y24" s="1116"/>
      <c r="Z24" s="1116"/>
      <c r="AA24" s="1116"/>
      <c r="AB24" s="1116"/>
      <c r="AC24" s="1116"/>
      <c r="AD24" s="1116"/>
      <c r="AE24" s="1116"/>
      <c r="AF24" s="1116"/>
      <c r="AG24" s="1116"/>
      <c r="AH24" s="1116"/>
      <c r="AI24" s="1116"/>
      <c r="AJ24" s="1116"/>
      <c r="AK24" s="1116"/>
      <c r="AL24" s="1116"/>
      <c r="AM24" s="1116"/>
      <c r="AN24" s="1116"/>
      <c r="AO24" s="1116"/>
      <c r="AP24" s="1116"/>
      <c r="AQ24" s="1116"/>
      <c r="AR24" s="1116"/>
      <c r="AS24" s="1116"/>
      <c r="AT24" s="1116"/>
      <c r="AU24" s="1116"/>
      <c r="AV24" s="1116"/>
      <c r="AW24" s="1116"/>
      <c r="AX24" s="1116"/>
      <c r="AY24" s="1116"/>
      <c r="AZ24" s="1116"/>
      <c r="BA24" s="1116"/>
      <c r="BB24" s="1116"/>
      <c r="BC24" s="1116"/>
      <c r="BD24" s="1116"/>
      <c r="BE24" s="1116"/>
      <c r="BF24" s="1116"/>
      <c r="BG24" s="1116"/>
      <c r="BH24" s="1116"/>
      <c r="BI24" s="1116"/>
      <c r="BJ24" s="1116"/>
      <c r="BK24" s="1116"/>
      <c r="BL24" s="1116"/>
      <c r="BM24" s="1116"/>
      <c r="BN24" s="1116"/>
      <c r="BO24" s="1116"/>
      <c r="BP24" s="1116"/>
      <c r="BQ24" s="1116"/>
      <c r="BR24" s="1116"/>
    </row>
    <row r="25" spans="2:70" s="31" customFormat="1" ht="16.350000000000001" customHeight="1">
      <c r="B25" s="769" t="s">
        <v>98</v>
      </c>
      <c r="C25" s="251" t="s">
        <v>946</v>
      </c>
      <c r="D25" s="695">
        <v>1859.43</v>
      </c>
      <c r="E25" s="695">
        <v>1859.43</v>
      </c>
      <c r="F25" s="664">
        <v>100</v>
      </c>
      <c r="G25" s="665">
        <v>7</v>
      </c>
      <c r="H25" s="696">
        <v>101</v>
      </c>
      <c r="I25" s="1104"/>
      <c r="J25" s="1104"/>
      <c r="K25" s="1104"/>
      <c r="L25" s="1104"/>
      <c r="M25" s="1104"/>
      <c r="N25" s="1104"/>
      <c r="O25" s="1104"/>
      <c r="P25" s="1104"/>
      <c r="Q25" s="1104"/>
      <c r="R25" s="1104"/>
      <c r="S25" s="1104"/>
      <c r="T25" s="1104"/>
      <c r="U25" s="1104"/>
      <c r="V25" s="1104"/>
      <c r="W25" s="1104"/>
      <c r="X25" s="1104"/>
      <c r="Y25" s="1104"/>
      <c r="Z25" s="1104"/>
      <c r="AA25" s="1104"/>
      <c r="AB25" s="1104"/>
      <c r="AC25" s="1104"/>
      <c r="AD25" s="1104"/>
      <c r="AE25" s="1104"/>
      <c r="AF25" s="1104"/>
      <c r="AG25" s="1104"/>
      <c r="AH25" s="1104"/>
      <c r="AI25" s="1104"/>
      <c r="AJ25" s="1104"/>
      <c r="AK25" s="1104"/>
      <c r="AL25" s="1104"/>
      <c r="AM25" s="1104"/>
      <c r="AN25" s="1104"/>
      <c r="AO25" s="1104"/>
      <c r="AP25" s="1104"/>
      <c r="AQ25" s="1104"/>
      <c r="AR25" s="1104"/>
      <c r="AS25" s="1104"/>
      <c r="AT25" s="1104"/>
      <c r="AU25" s="1104"/>
      <c r="AV25" s="1104"/>
      <c r="AW25" s="1104"/>
      <c r="AX25" s="1104"/>
      <c r="AY25" s="1104"/>
      <c r="AZ25" s="1104"/>
      <c r="BA25" s="1104"/>
      <c r="BB25" s="1104"/>
      <c r="BC25" s="1104"/>
      <c r="BD25" s="1104"/>
      <c r="BE25" s="1104"/>
      <c r="BF25" s="1104"/>
      <c r="BG25" s="1104"/>
      <c r="BH25" s="1104"/>
      <c r="BI25" s="1104"/>
      <c r="BJ25" s="1104"/>
      <c r="BK25" s="1104"/>
      <c r="BL25" s="1104"/>
      <c r="BM25" s="1104"/>
      <c r="BN25" s="1104"/>
      <c r="BO25" s="1104"/>
      <c r="BP25" s="1104"/>
      <c r="BQ25" s="1104"/>
      <c r="BR25" s="1104"/>
    </row>
    <row r="26" spans="2:70" s="31" customFormat="1" ht="16.350000000000001" customHeight="1">
      <c r="B26" s="769" t="s">
        <v>99</v>
      </c>
      <c r="C26" s="340" t="s">
        <v>947</v>
      </c>
      <c r="D26" s="638">
        <v>4869.8100000000004</v>
      </c>
      <c r="E26" s="693">
        <v>4869.8100000000004</v>
      </c>
      <c r="F26" s="339">
        <v>100</v>
      </c>
      <c r="G26" s="338">
        <v>9</v>
      </c>
      <c r="H26" s="694">
        <v>444</v>
      </c>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c r="AT26" s="1116"/>
      <c r="AU26" s="1116"/>
      <c r="AV26" s="1116"/>
      <c r="AW26" s="1116"/>
      <c r="AX26" s="1116"/>
      <c r="AY26" s="1116"/>
      <c r="AZ26" s="1116"/>
      <c r="BA26" s="1116"/>
      <c r="BB26" s="1116"/>
      <c r="BC26" s="1116"/>
      <c r="BD26" s="1116"/>
      <c r="BE26" s="1116"/>
      <c r="BF26" s="1116"/>
      <c r="BG26" s="1116"/>
      <c r="BH26" s="1116"/>
      <c r="BI26" s="1116"/>
      <c r="BJ26" s="1116"/>
      <c r="BK26" s="1116"/>
      <c r="BL26" s="1116"/>
      <c r="BM26" s="1116"/>
      <c r="BN26" s="1116"/>
      <c r="BO26" s="1116"/>
      <c r="BP26" s="1116"/>
      <c r="BQ26" s="1116"/>
      <c r="BR26" s="1116"/>
    </row>
    <row r="27" spans="2:70" s="31" customFormat="1" ht="16.350000000000001" customHeight="1">
      <c r="B27" s="769" t="s">
        <v>101</v>
      </c>
      <c r="C27" s="251" t="s">
        <v>156</v>
      </c>
      <c r="D27" s="695">
        <v>3820.09</v>
      </c>
      <c r="E27" s="695">
        <v>3820.09</v>
      </c>
      <c r="F27" s="664">
        <v>100</v>
      </c>
      <c r="G27" s="665">
        <v>1</v>
      </c>
      <c r="H27" s="696" t="s">
        <v>2994</v>
      </c>
      <c r="I27" s="1116"/>
      <c r="J27" s="1116"/>
      <c r="K27" s="1116"/>
      <c r="L27" s="1116"/>
      <c r="M27" s="1116"/>
      <c r="N27" s="1116"/>
      <c r="O27" s="1116"/>
      <c r="P27" s="1116"/>
      <c r="Q27" s="1116"/>
      <c r="R27" s="1116"/>
      <c r="S27" s="1116"/>
      <c r="T27" s="1116"/>
      <c r="U27" s="1116"/>
      <c r="V27" s="1116"/>
      <c r="W27" s="1116"/>
      <c r="X27" s="1116"/>
      <c r="Y27" s="1116"/>
      <c r="Z27" s="1116"/>
      <c r="AA27" s="1116"/>
      <c r="AB27" s="1116"/>
      <c r="AC27" s="1116"/>
      <c r="AD27" s="1116"/>
      <c r="AE27" s="1116"/>
      <c r="AF27" s="1116"/>
      <c r="AG27" s="1116"/>
      <c r="AH27" s="1116"/>
      <c r="AI27" s="1116"/>
      <c r="AJ27" s="1116"/>
      <c r="AK27" s="1116"/>
      <c r="AL27" s="1116"/>
      <c r="AM27" s="1116"/>
      <c r="AN27" s="1116"/>
      <c r="AO27" s="1116"/>
      <c r="AP27" s="1116"/>
      <c r="AQ27" s="1116"/>
      <c r="AR27" s="1116"/>
      <c r="AS27" s="1116"/>
      <c r="AT27" s="1116"/>
      <c r="AU27" s="1116"/>
      <c r="AV27" s="1116"/>
      <c r="AW27" s="1116"/>
      <c r="AX27" s="1116"/>
      <c r="AY27" s="1116"/>
      <c r="AZ27" s="1116"/>
      <c r="BA27" s="1116"/>
      <c r="BB27" s="1116"/>
      <c r="BC27" s="1116"/>
      <c r="BD27" s="1116"/>
      <c r="BE27" s="1116"/>
      <c r="BF27" s="1116"/>
      <c r="BG27" s="1116"/>
      <c r="BH27" s="1116"/>
      <c r="BI27" s="1116"/>
      <c r="BJ27" s="1116"/>
      <c r="BK27" s="1116"/>
      <c r="BL27" s="1116"/>
      <c r="BM27" s="1116"/>
      <c r="BN27" s="1116"/>
      <c r="BO27" s="1116"/>
      <c r="BP27" s="1116"/>
      <c r="BQ27" s="1116"/>
      <c r="BR27" s="1116"/>
    </row>
    <row r="28" spans="2:70" s="31" customFormat="1" ht="16.350000000000001" customHeight="1">
      <c r="B28" s="769" t="s">
        <v>104</v>
      </c>
      <c r="C28" s="340" t="s">
        <v>1960</v>
      </c>
      <c r="D28" s="638">
        <v>3900.8499999999995</v>
      </c>
      <c r="E28" s="693">
        <v>3844.9799999999996</v>
      </c>
      <c r="F28" s="339">
        <v>98.567748054911107</v>
      </c>
      <c r="G28" s="338">
        <v>10</v>
      </c>
      <c r="H28" s="694">
        <v>149</v>
      </c>
      <c r="I28" s="1104"/>
      <c r="J28" s="1104"/>
      <c r="K28" s="1104"/>
      <c r="L28" s="1104"/>
      <c r="M28" s="1104"/>
      <c r="N28" s="1104"/>
      <c r="O28" s="1104"/>
      <c r="P28" s="1104"/>
      <c r="Q28" s="1104"/>
      <c r="R28" s="1104"/>
      <c r="S28" s="1104"/>
      <c r="T28" s="1104"/>
      <c r="U28" s="1104"/>
      <c r="V28" s="1104"/>
      <c r="W28" s="1104"/>
      <c r="X28" s="1104"/>
      <c r="Y28" s="1104"/>
      <c r="Z28" s="1104"/>
      <c r="AA28" s="1104"/>
      <c r="AB28" s="1104"/>
      <c r="AC28" s="1104"/>
      <c r="AD28" s="1104"/>
      <c r="AE28" s="1104"/>
      <c r="AF28" s="1104"/>
      <c r="AG28" s="1104"/>
      <c r="AH28" s="1104"/>
      <c r="AI28" s="1104"/>
      <c r="AJ28" s="1104"/>
      <c r="AK28" s="1104"/>
      <c r="AL28" s="1104"/>
      <c r="AM28" s="1104"/>
      <c r="AN28" s="1104"/>
      <c r="AO28" s="1104"/>
      <c r="AP28" s="1104"/>
      <c r="AQ28" s="1104"/>
      <c r="AR28" s="1104"/>
      <c r="AS28" s="1104"/>
      <c r="AT28" s="1104"/>
      <c r="AU28" s="1104"/>
      <c r="AV28" s="1104"/>
      <c r="AW28" s="1104"/>
      <c r="AX28" s="1104"/>
      <c r="AY28" s="1104"/>
      <c r="AZ28" s="1104"/>
      <c r="BA28" s="1104"/>
      <c r="BB28" s="1104"/>
      <c r="BC28" s="1104"/>
      <c r="BD28" s="1104"/>
      <c r="BE28" s="1104"/>
      <c r="BF28" s="1104"/>
      <c r="BG28" s="1104"/>
      <c r="BH28" s="1104"/>
      <c r="BI28" s="1104"/>
      <c r="BJ28" s="1104"/>
      <c r="BK28" s="1104"/>
      <c r="BL28" s="1104"/>
      <c r="BM28" s="1104"/>
      <c r="BN28" s="1104"/>
      <c r="BO28" s="1104"/>
      <c r="BP28" s="1104"/>
      <c r="BQ28" s="1104"/>
      <c r="BR28" s="1104"/>
    </row>
    <row r="29" spans="2:70" s="31" customFormat="1" ht="16.350000000000001" customHeight="1">
      <c r="B29" s="769" t="s">
        <v>105</v>
      </c>
      <c r="C29" s="251" t="s">
        <v>1433</v>
      </c>
      <c r="D29" s="695">
        <v>1936.3999999999999</v>
      </c>
      <c r="E29" s="695">
        <v>1936.3999999999999</v>
      </c>
      <c r="F29" s="664">
        <v>100</v>
      </c>
      <c r="G29" s="665">
        <v>8</v>
      </c>
      <c r="H29" s="696">
        <v>112</v>
      </c>
      <c r="I29" s="1116"/>
      <c r="J29" s="1116"/>
      <c r="K29" s="1116"/>
      <c r="L29" s="1116"/>
      <c r="M29" s="1116"/>
      <c r="N29" s="1116"/>
      <c r="O29" s="1116"/>
      <c r="P29" s="1116"/>
      <c r="Q29" s="1116"/>
      <c r="R29" s="1116"/>
      <c r="S29" s="1116"/>
      <c r="T29" s="1116"/>
      <c r="U29" s="1116"/>
      <c r="V29" s="1116"/>
      <c r="W29" s="1116"/>
      <c r="X29" s="1116"/>
      <c r="Y29" s="1116"/>
      <c r="Z29" s="1116"/>
      <c r="AA29" s="1116"/>
      <c r="AB29" s="1116"/>
      <c r="AC29" s="1116"/>
      <c r="AD29" s="1116"/>
      <c r="AE29" s="1116"/>
      <c r="AF29" s="1116"/>
      <c r="AG29" s="1116"/>
      <c r="AH29" s="1116"/>
      <c r="AI29" s="1116"/>
      <c r="AJ29" s="1116"/>
      <c r="AK29" s="1116"/>
      <c r="AL29" s="1116"/>
      <c r="AM29" s="1116"/>
      <c r="AN29" s="1116"/>
      <c r="AO29" s="1116"/>
      <c r="AP29" s="1116"/>
      <c r="AQ29" s="1116"/>
      <c r="AR29" s="1116"/>
      <c r="AS29" s="1116"/>
      <c r="AT29" s="1116"/>
      <c r="AU29" s="1116"/>
      <c r="AV29" s="1116"/>
      <c r="AW29" s="1116"/>
      <c r="AX29" s="1116"/>
      <c r="AY29" s="1116"/>
      <c r="AZ29" s="1116"/>
      <c r="BA29" s="1116"/>
      <c r="BB29" s="1116"/>
      <c r="BC29" s="1116"/>
      <c r="BD29" s="1116"/>
      <c r="BE29" s="1116"/>
      <c r="BF29" s="1116"/>
      <c r="BG29" s="1116"/>
      <c r="BH29" s="1116"/>
      <c r="BI29" s="1116"/>
      <c r="BJ29" s="1116"/>
      <c r="BK29" s="1116"/>
      <c r="BL29" s="1116"/>
      <c r="BM29" s="1116"/>
      <c r="BN29" s="1116"/>
      <c r="BO29" s="1116"/>
      <c r="BP29" s="1116"/>
      <c r="BQ29" s="1116"/>
      <c r="BR29" s="1116"/>
    </row>
    <row r="30" spans="2:70" s="31" customFormat="1" ht="16.350000000000001" customHeight="1">
      <c r="B30" s="769" t="s">
        <v>106</v>
      </c>
      <c r="C30" s="340" t="s">
        <v>3587</v>
      </c>
      <c r="D30" s="638">
        <v>6851.4799999999987</v>
      </c>
      <c r="E30" s="693">
        <v>6851.4799999999987</v>
      </c>
      <c r="F30" s="339">
        <v>100</v>
      </c>
      <c r="G30" s="338">
        <v>17</v>
      </c>
      <c r="H30" s="694">
        <v>267</v>
      </c>
      <c r="I30" s="1116"/>
      <c r="J30" s="1116"/>
      <c r="K30" s="1116"/>
      <c r="L30" s="1116"/>
      <c r="M30" s="1116"/>
      <c r="N30" s="1116"/>
      <c r="O30" s="1116"/>
      <c r="P30" s="1116"/>
      <c r="Q30" s="1116"/>
      <c r="R30" s="1116"/>
      <c r="S30" s="1116"/>
      <c r="T30" s="1116"/>
      <c r="U30" s="1116"/>
      <c r="V30" s="1116"/>
      <c r="W30" s="1116"/>
      <c r="X30" s="1116"/>
      <c r="Y30" s="1116"/>
      <c r="Z30" s="1116"/>
      <c r="AA30" s="1116"/>
      <c r="AB30" s="1116"/>
      <c r="AC30" s="1116"/>
      <c r="AD30" s="1116"/>
      <c r="AE30" s="1116"/>
      <c r="AF30" s="1116"/>
      <c r="AG30" s="1116"/>
      <c r="AH30" s="1116"/>
      <c r="AI30" s="1116"/>
      <c r="AJ30" s="1116"/>
      <c r="AK30" s="1116"/>
      <c r="AL30" s="1116"/>
      <c r="AM30" s="1116"/>
      <c r="AN30" s="1116"/>
      <c r="AO30" s="1116"/>
      <c r="AP30" s="1116"/>
      <c r="AQ30" s="1116"/>
      <c r="AR30" s="1116"/>
      <c r="AS30" s="1116"/>
      <c r="AT30" s="1116"/>
      <c r="AU30" s="1116"/>
      <c r="AV30" s="1116"/>
      <c r="AW30" s="1116"/>
      <c r="AX30" s="1116"/>
      <c r="AY30" s="1116"/>
      <c r="AZ30" s="1116"/>
      <c r="BA30" s="1116"/>
      <c r="BB30" s="1116"/>
      <c r="BC30" s="1116"/>
      <c r="BD30" s="1116"/>
      <c r="BE30" s="1116"/>
      <c r="BF30" s="1116"/>
      <c r="BG30" s="1116"/>
      <c r="BH30" s="1116"/>
      <c r="BI30" s="1116"/>
      <c r="BJ30" s="1116"/>
      <c r="BK30" s="1116"/>
      <c r="BL30" s="1116"/>
      <c r="BM30" s="1116"/>
      <c r="BN30" s="1116"/>
      <c r="BO30" s="1116"/>
      <c r="BP30" s="1116"/>
      <c r="BQ30" s="1116"/>
      <c r="BR30" s="1116"/>
    </row>
    <row r="31" spans="2:70" s="31" customFormat="1" ht="16.350000000000001" customHeight="1">
      <c r="B31" s="769" t="s">
        <v>107</v>
      </c>
      <c r="C31" s="251" t="s">
        <v>1434</v>
      </c>
      <c r="D31" s="695">
        <v>8266.6700000000019</v>
      </c>
      <c r="E31" s="695">
        <v>8266.6700000000019</v>
      </c>
      <c r="F31" s="664">
        <v>100</v>
      </c>
      <c r="G31" s="665">
        <v>32</v>
      </c>
      <c r="H31" s="696">
        <v>526</v>
      </c>
      <c r="I31" s="1104"/>
      <c r="J31" s="1104"/>
      <c r="K31" s="1104"/>
      <c r="L31" s="1104"/>
      <c r="M31" s="1104"/>
      <c r="N31" s="1104"/>
      <c r="O31" s="1104"/>
      <c r="P31" s="1104"/>
      <c r="Q31" s="1104"/>
      <c r="R31" s="1104"/>
      <c r="S31" s="1104"/>
      <c r="T31" s="1104"/>
      <c r="U31" s="1104"/>
      <c r="V31" s="1104"/>
      <c r="W31" s="1104"/>
      <c r="X31" s="1104"/>
      <c r="Y31" s="1104"/>
      <c r="Z31" s="1104"/>
      <c r="AA31" s="1104"/>
      <c r="AB31" s="1104"/>
      <c r="AC31" s="1104"/>
      <c r="AD31" s="1104"/>
      <c r="AE31" s="1104"/>
      <c r="AF31" s="1104"/>
      <c r="AG31" s="1104"/>
      <c r="AH31" s="1104"/>
      <c r="AI31" s="1104"/>
      <c r="AJ31" s="1104"/>
      <c r="AK31" s="1104"/>
      <c r="AL31" s="1104"/>
      <c r="AM31" s="1104"/>
      <c r="AN31" s="1104"/>
      <c r="AO31" s="1104"/>
      <c r="AP31" s="1104"/>
      <c r="AQ31" s="1104"/>
      <c r="AR31" s="1104"/>
      <c r="AS31" s="1104"/>
      <c r="AT31" s="1104"/>
      <c r="AU31" s="1104"/>
      <c r="AV31" s="1104"/>
      <c r="AW31" s="1104"/>
      <c r="AX31" s="1104"/>
      <c r="AY31" s="1104"/>
      <c r="AZ31" s="1104"/>
      <c r="BA31" s="1104"/>
      <c r="BB31" s="1104"/>
      <c r="BC31" s="1104"/>
      <c r="BD31" s="1104"/>
      <c r="BE31" s="1104"/>
      <c r="BF31" s="1104"/>
      <c r="BG31" s="1104"/>
      <c r="BH31" s="1104"/>
      <c r="BI31" s="1104"/>
      <c r="BJ31" s="1104"/>
      <c r="BK31" s="1104"/>
      <c r="BL31" s="1104"/>
      <c r="BM31" s="1104"/>
      <c r="BN31" s="1104"/>
      <c r="BO31" s="1104"/>
      <c r="BP31" s="1104"/>
      <c r="BQ31" s="1104"/>
      <c r="BR31" s="1104"/>
    </row>
    <row r="32" spans="2:70" s="31" customFormat="1" ht="16.350000000000001" customHeight="1">
      <c r="B32" s="769" t="s">
        <v>108</v>
      </c>
      <c r="C32" s="340" t="s">
        <v>1435</v>
      </c>
      <c r="D32" s="638">
        <v>6866.6</v>
      </c>
      <c r="E32" s="693">
        <v>6866.6</v>
      </c>
      <c r="F32" s="339">
        <v>100</v>
      </c>
      <c r="G32" s="338">
        <v>37</v>
      </c>
      <c r="H32" s="694">
        <v>323</v>
      </c>
      <c r="I32" s="1116"/>
      <c r="J32" s="1116"/>
      <c r="K32" s="1116"/>
      <c r="L32" s="1116"/>
      <c r="M32" s="1116"/>
      <c r="N32" s="1116"/>
      <c r="O32" s="1116"/>
      <c r="P32" s="1116"/>
      <c r="Q32" s="1116"/>
      <c r="R32" s="1116"/>
      <c r="S32" s="1116"/>
      <c r="T32" s="1116"/>
      <c r="U32" s="1116"/>
      <c r="V32" s="1116"/>
      <c r="W32" s="1116"/>
      <c r="X32" s="1116"/>
      <c r="Y32" s="1116"/>
      <c r="Z32" s="1116"/>
      <c r="AA32" s="1116"/>
      <c r="AB32" s="1116"/>
      <c r="AC32" s="1116"/>
      <c r="AD32" s="1116"/>
      <c r="AE32" s="1116"/>
      <c r="AF32" s="1116"/>
      <c r="AG32" s="1116"/>
      <c r="AH32" s="1116"/>
      <c r="AI32" s="1116"/>
      <c r="AJ32" s="1116"/>
      <c r="AK32" s="1116"/>
      <c r="AL32" s="1116"/>
      <c r="AM32" s="1116"/>
      <c r="AN32" s="1116"/>
      <c r="AO32" s="1116"/>
      <c r="AP32" s="1116"/>
      <c r="AQ32" s="1116"/>
      <c r="AR32" s="1116"/>
      <c r="AS32" s="1116"/>
      <c r="AT32" s="1116"/>
      <c r="AU32" s="1116"/>
      <c r="AV32" s="1116"/>
      <c r="AW32" s="1116"/>
      <c r="AX32" s="1116"/>
      <c r="AY32" s="1116"/>
      <c r="AZ32" s="1116"/>
      <c r="BA32" s="1116"/>
      <c r="BB32" s="1116"/>
      <c r="BC32" s="1116"/>
      <c r="BD32" s="1116"/>
      <c r="BE32" s="1116"/>
      <c r="BF32" s="1116"/>
      <c r="BG32" s="1116"/>
      <c r="BH32" s="1116"/>
      <c r="BI32" s="1116"/>
      <c r="BJ32" s="1116"/>
      <c r="BK32" s="1116"/>
      <c r="BL32" s="1116"/>
      <c r="BM32" s="1116"/>
      <c r="BN32" s="1116"/>
      <c r="BO32" s="1116"/>
      <c r="BP32" s="1116"/>
      <c r="BQ32" s="1116"/>
      <c r="BR32" s="1116"/>
    </row>
    <row r="33" spans="2:70" s="31" customFormat="1" ht="16.350000000000001" customHeight="1">
      <c r="B33" s="769" t="s">
        <v>109</v>
      </c>
      <c r="C33" s="251" t="s">
        <v>1436</v>
      </c>
      <c r="D33" s="695">
        <v>8074.8300000000017</v>
      </c>
      <c r="E33" s="695">
        <v>8074.8300000000017</v>
      </c>
      <c r="F33" s="664">
        <v>100</v>
      </c>
      <c r="G33" s="665">
        <v>8</v>
      </c>
      <c r="H33" s="696">
        <v>115</v>
      </c>
      <c r="I33" s="1116"/>
      <c r="J33" s="1116"/>
      <c r="K33" s="1116"/>
      <c r="L33" s="1116"/>
      <c r="M33" s="1116"/>
      <c r="N33" s="1116"/>
      <c r="O33" s="1116"/>
      <c r="P33" s="1116"/>
      <c r="Q33" s="1116"/>
      <c r="R33" s="1116"/>
      <c r="S33" s="1116"/>
      <c r="T33" s="1116"/>
      <c r="U33" s="1116"/>
      <c r="V33" s="1116"/>
      <c r="W33" s="1116"/>
      <c r="X33" s="1116"/>
      <c r="Y33" s="1116"/>
      <c r="Z33" s="1116"/>
      <c r="AA33" s="1116"/>
      <c r="AB33" s="1116"/>
      <c r="AC33" s="1116"/>
      <c r="AD33" s="1116"/>
      <c r="AE33" s="1116"/>
      <c r="AF33" s="1116"/>
      <c r="AG33" s="1116"/>
      <c r="AH33" s="1116"/>
      <c r="AI33" s="1116"/>
      <c r="AJ33" s="1116"/>
      <c r="AK33" s="1116"/>
      <c r="AL33" s="1116"/>
      <c r="AM33" s="1116"/>
      <c r="AN33" s="1116"/>
      <c r="AO33" s="1116"/>
      <c r="AP33" s="1116"/>
      <c r="AQ33" s="1116"/>
      <c r="AR33" s="1116"/>
      <c r="AS33" s="1116"/>
      <c r="AT33" s="1116"/>
      <c r="AU33" s="1116"/>
      <c r="AV33" s="1116"/>
      <c r="AW33" s="1116"/>
      <c r="AX33" s="1116"/>
      <c r="AY33" s="1116"/>
      <c r="AZ33" s="1116"/>
      <c r="BA33" s="1116"/>
      <c r="BB33" s="1116"/>
      <c r="BC33" s="1116"/>
      <c r="BD33" s="1116"/>
      <c r="BE33" s="1116"/>
      <c r="BF33" s="1116"/>
      <c r="BG33" s="1116"/>
      <c r="BH33" s="1116"/>
      <c r="BI33" s="1116"/>
      <c r="BJ33" s="1116"/>
      <c r="BK33" s="1116"/>
      <c r="BL33" s="1116"/>
      <c r="BM33" s="1116"/>
      <c r="BN33" s="1116"/>
      <c r="BO33" s="1116"/>
      <c r="BP33" s="1116"/>
      <c r="BQ33" s="1116"/>
      <c r="BR33" s="1116"/>
    </row>
    <row r="34" spans="2:70" s="31" customFormat="1" ht="16.350000000000001" customHeight="1">
      <c r="B34" s="769" t="s">
        <v>890</v>
      </c>
      <c r="C34" s="340" t="s">
        <v>950</v>
      </c>
      <c r="D34" s="638">
        <v>4019.84</v>
      </c>
      <c r="E34" s="693">
        <v>4019.84</v>
      </c>
      <c r="F34" s="339">
        <v>100</v>
      </c>
      <c r="G34" s="338">
        <v>11</v>
      </c>
      <c r="H34" s="694">
        <v>306</v>
      </c>
      <c r="I34" s="1104"/>
      <c r="J34" s="1104"/>
      <c r="K34" s="1104"/>
      <c r="L34" s="1104"/>
      <c r="M34" s="1104"/>
      <c r="N34" s="1104"/>
      <c r="O34" s="1104"/>
      <c r="P34" s="1104"/>
      <c r="Q34" s="1104"/>
      <c r="R34" s="1104"/>
      <c r="S34" s="1104"/>
      <c r="T34" s="1104"/>
      <c r="U34" s="1104"/>
      <c r="V34" s="1104"/>
      <c r="W34" s="1104"/>
      <c r="X34" s="1104"/>
      <c r="Y34" s="1104"/>
      <c r="Z34" s="1104"/>
      <c r="AA34" s="1104"/>
      <c r="AB34" s="1104"/>
      <c r="AC34" s="1104"/>
      <c r="AD34" s="1104"/>
      <c r="AE34" s="1104"/>
      <c r="AF34" s="1104"/>
      <c r="AG34" s="1104"/>
      <c r="AH34" s="1104"/>
      <c r="AI34" s="1104"/>
      <c r="AJ34" s="1104"/>
      <c r="AK34" s="1104"/>
      <c r="AL34" s="1104"/>
      <c r="AM34" s="1104"/>
      <c r="AN34" s="1104"/>
      <c r="AO34" s="1104"/>
      <c r="AP34" s="1104"/>
      <c r="AQ34" s="1104"/>
      <c r="AR34" s="1104"/>
      <c r="AS34" s="1104"/>
      <c r="AT34" s="1104"/>
      <c r="AU34" s="1104"/>
      <c r="AV34" s="1104"/>
      <c r="AW34" s="1104"/>
      <c r="AX34" s="1104"/>
      <c r="AY34" s="1104"/>
      <c r="AZ34" s="1104"/>
      <c r="BA34" s="1104"/>
      <c r="BB34" s="1104"/>
      <c r="BC34" s="1104"/>
      <c r="BD34" s="1104"/>
      <c r="BE34" s="1104"/>
      <c r="BF34" s="1104"/>
      <c r="BG34" s="1104"/>
      <c r="BH34" s="1104"/>
      <c r="BI34" s="1104"/>
      <c r="BJ34" s="1104"/>
      <c r="BK34" s="1104"/>
      <c r="BL34" s="1104"/>
      <c r="BM34" s="1104"/>
      <c r="BN34" s="1104"/>
      <c r="BO34" s="1104"/>
      <c r="BP34" s="1104"/>
      <c r="BQ34" s="1104"/>
      <c r="BR34" s="1104"/>
    </row>
    <row r="35" spans="2:70" s="31" customFormat="1" ht="16.350000000000001" customHeight="1">
      <c r="B35" s="769" t="s">
        <v>893</v>
      </c>
      <c r="C35" s="251" t="s">
        <v>894</v>
      </c>
      <c r="D35" s="695">
        <v>2055.5299999999997</v>
      </c>
      <c r="E35" s="695">
        <v>2055.5299999999997</v>
      </c>
      <c r="F35" s="664">
        <v>100</v>
      </c>
      <c r="G35" s="665">
        <v>7</v>
      </c>
      <c r="H35" s="696">
        <v>191</v>
      </c>
      <c r="I35" s="1116"/>
      <c r="J35" s="1116"/>
      <c r="K35" s="1116"/>
      <c r="L35" s="1116"/>
      <c r="M35" s="1116"/>
      <c r="N35" s="1116"/>
      <c r="O35" s="1116"/>
      <c r="P35" s="1116"/>
      <c r="Q35" s="1116"/>
      <c r="R35" s="1116"/>
      <c r="S35" s="1116"/>
      <c r="T35" s="1116"/>
      <c r="U35" s="1116"/>
      <c r="V35" s="1116"/>
      <c r="W35" s="1116"/>
      <c r="X35" s="1116"/>
      <c r="Y35" s="1116"/>
      <c r="Z35" s="1116"/>
      <c r="AA35" s="1116"/>
      <c r="AB35" s="1116"/>
      <c r="AC35" s="1116"/>
      <c r="AD35" s="1116"/>
      <c r="AE35" s="1116"/>
      <c r="AF35" s="1116"/>
      <c r="AG35" s="1116"/>
      <c r="AH35" s="1116"/>
      <c r="AI35" s="1116"/>
      <c r="AJ35" s="1116"/>
      <c r="AK35" s="1116"/>
      <c r="AL35" s="1116"/>
      <c r="AM35" s="1116"/>
      <c r="AN35" s="1116"/>
      <c r="AO35" s="1116"/>
      <c r="AP35" s="1116"/>
      <c r="AQ35" s="1116"/>
      <c r="AR35" s="1116"/>
      <c r="AS35" s="1116"/>
      <c r="AT35" s="1116"/>
      <c r="AU35" s="1116"/>
      <c r="AV35" s="1116"/>
      <c r="AW35" s="1116"/>
      <c r="AX35" s="1116"/>
      <c r="AY35" s="1116"/>
      <c r="AZ35" s="1116"/>
      <c r="BA35" s="1116"/>
      <c r="BB35" s="1116"/>
      <c r="BC35" s="1116"/>
      <c r="BD35" s="1116"/>
      <c r="BE35" s="1116"/>
      <c r="BF35" s="1116"/>
      <c r="BG35" s="1116"/>
      <c r="BH35" s="1116"/>
      <c r="BI35" s="1116"/>
      <c r="BJ35" s="1116"/>
      <c r="BK35" s="1116"/>
      <c r="BL35" s="1116"/>
      <c r="BM35" s="1116"/>
      <c r="BN35" s="1116"/>
      <c r="BO35" s="1116"/>
      <c r="BP35" s="1116"/>
      <c r="BQ35" s="1116"/>
      <c r="BR35" s="1116"/>
    </row>
    <row r="36" spans="2:70" s="31" customFormat="1" ht="16.350000000000001" customHeight="1">
      <c r="B36" s="769" t="s">
        <v>895</v>
      </c>
      <c r="C36" s="340" t="s">
        <v>954</v>
      </c>
      <c r="D36" s="638">
        <v>2667.77</v>
      </c>
      <c r="E36" s="693">
        <v>2667.77</v>
      </c>
      <c r="F36" s="339">
        <v>100</v>
      </c>
      <c r="G36" s="338">
        <v>1</v>
      </c>
      <c r="H36" s="694" t="s">
        <v>2994</v>
      </c>
      <c r="I36" s="1116"/>
      <c r="J36" s="1116"/>
      <c r="K36" s="1116"/>
      <c r="L36" s="1116"/>
      <c r="M36" s="1116"/>
      <c r="N36" s="1116"/>
      <c r="O36" s="1116"/>
      <c r="P36" s="1116"/>
      <c r="Q36" s="1116"/>
      <c r="R36" s="1116"/>
      <c r="S36" s="1116"/>
      <c r="T36" s="1116"/>
      <c r="U36" s="1116"/>
      <c r="V36" s="1116"/>
      <c r="W36" s="1116"/>
      <c r="X36" s="1116"/>
      <c r="Y36" s="1116"/>
      <c r="Z36" s="1116"/>
      <c r="AA36" s="1116"/>
      <c r="AB36" s="1116"/>
      <c r="AC36" s="1116"/>
      <c r="AD36" s="1116"/>
      <c r="AE36" s="1116"/>
      <c r="AF36" s="1116"/>
      <c r="AG36" s="1116"/>
      <c r="AH36" s="1116"/>
      <c r="AI36" s="1116"/>
      <c r="AJ36" s="1116"/>
      <c r="AK36" s="1116"/>
      <c r="AL36" s="1116"/>
      <c r="AM36" s="1116"/>
      <c r="AN36" s="1116"/>
      <c r="AO36" s="1116"/>
      <c r="AP36" s="1116"/>
      <c r="AQ36" s="1116"/>
      <c r="AR36" s="1116"/>
      <c r="AS36" s="1116"/>
      <c r="AT36" s="1116"/>
      <c r="AU36" s="1116"/>
      <c r="AV36" s="1116"/>
      <c r="AW36" s="1116"/>
      <c r="AX36" s="1116"/>
      <c r="AY36" s="1116"/>
      <c r="AZ36" s="1116"/>
      <c r="BA36" s="1116"/>
      <c r="BB36" s="1116"/>
      <c r="BC36" s="1116"/>
      <c r="BD36" s="1116"/>
      <c r="BE36" s="1116"/>
      <c r="BF36" s="1116"/>
      <c r="BG36" s="1116"/>
      <c r="BH36" s="1116"/>
      <c r="BI36" s="1116"/>
      <c r="BJ36" s="1116"/>
      <c r="BK36" s="1116"/>
      <c r="BL36" s="1116"/>
      <c r="BM36" s="1116"/>
      <c r="BN36" s="1116"/>
      <c r="BO36" s="1116"/>
      <c r="BP36" s="1116"/>
      <c r="BQ36" s="1116"/>
      <c r="BR36" s="1116"/>
    </row>
    <row r="37" spans="2:70" s="31" customFormat="1" ht="16.350000000000001" customHeight="1">
      <c r="B37" s="769" t="s">
        <v>1369</v>
      </c>
      <c r="C37" s="251" t="s">
        <v>1379</v>
      </c>
      <c r="D37" s="695">
        <v>34270.050000000003</v>
      </c>
      <c r="E37" s="695">
        <v>34270.050000000003</v>
      </c>
      <c r="F37" s="664">
        <v>100</v>
      </c>
      <c r="G37" s="665">
        <v>1</v>
      </c>
      <c r="H37" s="696" t="s">
        <v>61</v>
      </c>
      <c r="I37" s="1104"/>
      <c r="J37" s="1104"/>
      <c r="K37" s="1104"/>
      <c r="L37" s="1104"/>
      <c r="M37" s="1104"/>
      <c r="N37" s="1104"/>
      <c r="O37" s="1104"/>
      <c r="P37" s="1104"/>
      <c r="Q37" s="1104"/>
      <c r="R37" s="1104"/>
      <c r="S37" s="1104"/>
      <c r="T37" s="1104"/>
      <c r="U37" s="1104"/>
      <c r="V37" s="1104"/>
      <c r="W37" s="1104"/>
      <c r="X37" s="1104"/>
      <c r="Y37" s="1104"/>
      <c r="Z37" s="1104"/>
      <c r="AA37" s="1104"/>
      <c r="AB37" s="1104"/>
      <c r="AC37" s="1104"/>
      <c r="AD37" s="1104"/>
      <c r="AE37" s="1104"/>
      <c r="AF37" s="1104"/>
      <c r="AG37" s="1104"/>
      <c r="AH37" s="1104"/>
      <c r="AI37" s="1104"/>
      <c r="AJ37" s="1104"/>
      <c r="AK37" s="1104"/>
      <c r="AL37" s="1104"/>
      <c r="AM37" s="1104"/>
      <c r="AN37" s="1104"/>
      <c r="AO37" s="1104"/>
      <c r="AP37" s="1104"/>
      <c r="AQ37" s="1104"/>
      <c r="AR37" s="1104"/>
      <c r="AS37" s="1104"/>
      <c r="AT37" s="1104"/>
      <c r="AU37" s="1104"/>
      <c r="AV37" s="1104"/>
      <c r="AW37" s="1104"/>
      <c r="AX37" s="1104"/>
      <c r="AY37" s="1104"/>
      <c r="AZ37" s="1104"/>
      <c r="BA37" s="1104"/>
      <c r="BB37" s="1104"/>
      <c r="BC37" s="1104"/>
      <c r="BD37" s="1104"/>
      <c r="BE37" s="1104"/>
      <c r="BF37" s="1104"/>
      <c r="BG37" s="1104"/>
      <c r="BH37" s="1104"/>
      <c r="BI37" s="1104"/>
      <c r="BJ37" s="1104"/>
      <c r="BK37" s="1104"/>
      <c r="BL37" s="1104"/>
      <c r="BM37" s="1104"/>
      <c r="BN37" s="1104"/>
      <c r="BO37" s="1104"/>
      <c r="BP37" s="1104"/>
      <c r="BQ37" s="1104"/>
      <c r="BR37" s="1104"/>
    </row>
    <row r="38" spans="2:70" s="31" customFormat="1" ht="16.350000000000001" customHeight="1">
      <c r="B38" s="769" t="s">
        <v>1370</v>
      </c>
      <c r="C38" s="340" t="s">
        <v>1917</v>
      </c>
      <c r="D38" s="638">
        <v>24288.079999999998</v>
      </c>
      <c r="E38" s="693">
        <v>24288.079999999998</v>
      </c>
      <c r="F38" s="339">
        <v>100</v>
      </c>
      <c r="G38" s="338">
        <v>6</v>
      </c>
      <c r="H38" s="694">
        <v>1182</v>
      </c>
      <c r="I38" s="1116"/>
      <c r="J38" s="1116"/>
      <c r="K38" s="1116"/>
      <c r="L38" s="1116"/>
      <c r="M38" s="1116"/>
      <c r="N38" s="1116"/>
      <c r="O38" s="1116"/>
      <c r="P38" s="1116"/>
      <c r="Q38" s="1116"/>
      <c r="R38" s="1116"/>
      <c r="S38" s="1116"/>
      <c r="T38" s="1116"/>
      <c r="U38" s="1116"/>
      <c r="V38" s="1116"/>
      <c r="W38" s="1116"/>
      <c r="X38" s="1116"/>
      <c r="Y38" s="1116"/>
      <c r="Z38" s="1116"/>
      <c r="AA38" s="1116"/>
      <c r="AB38" s="1116"/>
      <c r="AC38" s="1116"/>
      <c r="AD38" s="1116"/>
      <c r="AE38" s="1116"/>
      <c r="AF38" s="1116"/>
      <c r="AG38" s="1116"/>
      <c r="AH38" s="1116"/>
      <c r="AI38" s="1116"/>
      <c r="AJ38" s="1116"/>
      <c r="AK38" s="1116"/>
      <c r="AL38" s="1116"/>
      <c r="AM38" s="1116"/>
      <c r="AN38" s="1116"/>
      <c r="AO38" s="1116"/>
      <c r="AP38" s="1116"/>
      <c r="AQ38" s="1116"/>
      <c r="AR38" s="1116"/>
      <c r="AS38" s="1116"/>
      <c r="AT38" s="1116"/>
      <c r="AU38" s="1116"/>
      <c r="AV38" s="1116"/>
      <c r="AW38" s="1116"/>
      <c r="AX38" s="1116"/>
      <c r="AY38" s="1116"/>
      <c r="AZ38" s="1116"/>
      <c r="BA38" s="1116"/>
      <c r="BB38" s="1116"/>
      <c r="BC38" s="1116"/>
      <c r="BD38" s="1116"/>
      <c r="BE38" s="1116"/>
      <c r="BF38" s="1116"/>
      <c r="BG38" s="1116"/>
      <c r="BH38" s="1116"/>
      <c r="BI38" s="1116"/>
      <c r="BJ38" s="1116"/>
      <c r="BK38" s="1116"/>
      <c r="BL38" s="1116"/>
      <c r="BM38" s="1116"/>
      <c r="BN38" s="1116"/>
      <c r="BO38" s="1116"/>
      <c r="BP38" s="1116"/>
      <c r="BQ38" s="1116"/>
      <c r="BR38" s="1116"/>
    </row>
    <row r="39" spans="2:70" s="31" customFormat="1" ht="16.350000000000001" customHeight="1">
      <c r="B39" s="769" t="s">
        <v>1371</v>
      </c>
      <c r="C39" s="251" t="s">
        <v>1918</v>
      </c>
      <c r="D39" s="695">
        <v>7014.6200000000008</v>
      </c>
      <c r="E39" s="695">
        <v>7014.6200000000008</v>
      </c>
      <c r="F39" s="664">
        <v>100</v>
      </c>
      <c r="G39" s="665">
        <v>8</v>
      </c>
      <c r="H39" s="696">
        <v>353</v>
      </c>
      <c r="I39" s="1116"/>
      <c r="J39" s="1116"/>
      <c r="K39" s="1116"/>
      <c r="L39" s="1116"/>
      <c r="M39" s="1116"/>
      <c r="N39" s="1116"/>
      <c r="O39" s="1116"/>
      <c r="P39" s="1116"/>
      <c r="Q39" s="1116"/>
      <c r="R39" s="1116"/>
      <c r="S39" s="1116"/>
      <c r="T39" s="1116"/>
      <c r="U39" s="1116"/>
      <c r="V39" s="1116"/>
      <c r="W39" s="1116"/>
      <c r="X39" s="1116"/>
      <c r="Y39" s="1116"/>
      <c r="Z39" s="1116"/>
      <c r="AA39" s="1116"/>
      <c r="AB39" s="1116"/>
      <c r="AC39" s="1116"/>
      <c r="AD39" s="1116"/>
      <c r="AE39" s="1116"/>
      <c r="AF39" s="1116"/>
      <c r="AG39" s="1116"/>
      <c r="AH39" s="1116"/>
      <c r="AI39" s="1116"/>
      <c r="AJ39" s="1116"/>
      <c r="AK39" s="1116"/>
      <c r="AL39" s="1116"/>
      <c r="AM39" s="1116"/>
      <c r="AN39" s="1116"/>
      <c r="AO39" s="1116"/>
      <c r="AP39" s="1116"/>
      <c r="AQ39" s="1116"/>
      <c r="AR39" s="1116"/>
      <c r="AS39" s="1116"/>
      <c r="AT39" s="1116"/>
      <c r="AU39" s="1116"/>
      <c r="AV39" s="1116"/>
      <c r="AW39" s="1116"/>
      <c r="AX39" s="1116"/>
      <c r="AY39" s="1116"/>
      <c r="AZ39" s="1116"/>
      <c r="BA39" s="1116"/>
      <c r="BB39" s="1116"/>
      <c r="BC39" s="1116"/>
      <c r="BD39" s="1116"/>
      <c r="BE39" s="1116"/>
      <c r="BF39" s="1116"/>
      <c r="BG39" s="1116"/>
      <c r="BH39" s="1116"/>
      <c r="BI39" s="1116"/>
      <c r="BJ39" s="1116"/>
      <c r="BK39" s="1116"/>
      <c r="BL39" s="1116"/>
      <c r="BM39" s="1116"/>
      <c r="BN39" s="1116"/>
      <c r="BO39" s="1116"/>
      <c r="BP39" s="1116"/>
      <c r="BQ39" s="1116"/>
      <c r="BR39" s="1116"/>
    </row>
    <row r="40" spans="2:70" s="31" customFormat="1" ht="16.350000000000001" customHeight="1">
      <c r="B40" s="769" t="s">
        <v>1372</v>
      </c>
      <c r="C40" s="340" t="s">
        <v>2998</v>
      </c>
      <c r="D40" s="638">
        <v>7719.0400000000036</v>
      </c>
      <c r="E40" s="693">
        <v>7719.0400000000036</v>
      </c>
      <c r="F40" s="339">
        <v>100</v>
      </c>
      <c r="G40" s="338">
        <v>9</v>
      </c>
      <c r="H40" s="694">
        <v>407</v>
      </c>
      <c r="I40" s="1104"/>
      <c r="J40" s="1104"/>
      <c r="K40" s="1104"/>
      <c r="L40" s="1104"/>
      <c r="M40" s="1104"/>
      <c r="N40" s="1104"/>
      <c r="O40" s="1104"/>
      <c r="P40" s="1104"/>
      <c r="Q40" s="1104"/>
      <c r="R40" s="1104"/>
      <c r="S40" s="1104"/>
      <c r="T40" s="1104"/>
      <c r="U40" s="1104"/>
      <c r="V40" s="1104"/>
      <c r="W40" s="1104"/>
      <c r="X40" s="1104"/>
      <c r="Y40" s="1104"/>
      <c r="Z40" s="1104"/>
      <c r="AA40" s="1104"/>
      <c r="AB40" s="1104"/>
      <c r="AC40" s="1104"/>
      <c r="AD40" s="1104"/>
      <c r="AE40" s="1104"/>
      <c r="AF40" s="1104"/>
      <c r="AG40" s="1104"/>
      <c r="AH40" s="1104"/>
      <c r="AI40" s="1104"/>
      <c r="AJ40" s="1104"/>
      <c r="AK40" s="1104"/>
      <c r="AL40" s="1104"/>
      <c r="AM40" s="1104"/>
      <c r="AN40" s="1104"/>
      <c r="AO40" s="1104"/>
      <c r="AP40" s="1104"/>
      <c r="AQ40" s="1104"/>
      <c r="AR40" s="1104"/>
      <c r="AS40" s="1104"/>
      <c r="AT40" s="1104"/>
      <c r="AU40" s="1104"/>
      <c r="AV40" s="1104"/>
      <c r="AW40" s="1104"/>
      <c r="AX40" s="1104"/>
      <c r="AY40" s="1104"/>
      <c r="AZ40" s="1104"/>
      <c r="BA40" s="1104"/>
      <c r="BB40" s="1104"/>
      <c r="BC40" s="1104"/>
      <c r="BD40" s="1104"/>
      <c r="BE40" s="1104"/>
      <c r="BF40" s="1104"/>
      <c r="BG40" s="1104"/>
      <c r="BH40" s="1104"/>
      <c r="BI40" s="1104"/>
      <c r="BJ40" s="1104"/>
      <c r="BK40" s="1104"/>
      <c r="BL40" s="1104"/>
      <c r="BM40" s="1104"/>
      <c r="BN40" s="1104"/>
      <c r="BO40" s="1104"/>
      <c r="BP40" s="1104"/>
      <c r="BQ40" s="1104"/>
      <c r="BR40" s="1104"/>
    </row>
    <row r="41" spans="2:70" s="31" customFormat="1" ht="16.350000000000001" customHeight="1">
      <c r="B41" s="769" t="s">
        <v>1373</v>
      </c>
      <c r="C41" s="666" t="s">
        <v>1920</v>
      </c>
      <c r="D41" s="695">
        <v>10914.199999999999</v>
      </c>
      <c r="E41" s="695">
        <v>8929.7999999999993</v>
      </c>
      <c r="F41" s="664">
        <v>81.8</v>
      </c>
      <c r="G41" s="665">
        <v>2</v>
      </c>
      <c r="H41" s="696" t="s">
        <v>61</v>
      </c>
      <c r="I41" s="1116"/>
      <c r="J41" s="1116"/>
      <c r="K41" s="1116"/>
      <c r="L41" s="1116"/>
      <c r="M41" s="1116"/>
      <c r="N41" s="1116"/>
      <c r="O41" s="1116"/>
      <c r="P41" s="1116"/>
      <c r="Q41" s="1116"/>
      <c r="R41" s="1116"/>
      <c r="S41" s="1116"/>
      <c r="T41" s="1116"/>
      <c r="U41" s="1116"/>
      <c r="V41" s="1116"/>
      <c r="W41" s="1116"/>
      <c r="X41" s="1116"/>
      <c r="Y41" s="1116"/>
      <c r="Z41" s="1116"/>
      <c r="AA41" s="1116"/>
      <c r="AB41" s="1116"/>
      <c r="AC41" s="1116"/>
      <c r="AD41" s="1116"/>
      <c r="AE41" s="1116"/>
      <c r="AF41" s="1116"/>
      <c r="AG41" s="1116"/>
      <c r="AH41" s="1116"/>
      <c r="AI41" s="1116"/>
      <c r="AJ41" s="1116"/>
      <c r="AK41" s="1116"/>
      <c r="AL41" s="1116"/>
      <c r="AM41" s="1116"/>
      <c r="AN41" s="1116"/>
      <c r="AO41" s="1116"/>
      <c r="AP41" s="1116"/>
      <c r="AQ41" s="1116"/>
      <c r="AR41" s="1116"/>
      <c r="AS41" s="1116"/>
      <c r="AT41" s="1116"/>
      <c r="AU41" s="1116"/>
      <c r="AV41" s="1116"/>
      <c r="AW41" s="1116"/>
      <c r="AX41" s="1116"/>
      <c r="AY41" s="1116"/>
      <c r="AZ41" s="1116"/>
      <c r="BA41" s="1116"/>
      <c r="BB41" s="1116"/>
      <c r="BC41" s="1116"/>
      <c r="BD41" s="1116"/>
      <c r="BE41" s="1116"/>
      <c r="BF41" s="1116"/>
      <c r="BG41" s="1116"/>
      <c r="BH41" s="1116"/>
      <c r="BI41" s="1116"/>
      <c r="BJ41" s="1116"/>
      <c r="BK41" s="1116"/>
      <c r="BL41" s="1116"/>
      <c r="BM41" s="1116"/>
      <c r="BN41" s="1116"/>
      <c r="BO41" s="1116"/>
      <c r="BP41" s="1116"/>
      <c r="BQ41" s="1116"/>
      <c r="BR41" s="1116"/>
    </row>
    <row r="42" spans="2:70" s="31" customFormat="1" ht="16.350000000000001" customHeight="1">
      <c r="B42" s="769" t="s">
        <v>1374</v>
      </c>
      <c r="C42" s="340" t="s">
        <v>3000</v>
      </c>
      <c r="D42" s="638">
        <v>6032.24</v>
      </c>
      <c r="E42" s="693">
        <v>6032.24</v>
      </c>
      <c r="F42" s="339">
        <v>100</v>
      </c>
      <c r="G42" s="338">
        <v>11</v>
      </c>
      <c r="H42" s="694">
        <v>329</v>
      </c>
      <c r="I42" s="1116"/>
      <c r="J42" s="1116"/>
      <c r="K42" s="1116"/>
      <c r="L42" s="1116"/>
      <c r="M42" s="1116"/>
      <c r="N42" s="1116"/>
      <c r="O42" s="1116"/>
      <c r="P42" s="1116"/>
      <c r="Q42" s="1116"/>
      <c r="R42" s="1116"/>
      <c r="S42" s="1116"/>
      <c r="T42" s="1116"/>
      <c r="U42" s="1116"/>
      <c r="V42" s="1116"/>
      <c r="W42" s="1116"/>
      <c r="X42" s="1116"/>
      <c r="Y42" s="1116"/>
      <c r="Z42" s="1116"/>
      <c r="AA42" s="1116"/>
      <c r="AB42" s="1116"/>
      <c r="AC42" s="1116"/>
      <c r="AD42" s="1116"/>
      <c r="AE42" s="1116"/>
      <c r="AF42" s="1116"/>
      <c r="AG42" s="1116"/>
      <c r="AH42" s="1116"/>
      <c r="AI42" s="1116"/>
      <c r="AJ42" s="1116"/>
      <c r="AK42" s="1116"/>
      <c r="AL42" s="1116"/>
      <c r="AM42" s="1116"/>
      <c r="AN42" s="1116"/>
      <c r="AO42" s="1116"/>
      <c r="AP42" s="1116"/>
      <c r="AQ42" s="1116"/>
      <c r="AR42" s="1116"/>
      <c r="AS42" s="1116"/>
      <c r="AT42" s="1116"/>
      <c r="AU42" s="1116"/>
      <c r="AV42" s="1116"/>
      <c r="AW42" s="1116"/>
      <c r="AX42" s="1116"/>
      <c r="AY42" s="1116"/>
      <c r="AZ42" s="1116"/>
      <c r="BA42" s="1116"/>
      <c r="BB42" s="1116"/>
      <c r="BC42" s="1116"/>
      <c r="BD42" s="1116"/>
      <c r="BE42" s="1116"/>
      <c r="BF42" s="1116"/>
      <c r="BG42" s="1116"/>
      <c r="BH42" s="1116"/>
      <c r="BI42" s="1116"/>
      <c r="BJ42" s="1116"/>
      <c r="BK42" s="1116"/>
      <c r="BL42" s="1116"/>
      <c r="BM42" s="1116"/>
      <c r="BN42" s="1116"/>
      <c r="BO42" s="1116"/>
      <c r="BP42" s="1116"/>
      <c r="BQ42" s="1116"/>
      <c r="BR42" s="1116"/>
    </row>
    <row r="43" spans="2:70" s="31" customFormat="1" ht="16.350000000000001" customHeight="1">
      <c r="B43" s="769" t="s">
        <v>1375</v>
      </c>
      <c r="C43" s="251" t="s">
        <v>3001</v>
      </c>
      <c r="D43" s="695">
        <v>7429.16</v>
      </c>
      <c r="E43" s="695">
        <v>7429.16</v>
      </c>
      <c r="F43" s="664">
        <v>100</v>
      </c>
      <c r="G43" s="665">
        <v>3</v>
      </c>
      <c r="H43" s="696">
        <v>364</v>
      </c>
      <c r="I43" s="1104"/>
      <c r="J43" s="1104"/>
      <c r="K43" s="1104"/>
      <c r="L43" s="1104"/>
      <c r="M43" s="1104"/>
      <c r="N43" s="1104"/>
      <c r="O43" s="1104"/>
      <c r="P43" s="1104"/>
      <c r="Q43" s="1104"/>
      <c r="R43" s="1104"/>
      <c r="S43" s="1104"/>
      <c r="T43" s="1104"/>
      <c r="U43" s="1104"/>
      <c r="V43" s="1104"/>
      <c r="W43" s="1104"/>
      <c r="X43" s="1104"/>
      <c r="Y43" s="1104"/>
      <c r="Z43" s="1104"/>
      <c r="AA43" s="1104"/>
      <c r="AB43" s="1104"/>
      <c r="AC43" s="1104"/>
      <c r="AD43" s="1104"/>
      <c r="AE43" s="1104"/>
      <c r="AF43" s="1104"/>
      <c r="AG43" s="1104"/>
      <c r="AH43" s="1104"/>
      <c r="AI43" s="1104"/>
      <c r="AJ43" s="1104"/>
      <c r="AK43" s="1104"/>
      <c r="AL43" s="1104"/>
      <c r="AM43" s="1104"/>
      <c r="AN43" s="1104"/>
      <c r="AO43" s="1104"/>
      <c r="AP43" s="1104"/>
      <c r="AQ43" s="1104"/>
      <c r="AR43" s="1104"/>
      <c r="AS43" s="1104"/>
      <c r="AT43" s="1104"/>
      <c r="AU43" s="1104"/>
      <c r="AV43" s="1104"/>
      <c r="AW43" s="1104"/>
      <c r="AX43" s="1104"/>
      <c r="AY43" s="1104"/>
      <c r="AZ43" s="1104"/>
      <c r="BA43" s="1104"/>
      <c r="BB43" s="1104"/>
      <c r="BC43" s="1104"/>
      <c r="BD43" s="1104"/>
      <c r="BE43" s="1104"/>
      <c r="BF43" s="1104"/>
      <c r="BG43" s="1104"/>
      <c r="BH43" s="1104"/>
      <c r="BI43" s="1104"/>
      <c r="BJ43" s="1104"/>
      <c r="BK43" s="1104"/>
      <c r="BL43" s="1104"/>
      <c r="BM43" s="1104"/>
      <c r="BN43" s="1104"/>
      <c r="BO43" s="1104"/>
      <c r="BP43" s="1104"/>
      <c r="BQ43" s="1104"/>
      <c r="BR43" s="1104"/>
    </row>
    <row r="44" spans="2:70" s="31" customFormat="1" ht="16.350000000000001" customHeight="1">
      <c r="B44" s="769" t="s">
        <v>1376</v>
      </c>
      <c r="C44" s="340" t="s">
        <v>3588</v>
      </c>
      <c r="D44" s="638">
        <v>3524.17</v>
      </c>
      <c r="E44" s="693">
        <v>3524.17</v>
      </c>
      <c r="F44" s="339">
        <v>100</v>
      </c>
      <c r="G44" s="338">
        <v>7</v>
      </c>
      <c r="H44" s="694">
        <v>174</v>
      </c>
      <c r="I44" s="1116"/>
      <c r="J44" s="1116"/>
      <c r="K44" s="1116"/>
      <c r="L44" s="1116"/>
      <c r="M44" s="1116"/>
      <c r="N44" s="1116"/>
      <c r="O44" s="1116"/>
      <c r="P44" s="1116"/>
      <c r="Q44" s="1116"/>
      <c r="R44" s="1116"/>
      <c r="S44" s="1116"/>
      <c r="T44" s="1116"/>
      <c r="U44" s="1116"/>
      <c r="V44" s="1116"/>
      <c r="W44" s="1116"/>
      <c r="X44" s="1116"/>
      <c r="Y44" s="1116"/>
      <c r="Z44" s="1116"/>
      <c r="AA44" s="1116"/>
      <c r="AB44" s="1116"/>
      <c r="AC44" s="1116"/>
      <c r="AD44" s="1116"/>
      <c r="AE44" s="1116"/>
      <c r="AF44" s="1116"/>
      <c r="AG44" s="1116"/>
      <c r="AH44" s="1116"/>
      <c r="AI44" s="1116"/>
      <c r="AJ44" s="1116"/>
      <c r="AK44" s="1116"/>
      <c r="AL44" s="1116"/>
      <c r="AM44" s="1116"/>
      <c r="AN44" s="1116"/>
      <c r="AO44" s="1116"/>
      <c r="AP44" s="1116"/>
      <c r="AQ44" s="1116"/>
      <c r="AR44" s="1116"/>
      <c r="AS44" s="1116"/>
      <c r="AT44" s="1116"/>
      <c r="AU44" s="1116"/>
      <c r="AV44" s="1116"/>
      <c r="AW44" s="1116"/>
      <c r="AX44" s="1116"/>
      <c r="AY44" s="1116"/>
      <c r="AZ44" s="1116"/>
      <c r="BA44" s="1116"/>
      <c r="BB44" s="1116"/>
      <c r="BC44" s="1116"/>
      <c r="BD44" s="1116"/>
      <c r="BE44" s="1116"/>
      <c r="BF44" s="1116"/>
      <c r="BG44" s="1116"/>
      <c r="BH44" s="1116"/>
      <c r="BI44" s="1116"/>
      <c r="BJ44" s="1116"/>
      <c r="BK44" s="1116"/>
      <c r="BL44" s="1116"/>
      <c r="BM44" s="1116"/>
      <c r="BN44" s="1116"/>
      <c r="BO44" s="1116"/>
      <c r="BP44" s="1116"/>
      <c r="BQ44" s="1116"/>
      <c r="BR44" s="1116"/>
    </row>
    <row r="45" spans="2:70" s="31" customFormat="1" ht="16.350000000000001" customHeight="1">
      <c r="B45" s="769" t="s">
        <v>1377</v>
      </c>
      <c r="C45" s="251" t="s">
        <v>3003</v>
      </c>
      <c r="D45" s="695">
        <v>1812.5199999999998</v>
      </c>
      <c r="E45" s="695">
        <v>1812.5199999999998</v>
      </c>
      <c r="F45" s="664">
        <v>100</v>
      </c>
      <c r="G45" s="665">
        <v>8</v>
      </c>
      <c r="H45" s="696">
        <v>116</v>
      </c>
      <c r="I45" s="1116"/>
      <c r="J45" s="1116"/>
      <c r="K45" s="1116"/>
      <c r="L45" s="1116"/>
      <c r="M45" s="1116"/>
      <c r="N45" s="1116"/>
      <c r="O45" s="1116"/>
      <c r="P45" s="1116"/>
      <c r="Q45" s="1116"/>
      <c r="R45" s="1116"/>
      <c r="S45" s="1116"/>
      <c r="T45" s="1116"/>
      <c r="U45" s="1116"/>
      <c r="V45" s="1116"/>
      <c r="W45" s="1116"/>
      <c r="X45" s="1116"/>
      <c r="Y45" s="1116"/>
      <c r="Z45" s="1116"/>
      <c r="AA45" s="1116"/>
      <c r="AB45" s="1116"/>
      <c r="AC45" s="1116"/>
      <c r="AD45" s="1116"/>
      <c r="AE45" s="1116"/>
      <c r="AF45" s="1116"/>
      <c r="AG45" s="1116"/>
      <c r="AH45" s="1116"/>
      <c r="AI45" s="1116"/>
      <c r="AJ45" s="1116"/>
      <c r="AK45" s="1116"/>
      <c r="AL45" s="1116"/>
      <c r="AM45" s="1116"/>
      <c r="AN45" s="1116"/>
      <c r="AO45" s="1116"/>
      <c r="AP45" s="1116"/>
      <c r="AQ45" s="1116"/>
      <c r="AR45" s="1116"/>
      <c r="AS45" s="1116"/>
      <c r="AT45" s="1116"/>
      <c r="AU45" s="1116"/>
      <c r="AV45" s="1116"/>
      <c r="AW45" s="1116"/>
      <c r="AX45" s="1116"/>
      <c r="AY45" s="1116"/>
      <c r="AZ45" s="1116"/>
      <c r="BA45" s="1116"/>
      <c r="BB45" s="1116"/>
      <c r="BC45" s="1116"/>
      <c r="BD45" s="1116"/>
      <c r="BE45" s="1116"/>
      <c r="BF45" s="1116"/>
      <c r="BG45" s="1116"/>
      <c r="BH45" s="1116"/>
      <c r="BI45" s="1116"/>
      <c r="BJ45" s="1116"/>
      <c r="BK45" s="1116"/>
      <c r="BL45" s="1116"/>
      <c r="BM45" s="1116"/>
      <c r="BN45" s="1116"/>
      <c r="BO45" s="1116"/>
      <c r="BP45" s="1116"/>
      <c r="BQ45" s="1116"/>
      <c r="BR45" s="1116"/>
    </row>
    <row r="46" spans="2:70" s="31" customFormat="1" ht="16.350000000000001" customHeight="1">
      <c r="B46" s="769" t="s">
        <v>1378</v>
      </c>
      <c r="C46" s="340" t="s">
        <v>1693</v>
      </c>
      <c r="D46" s="638">
        <v>5866.66</v>
      </c>
      <c r="E46" s="693">
        <v>5866.66</v>
      </c>
      <c r="F46" s="339">
        <v>100</v>
      </c>
      <c r="G46" s="338">
        <v>10</v>
      </c>
      <c r="H46" s="694">
        <v>208</v>
      </c>
      <c r="I46" s="1104"/>
      <c r="J46" s="1104"/>
      <c r="K46" s="1104"/>
      <c r="L46" s="1104"/>
      <c r="M46" s="1104"/>
      <c r="N46" s="1104"/>
      <c r="O46" s="1104"/>
      <c r="P46" s="1104"/>
      <c r="Q46" s="1104"/>
      <c r="R46" s="1104"/>
      <c r="S46" s="1104"/>
      <c r="T46" s="1104"/>
      <c r="U46" s="1104"/>
      <c r="V46" s="1104"/>
      <c r="W46" s="1104"/>
      <c r="X46" s="1104"/>
      <c r="Y46" s="1104"/>
      <c r="Z46" s="1104"/>
      <c r="AA46" s="1104"/>
      <c r="AB46" s="1104"/>
      <c r="AC46" s="1104"/>
      <c r="AD46" s="1104"/>
      <c r="AE46" s="1104"/>
      <c r="AF46" s="1104"/>
      <c r="AG46" s="1104"/>
      <c r="AH46" s="1104"/>
      <c r="AI46" s="1104"/>
      <c r="AJ46" s="1104"/>
      <c r="AK46" s="1104"/>
      <c r="AL46" s="1104"/>
      <c r="AM46" s="1104"/>
      <c r="AN46" s="1104"/>
      <c r="AO46" s="1104"/>
      <c r="AP46" s="1104"/>
      <c r="AQ46" s="1104"/>
      <c r="AR46" s="1104"/>
      <c r="AS46" s="1104"/>
      <c r="AT46" s="1104"/>
      <c r="AU46" s="1104"/>
      <c r="AV46" s="1104"/>
      <c r="AW46" s="1104"/>
      <c r="AX46" s="1104"/>
      <c r="AY46" s="1104"/>
      <c r="AZ46" s="1104"/>
      <c r="BA46" s="1104"/>
      <c r="BB46" s="1104"/>
      <c r="BC46" s="1104"/>
      <c r="BD46" s="1104"/>
      <c r="BE46" s="1104"/>
      <c r="BF46" s="1104"/>
      <c r="BG46" s="1104"/>
      <c r="BH46" s="1104"/>
      <c r="BI46" s="1104"/>
      <c r="BJ46" s="1104"/>
      <c r="BK46" s="1104"/>
      <c r="BL46" s="1104"/>
      <c r="BM46" s="1104"/>
      <c r="BN46" s="1104"/>
      <c r="BO46" s="1104"/>
      <c r="BP46" s="1104"/>
      <c r="BQ46" s="1104"/>
      <c r="BR46" s="1104"/>
    </row>
    <row r="47" spans="2:70" s="31" customFormat="1" ht="16.350000000000001" customHeight="1">
      <c r="B47" s="769" t="s">
        <v>3200</v>
      </c>
      <c r="C47" s="335" t="s">
        <v>2441</v>
      </c>
      <c r="D47" s="695">
        <v>2971.76</v>
      </c>
      <c r="E47" s="921">
        <v>2971.76</v>
      </c>
      <c r="F47" s="413">
        <v>100</v>
      </c>
      <c r="G47" s="860">
        <v>4</v>
      </c>
      <c r="H47" s="696">
        <v>250</v>
      </c>
      <c r="I47" s="1116"/>
      <c r="J47" s="1116"/>
      <c r="K47" s="1116"/>
      <c r="L47" s="1116"/>
      <c r="M47" s="1116"/>
      <c r="N47" s="1116"/>
      <c r="O47" s="1116"/>
      <c r="P47" s="1116"/>
      <c r="Q47" s="1116"/>
      <c r="R47" s="1116"/>
      <c r="S47" s="1116"/>
      <c r="T47" s="1116"/>
      <c r="U47" s="1116"/>
      <c r="V47" s="1116"/>
      <c r="W47" s="1116"/>
      <c r="X47" s="1116"/>
      <c r="Y47" s="1116"/>
      <c r="Z47" s="1116"/>
      <c r="AA47" s="1116"/>
      <c r="AB47" s="1116"/>
      <c r="AC47" s="1116"/>
      <c r="AD47" s="1116"/>
      <c r="AE47" s="1116"/>
      <c r="AF47" s="1116"/>
      <c r="AG47" s="1116"/>
      <c r="AH47" s="1116"/>
      <c r="AI47" s="1116"/>
      <c r="AJ47" s="1116"/>
      <c r="AK47" s="1116"/>
      <c r="AL47" s="1116"/>
      <c r="AM47" s="1116"/>
      <c r="AN47" s="1116"/>
      <c r="AO47" s="1116"/>
      <c r="AP47" s="1116"/>
      <c r="AQ47" s="1116"/>
      <c r="AR47" s="1116"/>
      <c r="AS47" s="1116"/>
      <c r="AT47" s="1116"/>
      <c r="AU47" s="1116"/>
      <c r="AV47" s="1116"/>
      <c r="AW47" s="1116"/>
      <c r="AX47" s="1116"/>
      <c r="AY47" s="1116"/>
      <c r="AZ47" s="1116"/>
      <c r="BA47" s="1116"/>
      <c r="BB47" s="1116"/>
      <c r="BC47" s="1116"/>
      <c r="BD47" s="1116"/>
      <c r="BE47" s="1116"/>
      <c r="BF47" s="1116"/>
      <c r="BG47" s="1116"/>
      <c r="BH47" s="1116"/>
      <c r="BI47" s="1116"/>
      <c r="BJ47" s="1116"/>
      <c r="BK47" s="1116"/>
      <c r="BL47" s="1116"/>
      <c r="BM47" s="1116"/>
      <c r="BN47" s="1116"/>
      <c r="BO47" s="1116"/>
      <c r="BP47" s="1116"/>
      <c r="BQ47" s="1116"/>
      <c r="BR47" s="1116"/>
    </row>
    <row r="48" spans="2:70" s="31" customFormat="1" ht="16.350000000000001" customHeight="1">
      <c r="B48" s="769" t="s">
        <v>3201</v>
      </c>
      <c r="C48" s="911" t="s">
        <v>2445</v>
      </c>
      <c r="D48" s="695">
        <v>1871.0800000000002</v>
      </c>
      <c r="E48" s="921">
        <v>1871.0800000000002</v>
      </c>
      <c r="F48" s="413">
        <v>100</v>
      </c>
      <c r="G48" s="860">
        <v>9</v>
      </c>
      <c r="H48" s="696">
        <v>171</v>
      </c>
      <c r="I48" s="1116"/>
      <c r="J48" s="1116"/>
      <c r="K48" s="1116"/>
      <c r="L48" s="1116"/>
      <c r="M48" s="1116"/>
      <c r="N48" s="1116"/>
      <c r="O48" s="1116"/>
      <c r="P48" s="1116"/>
      <c r="Q48" s="1116"/>
      <c r="R48" s="1116"/>
      <c r="S48" s="1116"/>
      <c r="T48" s="1116"/>
      <c r="U48" s="1116"/>
      <c r="V48" s="1116"/>
      <c r="W48" s="1116"/>
      <c r="X48" s="1116"/>
      <c r="Y48" s="1116"/>
      <c r="Z48" s="1116"/>
      <c r="AA48" s="1116"/>
      <c r="AB48" s="1116"/>
      <c r="AC48" s="1116"/>
      <c r="AD48" s="1116"/>
      <c r="AE48" s="1116"/>
      <c r="AF48" s="1116"/>
      <c r="AG48" s="1116"/>
      <c r="AH48" s="1116"/>
      <c r="AI48" s="1116"/>
      <c r="AJ48" s="1116"/>
      <c r="AK48" s="1116"/>
      <c r="AL48" s="1116"/>
      <c r="AM48" s="1116"/>
      <c r="AN48" s="1116"/>
      <c r="AO48" s="1116"/>
      <c r="AP48" s="1116"/>
      <c r="AQ48" s="1116"/>
      <c r="AR48" s="1116"/>
      <c r="AS48" s="1116"/>
      <c r="AT48" s="1116"/>
      <c r="AU48" s="1116"/>
      <c r="AV48" s="1116"/>
      <c r="AW48" s="1116"/>
      <c r="AX48" s="1116"/>
      <c r="AY48" s="1116"/>
      <c r="AZ48" s="1116"/>
      <c r="BA48" s="1116"/>
      <c r="BB48" s="1116"/>
      <c r="BC48" s="1116"/>
      <c r="BD48" s="1116"/>
      <c r="BE48" s="1116"/>
      <c r="BF48" s="1116"/>
      <c r="BG48" s="1116"/>
      <c r="BH48" s="1116"/>
      <c r="BI48" s="1116"/>
      <c r="BJ48" s="1116"/>
      <c r="BK48" s="1116"/>
      <c r="BL48" s="1116"/>
      <c r="BM48" s="1116"/>
      <c r="BN48" s="1116"/>
      <c r="BO48" s="1116"/>
      <c r="BP48" s="1116"/>
      <c r="BQ48" s="1116"/>
      <c r="BR48" s="1116"/>
    </row>
    <row r="49" spans="2:70" s="31" customFormat="1" ht="16.350000000000001" customHeight="1">
      <c r="B49" s="769" t="s">
        <v>3180</v>
      </c>
      <c r="C49" s="1083" t="s">
        <v>3192</v>
      </c>
      <c r="D49" s="695">
        <v>2267.4600000000005</v>
      </c>
      <c r="E49" s="921">
        <v>2267.4600000000005</v>
      </c>
      <c r="F49" s="413">
        <v>100</v>
      </c>
      <c r="G49" s="860">
        <v>10</v>
      </c>
      <c r="H49" s="696">
        <v>218</v>
      </c>
      <c r="I49" s="1104"/>
      <c r="J49" s="1104"/>
      <c r="K49" s="1104"/>
      <c r="L49" s="1104"/>
      <c r="M49" s="1104"/>
      <c r="N49" s="1104"/>
      <c r="O49" s="1104"/>
      <c r="P49" s="1104"/>
      <c r="Q49" s="1104"/>
      <c r="R49" s="1104"/>
      <c r="S49" s="1104"/>
      <c r="T49" s="1104"/>
      <c r="U49" s="1104"/>
      <c r="V49" s="1104"/>
      <c r="W49" s="1104"/>
      <c r="X49" s="1104"/>
      <c r="Y49" s="1104"/>
      <c r="Z49" s="1104"/>
      <c r="AA49" s="1104"/>
      <c r="AB49" s="1104"/>
      <c r="AC49" s="1104"/>
      <c r="AD49" s="1104"/>
      <c r="AE49" s="1104"/>
      <c r="AF49" s="1104"/>
      <c r="AG49" s="1104"/>
      <c r="AH49" s="1104"/>
      <c r="AI49" s="1104"/>
      <c r="AJ49" s="1104"/>
      <c r="AK49" s="1104"/>
      <c r="AL49" s="1104"/>
      <c r="AM49" s="1104"/>
      <c r="AN49" s="1104"/>
      <c r="AO49" s="1104"/>
      <c r="AP49" s="1104"/>
      <c r="AQ49" s="1104"/>
      <c r="AR49" s="1104"/>
      <c r="AS49" s="1104"/>
      <c r="AT49" s="1104"/>
      <c r="AU49" s="1104"/>
      <c r="AV49" s="1104"/>
      <c r="AW49" s="1104"/>
      <c r="AX49" s="1104"/>
      <c r="AY49" s="1104"/>
      <c r="AZ49" s="1104"/>
      <c r="BA49" s="1104"/>
      <c r="BB49" s="1104"/>
      <c r="BC49" s="1104"/>
      <c r="BD49" s="1104"/>
      <c r="BE49" s="1104"/>
      <c r="BF49" s="1104"/>
      <c r="BG49" s="1104"/>
      <c r="BH49" s="1104"/>
      <c r="BI49" s="1104"/>
      <c r="BJ49" s="1104"/>
      <c r="BK49" s="1104"/>
      <c r="BL49" s="1104"/>
      <c r="BM49" s="1104"/>
      <c r="BN49" s="1104"/>
      <c r="BO49" s="1104"/>
      <c r="BP49" s="1104"/>
      <c r="BQ49" s="1104"/>
      <c r="BR49" s="1104"/>
    </row>
    <row r="50" spans="2:70" s="31" customFormat="1" ht="16.350000000000001" customHeight="1">
      <c r="B50" s="769" t="s">
        <v>3143</v>
      </c>
      <c r="C50" s="1027" t="s">
        <v>3193</v>
      </c>
      <c r="D50" s="695">
        <v>1463.3600000000001</v>
      </c>
      <c r="E50" s="921">
        <v>1463.3600000000001</v>
      </c>
      <c r="F50" s="413">
        <v>100</v>
      </c>
      <c r="G50" s="860">
        <v>8</v>
      </c>
      <c r="H50" s="696">
        <v>118</v>
      </c>
      <c r="I50" s="1116"/>
      <c r="J50" s="1116"/>
      <c r="K50" s="1116"/>
      <c r="L50" s="1116"/>
      <c r="M50" s="1116"/>
      <c r="N50" s="1116"/>
      <c r="O50" s="1116"/>
      <c r="P50" s="1116"/>
      <c r="Q50" s="1116"/>
      <c r="R50" s="1116"/>
      <c r="S50" s="1116"/>
      <c r="T50" s="1116"/>
      <c r="U50" s="1116"/>
      <c r="V50" s="1116"/>
      <c r="W50" s="1116"/>
      <c r="X50" s="1116"/>
      <c r="Y50" s="1116"/>
      <c r="Z50" s="1116"/>
      <c r="AA50" s="1116"/>
      <c r="AB50" s="1116"/>
      <c r="AC50" s="1116"/>
      <c r="AD50" s="1116"/>
      <c r="AE50" s="1116"/>
      <c r="AF50" s="1116"/>
      <c r="AG50" s="1116"/>
      <c r="AH50" s="1116"/>
      <c r="AI50" s="1116"/>
      <c r="AJ50" s="1116"/>
      <c r="AK50" s="1116"/>
      <c r="AL50" s="1116"/>
      <c r="AM50" s="1116"/>
      <c r="AN50" s="1116"/>
      <c r="AO50" s="1116"/>
      <c r="AP50" s="1116"/>
      <c r="AQ50" s="1116"/>
      <c r="AR50" s="1116"/>
      <c r="AS50" s="1116"/>
      <c r="AT50" s="1116"/>
      <c r="AU50" s="1116"/>
      <c r="AV50" s="1116"/>
      <c r="AW50" s="1116"/>
      <c r="AX50" s="1116"/>
      <c r="AY50" s="1116"/>
      <c r="AZ50" s="1116"/>
      <c r="BA50" s="1116"/>
      <c r="BB50" s="1116"/>
      <c r="BC50" s="1116"/>
      <c r="BD50" s="1116"/>
      <c r="BE50" s="1116"/>
      <c r="BF50" s="1116"/>
      <c r="BG50" s="1116"/>
      <c r="BH50" s="1116"/>
      <c r="BI50" s="1116"/>
      <c r="BJ50" s="1116"/>
      <c r="BK50" s="1116"/>
      <c r="BL50" s="1116"/>
      <c r="BM50" s="1116"/>
      <c r="BN50" s="1116"/>
      <c r="BO50" s="1116"/>
      <c r="BP50" s="1116"/>
      <c r="BQ50" s="1116"/>
      <c r="BR50" s="1116"/>
    </row>
    <row r="51" spans="2:70" s="31" customFormat="1" ht="16.350000000000001" customHeight="1">
      <c r="B51" s="769" t="s">
        <v>111</v>
      </c>
      <c r="C51" s="251" t="s">
        <v>166</v>
      </c>
      <c r="D51" s="695">
        <v>13568.130000000001</v>
      </c>
      <c r="E51" s="695">
        <v>13568.130000000001</v>
      </c>
      <c r="F51" s="664">
        <v>100</v>
      </c>
      <c r="G51" s="665">
        <v>49</v>
      </c>
      <c r="H51" s="696">
        <v>476</v>
      </c>
      <c r="I51" s="1116"/>
      <c r="J51" s="1116"/>
      <c r="K51" s="1116"/>
      <c r="L51" s="1116"/>
      <c r="M51" s="1116"/>
      <c r="N51" s="1116"/>
      <c r="O51" s="1116"/>
      <c r="P51" s="1116"/>
      <c r="Q51" s="1116"/>
      <c r="R51" s="1116"/>
      <c r="S51" s="1116"/>
      <c r="T51" s="1116"/>
      <c r="U51" s="1116"/>
      <c r="V51" s="1116"/>
      <c r="W51" s="1116"/>
      <c r="X51" s="1116"/>
      <c r="Y51" s="1116"/>
      <c r="Z51" s="1116"/>
      <c r="AA51" s="1116"/>
      <c r="AB51" s="1116"/>
      <c r="AC51" s="1116"/>
      <c r="AD51" s="1116"/>
      <c r="AE51" s="1116"/>
      <c r="AF51" s="1116"/>
      <c r="AG51" s="1116"/>
      <c r="AH51" s="1116"/>
      <c r="AI51" s="1116"/>
      <c r="AJ51" s="1116"/>
      <c r="AK51" s="1116"/>
      <c r="AL51" s="1116"/>
      <c r="AM51" s="1116"/>
      <c r="AN51" s="1116"/>
      <c r="AO51" s="1116"/>
      <c r="AP51" s="1116"/>
      <c r="AQ51" s="1116"/>
      <c r="AR51" s="1116"/>
      <c r="AS51" s="1116"/>
      <c r="AT51" s="1116"/>
      <c r="AU51" s="1116"/>
      <c r="AV51" s="1116"/>
      <c r="AW51" s="1116"/>
      <c r="AX51" s="1116"/>
      <c r="AY51" s="1116"/>
      <c r="AZ51" s="1116"/>
      <c r="BA51" s="1116"/>
      <c r="BB51" s="1116"/>
      <c r="BC51" s="1116"/>
      <c r="BD51" s="1116"/>
      <c r="BE51" s="1116"/>
      <c r="BF51" s="1116"/>
      <c r="BG51" s="1116"/>
      <c r="BH51" s="1116"/>
      <c r="BI51" s="1116"/>
      <c r="BJ51" s="1116"/>
      <c r="BK51" s="1116"/>
      <c r="BL51" s="1116"/>
      <c r="BM51" s="1116"/>
      <c r="BN51" s="1116"/>
      <c r="BO51" s="1116"/>
      <c r="BP51" s="1116"/>
      <c r="BQ51" s="1116"/>
      <c r="BR51" s="1116"/>
    </row>
    <row r="52" spans="2:70" s="31" customFormat="1" ht="16.350000000000001" customHeight="1">
      <c r="B52" s="769" t="s">
        <v>112</v>
      </c>
      <c r="C52" s="340" t="s">
        <v>2181</v>
      </c>
      <c r="D52" s="638">
        <v>6559.34</v>
      </c>
      <c r="E52" s="693">
        <v>6559.34</v>
      </c>
      <c r="F52" s="339">
        <v>100</v>
      </c>
      <c r="G52" s="338">
        <v>4</v>
      </c>
      <c r="H52" s="694">
        <v>286</v>
      </c>
      <c r="I52" s="1104"/>
      <c r="J52" s="1104"/>
      <c r="K52" s="1104"/>
      <c r="L52" s="1104"/>
      <c r="M52" s="1104"/>
      <c r="N52" s="1104"/>
      <c r="O52" s="1104"/>
      <c r="P52" s="1104"/>
      <c r="Q52" s="1104"/>
      <c r="R52" s="1104"/>
      <c r="S52" s="1104"/>
      <c r="T52" s="1104"/>
      <c r="U52" s="1104"/>
      <c r="V52" s="1104"/>
      <c r="W52" s="1104"/>
      <c r="X52" s="1104"/>
      <c r="Y52" s="1104"/>
      <c r="Z52" s="1104"/>
      <c r="AA52" s="1104"/>
      <c r="AB52" s="1104"/>
      <c r="AC52" s="1104"/>
      <c r="AD52" s="1104"/>
      <c r="AE52" s="1104"/>
      <c r="AF52" s="1104"/>
      <c r="AG52" s="1104"/>
      <c r="AH52" s="1104"/>
      <c r="AI52" s="1104"/>
      <c r="AJ52" s="1104"/>
      <c r="AK52" s="1104"/>
      <c r="AL52" s="1104"/>
      <c r="AM52" s="1104"/>
      <c r="AN52" s="1104"/>
      <c r="AO52" s="1104"/>
      <c r="AP52" s="1104"/>
      <c r="AQ52" s="1104"/>
      <c r="AR52" s="1104"/>
      <c r="AS52" s="1104"/>
      <c r="AT52" s="1104"/>
      <c r="AU52" s="1104"/>
      <c r="AV52" s="1104"/>
      <c r="AW52" s="1104"/>
      <c r="AX52" s="1104"/>
      <c r="AY52" s="1104"/>
      <c r="AZ52" s="1104"/>
      <c r="BA52" s="1104"/>
      <c r="BB52" s="1104"/>
      <c r="BC52" s="1104"/>
      <c r="BD52" s="1104"/>
      <c r="BE52" s="1104"/>
      <c r="BF52" s="1104"/>
      <c r="BG52" s="1104"/>
      <c r="BH52" s="1104"/>
      <c r="BI52" s="1104"/>
      <c r="BJ52" s="1104"/>
      <c r="BK52" s="1104"/>
      <c r="BL52" s="1104"/>
      <c r="BM52" s="1104"/>
      <c r="BN52" s="1104"/>
      <c r="BO52" s="1104"/>
      <c r="BP52" s="1104"/>
      <c r="BQ52" s="1104"/>
      <c r="BR52" s="1104"/>
    </row>
    <row r="53" spans="2:70" s="31" customFormat="1" ht="16.350000000000001" customHeight="1">
      <c r="B53" s="769" t="s">
        <v>114</v>
      </c>
      <c r="C53" s="251" t="s">
        <v>1447</v>
      </c>
      <c r="D53" s="695">
        <v>6033.4</v>
      </c>
      <c r="E53" s="695">
        <v>6033.4</v>
      </c>
      <c r="F53" s="664">
        <v>100</v>
      </c>
      <c r="G53" s="665">
        <v>38</v>
      </c>
      <c r="H53" s="696">
        <v>177</v>
      </c>
      <c r="I53" s="1116"/>
      <c r="J53" s="1116"/>
      <c r="K53" s="1116"/>
      <c r="L53" s="1116"/>
      <c r="M53" s="1116"/>
      <c r="N53" s="1116"/>
      <c r="O53" s="1116"/>
      <c r="P53" s="1116"/>
      <c r="Q53" s="1116"/>
      <c r="R53" s="1116"/>
      <c r="S53" s="1116"/>
      <c r="T53" s="1116"/>
      <c r="U53" s="1116"/>
      <c r="V53" s="1116"/>
      <c r="W53" s="1116"/>
      <c r="X53" s="1116"/>
      <c r="Y53" s="1116"/>
      <c r="Z53" s="1116"/>
      <c r="AA53" s="1116"/>
      <c r="AB53" s="1116"/>
      <c r="AC53" s="1116"/>
      <c r="AD53" s="1116"/>
      <c r="AE53" s="1116"/>
      <c r="AF53" s="1116"/>
      <c r="AG53" s="1116"/>
      <c r="AH53" s="1116"/>
      <c r="AI53" s="1116"/>
      <c r="AJ53" s="1116"/>
      <c r="AK53" s="1116"/>
      <c r="AL53" s="1116"/>
      <c r="AM53" s="1116"/>
      <c r="AN53" s="1116"/>
      <c r="AO53" s="1116"/>
      <c r="AP53" s="1116"/>
      <c r="AQ53" s="1116"/>
      <c r="AR53" s="1116"/>
      <c r="AS53" s="1116"/>
      <c r="AT53" s="1116"/>
      <c r="AU53" s="1116"/>
      <c r="AV53" s="1116"/>
      <c r="AW53" s="1116"/>
      <c r="AX53" s="1116"/>
      <c r="AY53" s="1116"/>
      <c r="AZ53" s="1116"/>
      <c r="BA53" s="1116"/>
      <c r="BB53" s="1116"/>
      <c r="BC53" s="1116"/>
      <c r="BD53" s="1116"/>
      <c r="BE53" s="1116"/>
      <c r="BF53" s="1116"/>
      <c r="BG53" s="1116"/>
      <c r="BH53" s="1116"/>
      <c r="BI53" s="1116"/>
      <c r="BJ53" s="1116"/>
      <c r="BK53" s="1116"/>
      <c r="BL53" s="1116"/>
      <c r="BM53" s="1116"/>
      <c r="BN53" s="1116"/>
      <c r="BO53" s="1116"/>
      <c r="BP53" s="1116"/>
      <c r="BQ53" s="1116"/>
      <c r="BR53" s="1116"/>
    </row>
    <row r="54" spans="2:70" s="31" customFormat="1" ht="16.350000000000001" customHeight="1">
      <c r="B54" s="769" t="s">
        <v>115</v>
      </c>
      <c r="C54" s="340" t="s">
        <v>2457</v>
      </c>
      <c r="D54" s="638">
        <v>5882.1999999999989</v>
      </c>
      <c r="E54" s="693">
        <v>5528.7099999999991</v>
      </c>
      <c r="F54" s="339">
        <v>94</v>
      </c>
      <c r="G54" s="338">
        <v>28</v>
      </c>
      <c r="H54" s="694">
        <v>167</v>
      </c>
      <c r="I54" s="1116"/>
      <c r="J54" s="1116"/>
      <c r="K54" s="1116"/>
      <c r="L54" s="1116"/>
      <c r="M54" s="1116"/>
      <c r="N54" s="1116"/>
      <c r="O54" s="1116"/>
      <c r="P54" s="1116"/>
      <c r="Q54" s="1116"/>
      <c r="R54" s="1116"/>
      <c r="S54" s="1116"/>
      <c r="T54" s="1116"/>
      <c r="U54" s="1116"/>
      <c r="V54" s="1116"/>
      <c r="W54" s="1116"/>
      <c r="X54" s="1116"/>
      <c r="Y54" s="1116"/>
      <c r="Z54" s="1116"/>
      <c r="AA54" s="1116"/>
      <c r="AB54" s="1116"/>
      <c r="AC54" s="1116"/>
      <c r="AD54" s="1116"/>
      <c r="AE54" s="1116"/>
      <c r="AF54" s="1116"/>
      <c r="AG54" s="1116"/>
      <c r="AH54" s="1116"/>
      <c r="AI54" s="1116"/>
      <c r="AJ54" s="1116"/>
      <c r="AK54" s="1116"/>
      <c r="AL54" s="1116"/>
      <c r="AM54" s="1116"/>
      <c r="AN54" s="1116"/>
      <c r="AO54" s="1116"/>
      <c r="AP54" s="1116"/>
      <c r="AQ54" s="1116"/>
      <c r="AR54" s="1116"/>
      <c r="AS54" s="1116"/>
      <c r="AT54" s="1116"/>
      <c r="AU54" s="1116"/>
      <c r="AV54" s="1116"/>
      <c r="AW54" s="1116"/>
      <c r="AX54" s="1116"/>
      <c r="AY54" s="1116"/>
      <c r="AZ54" s="1116"/>
      <c r="BA54" s="1116"/>
      <c r="BB54" s="1116"/>
      <c r="BC54" s="1116"/>
      <c r="BD54" s="1116"/>
      <c r="BE54" s="1116"/>
      <c r="BF54" s="1116"/>
      <c r="BG54" s="1116"/>
      <c r="BH54" s="1116"/>
      <c r="BI54" s="1116"/>
      <c r="BJ54" s="1116"/>
      <c r="BK54" s="1116"/>
      <c r="BL54" s="1116"/>
      <c r="BM54" s="1116"/>
      <c r="BN54" s="1116"/>
      <c r="BO54" s="1116"/>
      <c r="BP54" s="1116"/>
      <c r="BQ54" s="1116"/>
      <c r="BR54" s="1116"/>
    </row>
    <row r="55" spans="2:70" s="31" customFormat="1" ht="16.350000000000001" customHeight="1">
      <c r="B55" s="769" t="s">
        <v>116</v>
      </c>
      <c r="C55" s="251" t="s">
        <v>1448</v>
      </c>
      <c r="D55" s="695">
        <v>3282.8999999999996</v>
      </c>
      <c r="E55" s="695">
        <v>3282.8999999999996</v>
      </c>
      <c r="F55" s="664">
        <v>100</v>
      </c>
      <c r="G55" s="665">
        <v>20</v>
      </c>
      <c r="H55" s="696">
        <v>118</v>
      </c>
      <c r="I55" s="1104"/>
      <c r="J55" s="1104"/>
      <c r="K55" s="1104"/>
      <c r="L55" s="1104"/>
      <c r="M55" s="1104"/>
      <c r="N55" s="1104"/>
      <c r="O55" s="1104"/>
      <c r="P55" s="1104"/>
      <c r="Q55" s="1104"/>
      <c r="R55" s="1104"/>
      <c r="S55" s="1104"/>
      <c r="T55" s="1104"/>
      <c r="U55" s="1104"/>
      <c r="V55" s="1104"/>
      <c r="W55" s="1104"/>
      <c r="X55" s="1104"/>
      <c r="Y55" s="1104"/>
      <c r="Z55" s="1104"/>
      <c r="AA55" s="1104"/>
      <c r="AB55" s="1104"/>
      <c r="AC55" s="1104"/>
      <c r="AD55" s="1104"/>
      <c r="AE55" s="1104"/>
      <c r="AF55" s="1104"/>
      <c r="AG55" s="1104"/>
      <c r="AH55" s="1104"/>
      <c r="AI55" s="1104"/>
      <c r="AJ55" s="1104"/>
      <c r="AK55" s="1104"/>
      <c r="AL55" s="1104"/>
      <c r="AM55" s="1104"/>
      <c r="AN55" s="1104"/>
      <c r="AO55" s="1104"/>
      <c r="AP55" s="1104"/>
      <c r="AQ55" s="1104"/>
      <c r="AR55" s="1104"/>
      <c r="AS55" s="1104"/>
      <c r="AT55" s="1104"/>
      <c r="AU55" s="1104"/>
      <c r="AV55" s="1104"/>
      <c r="AW55" s="1104"/>
      <c r="AX55" s="1104"/>
      <c r="AY55" s="1104"/>
      <c r="AZ55" s="1104"/>
      <c r="BA55" s="1104"/>
      <c r="BB55" s="1104"/>
      <c r="BC55" s="1104"/>
      <c r="BD55" s="1104"/>
      <c r="BE55" s="1104"/>
      <c r="BF55" s="1104"/>
      <c r="BG55" s="1104"/>
      <c r="BH55" s="1104"/>
      <c r="BI55" s="1104"/>
      <c r="BJ55" s="1104"/>
      <c r="BK55" s="1104"/>
      <c r="BL55" s="1104"/>
      <c r="BM55" s="1104"/>
      <c r="BN55" s="1104"/>
      <c r="BO55" s="1104"/>
      <c r="BP55" s="1104"/>
      <c r="BQ55" s="1104"/>
      <c r="BR55" s="1104"/>
    </row>
    <row r="56" spans="2:70" s="31" customFormat="1" ht="16.350000000000001" customHeight="1">
      <c r="B56" s="769" t="s">
        <v>117</v>
      </c>
      <c r="C56" s="340" t="s">
        <v>1449</v>
      </c>
      <c r="D56" s="638">
        <v>4655.74</v>
      </c>
      <c r="E56" s="693">
        <v>4655.74</v>
      </c>
      <c r="F56" s="339">
        <v>100</v>
      </c>
      <c r="G56" s="338">
        <v>18</v>
      </c>
      <c r="H56" s="694">
        <v>151</v>
      </c>
      <c r="I56" s="1116"/>
      <c r="J56" s="1116"/>
      <c r="K56" s="1116"/>
      <c r="L56" s="1116"/>
      <c r="M56" s="1116"/>
      <c r="N56" s="1116"/>
      <c r="O56" s="1116"/>
      <c r="P56" s="1116"/>
      <c r="Q56" s="1116"/>
      <c r="R56" s="1116"/>
      <c r="S56" s="1116"/>
      <c r="T56" s="1116"/>
      <c r="U56" s="1116"/>
      <c r="V56" s="1116"/>
      <c r="W56" s="1116"/>
      <c r="X56" s="1116"/>
      <c r="Y56" s="1116"/>
      <c r="Z56" s="1116"/>
      <c r="AA56" s="1116"/>
      <c r="AB56" s="1116"/>
      <c r="AC56" s="1116"/>
      <c r="AD56" s="1116"/>
      <c r="AE56" s="1116"/>
      <c r="AF56" s="1116"/>
      <c r="AG56" s="1116"/>
      <c r="AH56" s="1116"/>
      <c r="AI56" s="1116"/>
      <c r="AJ56" s="1116"/>
      <c r="AK56" s="1116"/>
      <c r="AL56" s="1116"/>
      <c r="AM56" s="1116"/>
      <c r="AN56" s="1116"/>
      <c r="AO56" s="1116"/>
      <c r="AP56" s="1116"/>
      <c r="AQ56" s="1116"/>
      <c r="AR56" s="1116"/>
      <c r="AS56" s="1116"/>
      <c r="AT56" s="1116"/>
      <c r="AU56" s="1116"/>
      <c r="AV56" s="1116"/>
      <c r="AW56" s="1116"/>
      <c r="AX56" s="1116"/>
      <c r="AY56" s="1116"/>
      <c r="AZ56" s="1116"/>
      <c r="BA56" s="1116"/>
      <c r="BB56" s="1116"/>
      <c r="BC56" s="1116"/>
      <c r="BD56" s="1116"/>
      <c r="BE56" s="1116"/>
      <c r="BF56" s="1116"/>
      <c r="BG56" s="1116"/>
      <c r="BH56" s="1116"/>
      <c r="BI56" s="1116"/>
      <c r="BJ56" s="1116"/>
      <c r="BK56" s="1116"/>
      <c r="BL56" s="1116"/>
      <c r="BM56" s="1116"/>
      <c r="BN56" s="1116"/>
      <c r="BO56" s="1116"/>
      <c r="BP56" s="1116"/>
      <c r="BQ56" s="1116"/>
      <c r="BR56" s="1116"/>
    </row>
    <row r="57" spans="2:70" s="31" customFormat="1" ht="16.350000000000001" customHeight="1">
      <c r="B57" s="769" t="s">
        <v>118</v>
      </c>
      <c r="C57" s="251" t="s">
        <v>173</v>
      </c>
      <c r="D57" s="695">
        <v>34616.839999999997</v>
      </c>
      <c r="E57" s="695">
        <v>34616.839999999997</v>
      </c>
      <c r="F57" s="664">
        <v>100</v>
      </c>
      <c r="G57" s="665">
        <v>1</v>
      </c>
      <c r="H57" s="696" t="s">
        <v>2994</v>
      </c>
      <c r="I57" s="1116"/>
      <c r="J57" s="1116"/>
      <c r="K57" s="1116"/>
      <c r="L57" s="1116"/>
      <c r="M57" s="1116"/>
      <c r="N57" s="1116"/>
      <c r="O57" s="1116"/>
      <c r="P57" s="1116"/>
      <c r="Q57" s="1116"/>
      <c r="R57" s="1116"/>
      <c r="S57" s="1116"/>
      <c r="T57" s="1116"/>
      <c r="U57" s="1116"/>
      <c r="V57" s="1116"/>
      <c r="W57" s="1116"/>
      <c r="X57" s="1116"/>
      <c r="Y57" s="1116"/>
      <c r="Z57" s="1116"/>
      <c r="AA57" s="1116"/>
      <c r="AB57" s="1116"/>
      <c r="AC57" s="1116"/>
      <c r="AD57" s="1116"/>
      <c r="AE57" s="1116"/>
      <c r="AF57" s="1116"/>
      <c r="AG57" s="1116"/>
      <c r="AH57" s="1116"/>
      <c r="AI57" s="1116"/>
      <c r="AJ57" s="1116"/>
      <c r="AK57" s="1116"/>
      <c r="AL57" s="1116"/>
      <c r="AM57" s="1116"/>
      <c r="AN57" s="1116"/>
      <c r="AO57" s="1116"/>
      <c r="AP57" s="1116"/>
      <c r="AQ57" s="1116"/>
      <c r="AR57" s="1116"/>
      <c r="AS57" s="1116"/>
      <c r="AT57" s="1116"/>
      <c r="AU57" s="1116"/>
      <c r="AV57" s="1116"/>
      <c r="AW57" s="1116"/>
      <c r="AX57" s="1116"/>
      <c r="AY57" s="1116"/>
      <c r="AZ57" s="1116"/>
      <c r="BA57" s="1116"/>
      <c r="BB57" s="1116"/>
      <c r="BC57" s="1116"/>
      <c r="BD57" s="1116"/>
      <c r="BE57" s="1116"/>
      <c r="BF57" s="1116"/>
      <c r="BG57" s="1116"/>
      <c r="BH57" s="1116"/>
      <c r="BI57" s="1116"/>
      <c r="BJ57" s="1116"/>
      <c r="BK57" s="1116"/>
      <c r="BL57" s="1116"/>
      <c r="BM57" s="1116"/>
      <c r="BN57" s="1116"/>
      <c r="BO57" s="1116"/>
      <c r="BP57" s="1116"/>
      <c r="BQ57" s="1116"/>
      <c r="BR57" s="1116"/>
    </row>
    <row r="58" spans="2:70" s="31" customFormat="1" ht="16.350000000000001" customHeight="1">
      <c r="B58" s="769" t="s">
        <v>119</v>
      </c>
      <c r="C58" s="340" t="s">
        <v>957</v>
      </c>
      <c r="D58" s="638">
        <v>21171.040000000001</v>
      </c>
      <c r="E58" s="693">
        <v>21108.7</v>
      </c>
      <c r="F58" s="339">
        <v>99.705541154331584</v>
      </c>
      <c r="G58" s="338">
        <v>42</v>
      </c>
      <c r="H58" s="694">
        <v>688</v>
      </c>
      <c r="I58" s="1104"/>
      <c r="J58" s="1104"/>
      <c r="K58" s="1104"/>
      <c r="L58" s="1104"/>
      <c r="M58" s="1104"/>
      <c r="N58" s="1104"/>
      <c r="O58" s="1104"/>
      <c r="P58" s="1104"/>
      <c r="Q58" s="1104"/>
      <c r="R58" s="1104"/>
      <c r="S58" s="1104"/>
      <c r="T58" s="1104"/>
      <c r="U58" s="1104"/>
      <c r="V58" s="1104"/>
      <c r="W58" s="1104"/>
      <c r="X58" s="1104"/>
      <c r="Y58" s="1104"/>
      <c r="Z58" s="1104"/>
      <c r="AA58" s="1104"/>
      <c r="AB58" s="1104"/>
      <c r="AC58" s="1104"/>
      <c r="AD58" s="1104"/>
      <c r="AE58" s="1104"/>
      <c r="AF58" s="1104"/>
      <c r="AG58" s="1104"/>
      <c r="AH58" s="1104"/>
      <c r="AI58" s="1104"/>
      <c r="AJ58" s="1104"/>
      <c r="AK58" s="1104"/>
      <c r="AL58" s="1104"/>
      <c r="AM58" s="1104"/>
      <c r="AN58" s="1104"/>
      <c r="AO58" s="1104"/>
      <c r="AP58" s="1104"/>
      <c r="AQ58" s="1104"/>
      <c r="AR58" s="1104"/>
      <c r="AS58" s="1104"/>
      <c r="AT58" s="1104"/>
      <c r="AU58" s="1104"/>
      <c r="AV58" s="1104"/>
      <c r="AW58" s="1104"/>
      <c r="AX58" s="1104"/>
      <c r="AY58" s="1104"/>
      <c r="AZ58" s="1104"/>
      <c r="BA58" s="1104"/>
      <c r="BB58" s="1104"/>
      <c r="BC58" s="1104"/>
      <c r="BD58" s="1104"/>
      <c r="BE58" s="1104"/>
      <c r="BF58" s="1104"/>
      <c r="BG58" s="1104"/>
      <c r="BH58" s="1104"/>
      <c r="BI58" s="1104"/>
      <c r="BJ58" s="1104"/>
      <c r="BK58" s="1104"/>
      <c r="BL58" s="1104"/>
      <c r="BM58" s="1104"/>
      <c r="BN58" s="1104"/>
      <c r="BO58" s="1104"/>
      <c r="BP58" s="1104"/>
      <c r="BQ58" s="1104"/>
      <c r="BR58" s="1104"/>
    </row>
    <row r="59" spans="2:70" s="31" customFormat="1" ht="16.350000000000001" customHeight="1">
      <c r="B59" s="769" t="s">
        <v>120</v>
      </c>
      <c r="C59" s="251" t="s">
        <v>175</v>
      </c>
      <c r="D59" s="695">
        <v>16977.789999999997</v>
      </c>
      <c r="E59" s="695">
        <v>16703.289999999997</v>
      </c>
      <c r="F59" s="664">
        <v>98.4</v>
      </c>
      <c r="G59" s="665">
        <v>26</v>
      </c>
      <c r="H59" s="696">
        <v>591</v>
      </c>
      <c r="I59" s="1116"/>
      <c r="J59" s="1116"/>
      <c r="K59" s="1116"/>
      <c r="L59" s="1116"/>
      <c r="M59" s="1116"/>
      <c r="N59" s="1116"/>
      <c r="O59" s="1116"/>
      <c r="P59" s="1116"/>
      <c r="Q59" s="1116"/>
      <c r="R59" s="1116"/>
      <c r="S59" s="1116"/>
      <c r="T59" s="1116"/>
      <c r="U59" s="1116"/>
      <c r="V59" s="1116"/>
      <c r="W59" s="1116"/>
      <c r="X59" s="1116"/>
      <c r="Y59" s="1116"/>
      <c r="Z59" s="1116"/>
      <c r="AA59" s="1116"/>
      <c r="AB59" s="1116"/>
      <c r="AC59" s="1116"/>
      <c r="AD59" s="1116"/>
      <c r="AE59" s="1116"/>
      <c r="AF59" s="1116"/>
      <c r="AG59" s="1116"/>
      <c r="AH59" s="1116"/>
      <c r="AI59" s="1116"/>
      <c r="AJ59" s="1116"/>
      <c r="AK59" s="1116"/>
      <c r="AL59" s="1116"/>
      <c r="AM59" s="1116"/>
      <c r="AN59" s="1116"/>
      <c r="AO59" s="1116"/>
      <c r="AP59" s="1116"/>
      <c r="AQ59" s="1116"/>
      <c r="AR59" s="1116"/>
      <c r="AS59" s="1116"/>
      <c r="AT59" s="1116"/>
      <c r="AU59" s="1116"/>
      <c r="AV59" s="1116"/>
      <c r="AW59" s="1116"/>
      <c r="AX59" s="1116"/>
      <c r="AY59" s="1116"/>
      <c r="AZ59" s="1116"/>
      <c r="BA59" s="1116"/>
      <c r="BB59" s="1116"/>
      <c r="BC59" s="1116"/>
      <c r="BD59" s="1116"/>
      <c r="BE59" s="1116"/>
      <c r="BF59" s="1116"/>
      <c r="BG59" s="1116"/>
      <c r="BH59" s="1116"/>
      <c r="BI59" s="1116"/>
      <c r="BJ59" s="1116"/>
      <c r="BK59" s="1116"/>
      <c r="BL59" s="1116"/>
      <c r="BM59" s="1116"/>
      <c r="BN59" s="1116"/>
      <c r="BO59" s="1116"/>
      <c r="BP59" s="1116"/>
      <c r="BQ59" s="1116"/>
      <c r="BR59" s="1116"/>
    </row>
    <row r="60" spans="2:70" s="31" customFormat="1" ht="16.350000000000001" customHeight="1">
      <c r="B60" s="769" t="s">
        <v>121</v>
      </c>
      <c r="C60" s="340" t="s">
        <v>958</v>
      </c>
      <c r="D60" s="638">
        <v>5213.0199999999986</v>
      </c>
      <c r="E60" s="693">
        <v>5213.0199999999986</v>
      </c>
      <c r="F60" s="339">
        <v>100</v>
      </c>
      <c r="G60" s="338">
        <v>16</v>
      </c>
      <c r="H60" s="694">
        <v>273</v>
      </c>
      <c r="I60" s="1116"/>
      <c r="J60" s="1116"/>
      <c r="K60" s="1116"/>
      <c r="L60" s="1116"/>
      <c r="M60" s="1116"/>
      <c r="N60" s="1116"/>
      <c r="O60" s="1116"/>
      <c r="P60" s="1116"/>
      <c r="Q60" s="1116"/>
      <c r="R60" s="1116"/>
      <c r="S60" s="1116"/>
      <c r="T60" s="1116"/>
      <c r="U60" s="1116"/>
      <c r="V60" s="1116"/>
      <c r="W60" s="1116"/>
      <c r="X60" s="1116"/>
      <c r="Y60" s="1116"/>
      <c r="Z60" s="1116"/>
      <c r="AA60" s="1116"/>
      <c r="AB60" s="1116"/>
      <c r="AC60" s="1116"/>
      <c r="AD60" s="1116"/>
      <c r="AE60" s="1116"/>
      <c r="AF60" s="1116"/>
      <c r="AG60" s="1116"/>
      <c r="AH60" s="1116"/>
      <c r="AI60" s="1116"/>
      <c r="AJ60" s="1116"/>
      <c r="AK60" s="1116"/>
      <c r="AL60" s="1116"/>
      <c r="AM60" s="1116"/>
      <c r="AN60" s="1116"/>
      <c r="AO60" s="1116"/>
      <c r="AP60" s="1116"/>
      <c r="AQ60" s="1116"/>
      <c r="AR60" s="1116"/>
      <c r="AS60" s="1116"/>
      <c r="AT60" s="1116"/>
      <c r="AU60" s="1116"/>
      <c r="AV60" s="1116"/>
      <c r="AW60" s="1116"/>
      <c r="AX60" s="1116"/>
      <c r="AY60" s="1116"/>
      <c r="AZ60" s="1116"/>
      <c r="BA60" s="1116"/>
      <c r="BB60" s="1116"/>
      <c r="BC60" s="1116"/>
      <c r="BD60" s="1116"/>
      <c r="BE60" s="1116"/>
      <c r="BF60" s="1116"/>
      <c r="BG60" s="1116"/>
      <c r="BH60" s="1116"/>
      <c r="BI60" s="1116"/>
      <c r="BJ60" s="1116"/>
      <c r="BK60" s="1116"/>
      <c r="BL60" s="1116"/>
      <c r="BM60" s="1116"/>
      <c r="BN60" s="1116"/>
      <c r="BO60" s="1116"/>
      <c r="BP60" s="1116"/>
      <c r="BQ60" s="1116"/>
      <c r="BR60" s="1116"/>
    </row>
    <row r="61" spans="2:70" s="31" customFormat="1" ht="16.350000000000001" customHeight="1">
      <c r="B61" s="769" t="s">
        <v>122</v>
      </c>
      <c r="C61" s="251" t="s">
        <v>959</v>
      </c>
      <c r="D61" s="695">
        <v>11558.680000000002</v>
      </c>
      <c r="E61" s="695">
        <v>11558.680000000002</v>
      </c>
      <c r="F61" s="664">
        <v>100</v>
      </c>
      <c r="G61" s="665">
        <v>19</v>
      </c>
      <c r="H61" s="696">
        <v>335</v>
      </c>
      <c r="I61" s="1104"/>
      <c r="J61" s="1104"/>
      <c r="K61" s="1104"/>
      <c r="L61" s="1104"/>
      <c r="M61" s="1104"/>
      <c r="N61" s="1104"/>
      <c r="O61" s="1104"/>
      <c r="P61" s="1104"/>
      <c r="Q61" s="1104"/>
      <c r="R61" s="1104"/>
      <c r="S61" s="1104"/>
      <c r="T61" s="1104"/>
      <c r="U61" s="1104"/>
      <c r="V61" s="1104"/>
      <c r="W61" s="1104"/>
      <c r="X61" s="1104"/>
      <c r="Y61" s="1104"/>
      <c r="Z61" s="1104"/>
      <c r="AA61" s="1104"/>
      <c r="AB61" s="1104"/>
      <c r="AC61" s="1104"/>
      <c r="AD61" s="1104"/>
      <c r="AE61" s="1104"/>
      <c r="AF61" s="1104"/>
      <c r="AG61" s="1104"/>
      <c r="AH61" s="1104"/>
      <c r="AI61" s="1104"/>
      <c r="AJ61" s="1104"/>
      <c r="AK61" s="1104"/>
      <c r="AL61" s="1104"/>
      <c r="AM61" s="1104"/>
      <c r="AN61" s="1104"/>
      <c r="AO61" s="1104"/>
      <c r="AP61" s="1104"/>
      <c r="AQ61" s="1104"/>
      <c r="AR61" s="1104"/>
      <c r="AS61" s="1104"/>
      <c r="AT61" s="1104"/>
      <c r="AU61" s="1104"/>
      <c r="AV61" s="1104"/>
      <c r="AW61" s="1104"/>
      <c r="AX61" s="1104"/>
      <c r="AY61" s="1104"/>
      <c r="AZ61" s="1104"/>
      <c r="BA61" s="1104"/>
      <c r="BB61" s="1104"/>
      <c r="BC61" s="1104"/>
      <c r="BD61" s="1104"/>
      <c r="BE61" s="1104"/>
      <c r="BF61" s="1104"/>
      <c r="BG61" s="1104"/>
      <c r="BH61" s="1104"/>
      <c r="BI61" s="1104"/>
      <c r="BJ61" s="1104"/>
      <c r="BK61" s="1104"/>
      <c r="BL61" s="1104"/>
      <c r="BM61" s="1104"/>
      <c r="BN61" s="1104"/>
      <c r="BO61" s="1104"/>
      <c r="BP61" s="1104"/>
      <c r="BQ61" s="1104"/>
      <c r="BR61" s="1104"/>
    </row>
    <row r="62" spans="2:70" s="31" customFormat="1" ht="16.350000000000001" customHeight="1">
      <c r="B62" s="769" t="s">
        <v>123</v>
      </c>
      <c r="C62" s="340" t="s">
        <v>960</v>
      </c>
      <c r="D62" s="638">
        <v>7828.170000000001</v>
      </c>
      <c r="E62" s="693">
        <v>7828.170000000001</v>
      </c>
      <c r="F62" s="339">
        <v>100</v>
      </c>
      <c r="G62" s="338">
        <v>20</v>
      </c>
      <c r="H62" s="694">
        <v>238</v>
      </c>
      <c r="I62" s="1116"/>
      <c r="J62" s="1116"/>
      <c r="K62" s="1116"/>
      <c r="L62" s="1116"/>
      <c r="M62" s="1116"/>
      <c r="N62" s="1116"/>
      <c r="O62" s="1116"/>
      <c r="P62" s="1116"/>
      <c r="Q62" s="1116"/>
      <c r="R62" s="1116"/>
      <c r="S62" s="1116"/>
      <c r="T62" s="1116"/>
      <c r="U62" s="1116"/>
      <c r="V62" s="1116"/>
      <c r="W62" s="1116"/>
      <c r="X62" s="1116"/>
      <c r="Y62" s="1116"/>
      <c r="Z62" s="1116"/>
      <c r="AA62" s="1116"/>
      <c r="AB62" s="1116"/>
      <c r="AC62" s="1116"/>
      <c r="AD62" s="1116"/>
      <c r="AE62" s="1116"/>
      <c r="AF62" s="1116"/>
      <c r="AG62" s="1116"/>
      <c r="AH62" s="1116"/>
      <c r="AI62" s="1116"/>
      <c r="AJ62" s="1116"/>
      <c r="AK62" s="1116"/>
      <c r="AL62" s="1116"/>
      <c r="AM62" s="1116"/>
      <c r="AN62" s="1116"/>
      <c r="AO62" s="1116"/>
      <c r="AP62" s="1116"/>
      <c r="AQ62" s="1116"/>
      <c r="AR62" s="1116"/>
      <c r="AS62" s="1116"/>
      <c r="AT62" s="1116"/>
      <c r="AU62" s="1116"/>
      <c r="AV62" s="1116"/>
      <c r="AW62" s="1116"/>
      <c r="AX62" s="1116"/>
      <c r="AY62" s="1116"/>
      <c r="AZ62" s="1116"/>
      <c r="BA62" s="1116"/>
      <c r="BB62" s="1116"/>
      <c r="BC62" s="1116"/>
      <c r="BD62" s="1116"/>
      <c r="BE62" s="1116"/>
      <c r="BF62" s="1116"/>
      <c r="BG62" s="1116"/>
      <c r="BH62" s="1116"/>
      <c r="BI62" s="1116"/>
      <c r="BJ62" s="1116"/>
      <c r="BK62" s="1116"/>
      <c r="BL62" s="1116"/>
      <c r="BM62" s="1116"/>
      <c r="BN62" s="1116"/>
      <c r="BO62" s="1116"/>
      <c r="BP62" s="1116"/>
      <c r="BQ62" s="1116"/>
      <c r="BR62" s="1116"/>
    </row>
    <row r="63" spans="2:70" s="31" customFormat="1" ht="16.350000000000001" customHeight="1">
      <c r="B63" s="769" t="s">
        <v>124</v>
      </c>
      <c r="C63" s="251" t="s">
        <v>1450</v>
      </c>
      <c r="D63" s="695">
        <v>7520.72</v>
      </c>
      <c r="E63" s="695">
        <v>7520.72</v>
      </c>
      <c r="F63" s="664">
        <v>100</v>
      </c>
      <c r="G63" s="665">
        <v>54</v>
      </c>
      <c r="H63" s="696">
        <v>290</v>
      </c>
      <c r="I63" s="1116"/>
      <c r="J63" s="1116"/>
      <c r="K63" s="1116"/>
      <c r="L63" s="1116"/>
      <c r="M63" s="1116"/>
      <c r="N63" s="1116"/>
      <c r="O63" s="1116"/>
      <c r="P63" s="1116"/>
      <c r="Q63" s="1116"/>
      <c r="R63" s="1116"/>
      <c r="S63" s="1116"/>
      <c r="T63" s="1116"/>
      <c r="U63" s="1116"/>
      <c r="V63" s="1116"/>
      <c r="W63" s="1116"/>
      <c r="X63" s="1116"/>
      <c r="Y63" s="1116"/>
      <c r="Z63" s="1116"/>
      <c r="AA63" s="1116"/>
      <c r="AB63" s="1116"/>
      <c r="AC63" s="1116"/>
      <c r="AD63" s="1116"/>
      <c r="AE63" s="1116"/>
      <c r="AF63" s="1116"/>
      <c r="AG63" s="1116"/>
      <c r="AH63" s="1116"/>
      <c r="AI63" s="1116"/>
      <c r="AJ63" s="1116"/>
      <c r="AK63" s="1116"/>
      <c r="AL63" s="1116"/>
      <c r="AM63" s="1116"/>
      <c r="AN63" s="1116"/>
      <c r="AO63" s="1116"/>
      <c r="AP63" s="1116"/>
      <c r="AQ63" s="1116"/>
      <c r="AR63" s="1116"/>
      <c r="AS63" s="1116"/>
      <c r="AT63" s="1116"/>
      <c r="AU63" s="1116"/>
      <c r="AV63" s="1116"/>
      <c r="AW63" s="1116"/>
      <c r="AX63" s="1116"/>
      <c r="AY63" s="1116"/>
      <c r="AZ63" s="1116"/>
      <c r="BA63" s="1116"/>
      <c r="BB63" s="1116"/>
      <c r="BC63" s="1116"/>
      <c r="BD63" s="1116"/>
      <c r="BE63" s="1116"/>
      <c r="BF63" s="1116"/>
      <c r="BG63" s="1116"/>
      <c r="BH63" s="1116"/>
      <c r="BI63" s="1116"/>
      <c r="BJ63" s="1116"/>
      <c r="BK63" s="1116"/>
      <c r="BL63" s="1116"/>
      <c r="BM63" s="1116"/>
      <c r="BN63" s="1116"/>
      <c r="BO63" s="1116"/>
      <c r="BP63" s="1116"/>
      <c r="BQ63" s="1116"/>
      <c r="BR63" s="1116"/>
    </row>
    <row r="64" spans="2:70" s="31" customFormat="1" ht="16.350000000000001" customHeight="1" thickBot="1">
      <c r="B64" s="778" t="s">
        <v>125</v>
      </c>
      <c r="C64" s="697" t="s">
        <v>1975</v>
      </c>
      <c r="D64" s="698">
        <v>3751.8500000000004</v>
      </c>
      <c r="E64" s="699">
        <v>3751.8500000000004</v>
      </c>
      <c r="F64" s="488">
        <v>100</v>
      </c>
      <c r="G64" s="487">
        <v>22</v>
      </c>
      <c r="H64" s="700">
        <v>128</v>
      </c>
      <c r="I64" s="1104"/>
      <c r="J64" s="1104"/>
      <c r="K64" s="1104"/>
      <c r="L64" s="1104"/>
      <c r="M64" s="1104"/>
      <c r="N64" s="1104"/>
      <c r="O64" s="1104"/>
      <c r="P64" s="1104"/>
      <c r="Q64" s="1104"/>
      <c r="R64" s="1104"/>
      <c r="S64" s="1104"/>
      <c r="T64" s="1104"/>
      <c r="U64" s="1104"/>
      <c r="V64" s="1104"/>
      <c r="W64" s="1104"/>
      <c r="X64" s="1104"/>
      <c r="Y64" s="1104"/>
      <c r="Z64" s="1104"/>
      <c r="AA64" s="1104"/>
      <c r="AB64" s="1104"/>
      <c r="AC64" s="1104"/>
      <c r="AD64" s="1104"/>
      <c r="AE64" s="1104"/>
      <c r="AF64" s="1104"/>
      <c r="AG64" s="1104"/>
      <c r="AH64" s="1104"/>
      <c r="AI64" s="1104"/>
      <c r="AJ64" s="1104"/>
      <c r="AK64" s="1104"/>
      <c r="AL64" s="1104"/>
      <c r="AM64" s="1104"/>
      <c r="AN64" s="1104"/>
      <c r="AO64" s="1104"/>
      <c r="AP64" s="1104"/>
      <c r="AQ64" s="1104"/>
      <c r="AR64" s="1104"/>
      <c r="AS64" s="1104"/>
      <c r="AT64" s="1104"/>
      <c r="AU64" s="1104"/>
      <c r="AV64" s="1104"/>
      <c r="AW64" s="1104"/>
      <c r="AX64" s="1104"/>
      <c r="AY64" s="1104"/>
      <c r="AZ64" s="1104"/>
      <c r="BA64" s="1104"/>
      <c r="BB64" s="1104"/>
      <c r="BC64" s="1104"/>
      <c r="BD64" s="1104"/>
      <c r="BE64" s="1104"/>
      <c r="BF64" s="1104"/>
      <c r="BG64" s="1104"/>
      <c r="BH64" s="1104"/>
      <c r="BI64" s="1104"/>
      <c r="BJ64" s="1104"/>
      <c r="BK64" s="1104"/>
      <c r="BL64" s="1104"/>
      <c r="BM64" s="1104"/>
      <c r="BN64" s="1104"/>
      <c r="BO64" s="1104"/>
      <c r="BP64" s="1104"/>
      <c r="BQ64" s="1104"/>
      <c r="BR64" s="1104"/>
    </row>
    <row r="65" spans="2:70" s="31" customFormat="1" ht="16.350000000000001" customHeight="1" thickTop="1">
      <c r="B65" s="779" t="s">
        <v>185</v>
      </c>
      <c r="C65" s="340" t="s">
        <v>2194</v>
      </c>
      <c r="D65" s="638">
        <v>29383.65</v>
      </c>
      <c r="E65" s="693">
        <v>29383.65</v>
      </c>
      <c r="F65" s="339">
        <v>100</v>
      </c>
      <c r="G65" s="338">
        <v>1</v>
      </c>
      <c r="H65" s="694" t="s">
        <v>2994</v>
      </c>
      <c r="I65" s="1116"/>
      <c r="J65" s="1116"/>
      <c r="K65" s="1116"/>
      <c r="L65" s="1116"/>
      <c r="M65" s="1116"/>
      <c r="N65" s="1116"/>
      <c r="O65" s="1116"/>
      <c r="P65" s="1116"/>
      <c r="Q65" s="1116"/>
      <c r="R65" s="1116"/>
      <c r="S65" s="1116"/>
      <c r="T65" s="1116"/>
      <c r="U65" s="1116"/>
      <c r="V65" s="1116"/>
      <c r="W65" s="1116"/>
      <c r="X65" s="1116"/>
      <c r="Y65" s="1116"/>
      <c r="Z65" s="1116"/>
      <c r="AA65" s="1116"/>
      <c r="AB65" s="1116"/>
      <c r="AC65" s="1116"/>
      <c r="AD65" s="1116"/>
      <c r="AE65" s="1116"/>
      <c r="AF65" s="1116"/>
      <c r="AG65" s="1116"/>
      <c r="AH65" s="1116"/>
      <c r="AI65" s="1116"/>
      <c r="AJ65" s="1116"/>
      <c r="AK65" s="1116"/>
      <c r="AL65" s="1116"/>
      <c r="AM65" s="1116"/>
      <c r="AN65" s="1116"/>
      <c r="AO65" s="1116"/>
      <c r="AP65" s="1116"/>
      <c r="AQ65" s="1116"/>
      <c r="AR65" s="1116"/>
      <c r="AS65" s="1116"/>
      <c r="AT65" s="1116"/>
      <c r="AU65" s="1116"/>
      <c r="AV65" s="1116"/>
      <c r="AW65" s="1116"/>
      <c r="AX65" s="1116"/>
      <c r="AY65" s="1116"/>
      <c r="AZ65" s="1116"/>
      <c r="BA65" s="1116"/>
      <c r="BB65" s="1116"/>
      <c r="BC65" s="1116"/>
      <c r="BD65" s="1116"/>
      <c r="BE65" s="1116"/>
      <c r="BF65" s="1116"/>
      <c r="BG65" s="1116"/>
      <c r="BH65" s="1116"/>
      <c r="BI65" s="1116"/>
      <c r="BJ65" s="1116"/>
      <c r="BK65" s="1116"/>
      <c r="BL65" s="1116"/>
      <c r="BM65" s="1116"/>
      <c r="BN65" s="1116"/>
      <c r="BO65" s="1116"/>
      <c r="BP65" s="1116"/>
      <c r="BQ65" s="1116"/>
      <c r="BR65" s="1116"/>
    </row>
    <row r="66" spans="2:70" s="31" customFormat="1" ht="16.350000000000001" customHeight="1">
      <c r="B66" s="779" t="s">
        <v>186</v>
      </c>
      <c r="C66" s="251" t="s">
        <v>225</v>
      </c>
      <c r="D66" s="695">
        <v>6295.22</v>
      </c>
      <c r="E66" s="695">
        <v>6295.22</v>
      </c>
      <c r="F66" s="664">
        <v>100</v>
      </c>
      <c r="G66" s="665">
        <v>10</v>
      </c>
      <c r="H66" s="696">
        <v>400</v>
      </c>
      <c r="I66" s="1116"/>
      <c r="J66" s="1116"/>
      <c r="K66" s="1116"/>
      <c r="L66" s="1116"/>
      <c r="M66" s="1116"/>
      <c r="N66" s="1116"/>
      <c r="O66" s="1116"/>
      <c r="P66" s="1116"/>
      <c r="Q66" s="1116"/>
      <c r="R66" s="1116"/>
      <c r="S66" s="1116"/>
      <c r="T66" s="1116"/>
      <c r="U66" s="1116"/>
      <c r="V66" s="1116"/>
      <c r="W66" s="1116"/>
      <c r="X66" s="1116"/>
      <c r="Y66" s="1116"/>
      <c r="Z66" s="1116"/>
      <c r="AA66" s="1116"/>
      <c r="AB66" s="1116"/>
      <c r="AC66" s="1116"/>
      <c r="AD66" s="1116"/>
      <c r="AE66" s="1116"/>
      <c r="AF66" s="1116"/>
      <c r="AG66" s="1116"/>
      <c r="AH66" s="1116"/>
      <c r="AI66" s="1116"/>
      <c r="AJ66" s="1116"/>
      <c r="AK66" s="1116"/>
      <c r="AL66" s="1116"/>
      <c r="AM66" s="1116"/>
      <c r="AN66" s="1116"/>
      <c r="AO66" s="1116"/>
      <c r="AP66" s="1116"/>
      <c r="AQ66" s="1116"/>
      <c r="AR66" s="1116"/>
      <c r="AS66" s="1116"/>
      <c r="AT66" s="1116"/>
      <c r="AU66" s="1116"/>
      <c r="AV66" s="1116"/>
      <c r="AW66" s="1116"/>
      <c r="AX66" s="1116"/>
      <c r="AY66" s="1116"/>
      <c r="AZ66" s="1116"/>
      <c r="BA66" s="1116"/>
      <c r="BB66" s="1116"/>
      <c r="BC66" s="1116"/>
      <c r="BD66" s="1116"/>
      <c r="BE66" s="1116"/>
      <c r="BF66" s="1116"/>
      <c r="BG66" s="1116"/>
      <c r="BH66" s="1116"/>
      <c r="BI66" s="1116"/>
      <c r="BJ66" s="1116"/>
      <c r="BK66" s="1116"/>
      <c r="BL66" s="1116"/>
      <c r="BM66" s="1116"/>
      <c r="BN66" s="1116"/>
      <c r="BO66" s="1116"/>
      <c r="BP66" s="1116"/>
      <c r="BQ66" s="1116"/>
      <c r="BR66" s="1116"/>
    </row>
    <row r="67" spans="2:70" s="31" customFormat="1" ht="16.350000000000001" customHeight="1">
      <c r="B67" s="779" t="s">
        <v>187</v>
      </c>
      <c r="C67" s="340" t="s">
        <v>2195</v>
      </c>
      <c r="D67" s="638">
        <v>18810.309999999998</v>
      </c>
      <c r="E67" s="693">
        <v>18810.309999999998</v>
      </c>
      <c r="F67" s="339">
        <v>100</v>
      </c>
      <c r="G67" s="338">
        <v>1</v>
      </c>
      <c r="H67" s="694" t="s">
        <v>2994</v>
      </c>
      <c r="I67" s="1104"/>
      <c r="J67" s="1104"/>
      <c r="K67" s="1104"/>
      <c r="L67" s="1104"/>
      <c r="M67" s="1104"/>
      <c r="N67" s="1104"/>
      <c r="O67" s="1104"/>
      <c r="P67" s="1104"/>
      <c r="Q67" s="1104"/>
      <c r="R67" s="1104"/>
      <c r="S67" s="1104"/>
      <c r="T67" s="1104"/>
      <c r="U67" s="1104"/>
      <c r="V67" s="1104"/>
      <c r="W67" s="1104"/>
      <c r="X67" s="1104"/>
      <c r="Y67" s="1104"/>
      <c r="Z67" s="1104"/>
      <c r="AA67" s="1104"/>
      <c r="AB67" s="1104"/>
      <c r="AC67" s="1104"/>
      <c r="AD67" s="1104"/>
      <c r="AE67" s="1104"/>
      <c r="AF67" s="1104"/>
      <c r="AG67" s="1104"/>
      <c r="AH67" s="1104"/>
      <c r="AI67" s="1104"/>
      <c r="AJ67" s="1104"/>
      <c r="AK67" s="1104"/>
      <c r="AL67" s="1104"/>
      <c r="AM67" s="1104"/>
      <c r="AN67" s="1104"/>
      <c r="AO67" s="1104"/>
      <c r="AP67" s="1104"/>
      <c r="AQ67" s="1104"/>
      <c r="AR67" s="1104"/>
      <c r="AS67" s="1104"/>
      <c r="AT67" s="1104"/>
      <c r="AU67" s="1104"/>
      <c r="AV67" s="1104"/>
      <c r="AW67" s="1104"/>
      <c r="AX67" s="1104"/>
      <c r="AY67" s="1104"/>
      <c r="AZ67" s="1104"/>
      <c r="BA67" s="1104"/>
      <c r="BB67" s="1104"/>
      <c r="BC67" s="1104"/>
      <c r="BD67" s="1104"/>
      <c r="BE67" s="1104"/>
      <c r="BF67" s="1104"/>
      <c r="BG67" s="1104"/>
      <c r="BH67" s="1104"/>
      <c r="BI67" s="1104"/>
      <c r="BJ67" s="1104"/>
      <c r="BK67" s="1104"/>
      <c r="BL67" s="1104"/>
      <c r="BM67" s="1104"/>
      <c r="BN67" s="1104"/>
      <c r="BO67" s="1104"/>
      <c r="BP67" s="1104"/>
      <c r="BQ67" s="1104"/>
      <c r="BR67" s="1104"/>
    </row>
    <row r="68" spans="2:70" s="31" customFormat="1" ht="16.350000000000001" customHeight="1">
      <c r="B68" s="779" t="s">
        <v>188</v>
      </c>
      <c r="C68" s="251" t="s">
        <v>227</v>
      </c>
      <c r="D68" s="695">
        <v>3611.5899999999997</v>
      </c>
      <c r="E68" s="695">
        <v>3611.5899999999997</v>
      </c>
      <c r="F68" s="664">
        <v>100</v>
      </c>
      <c r="G68" s="665">
        <v>14</v>
      </c>
      <c r="H68" s="696">
        <v>297</v>
      </c>
      <c r="I68" s="1116"/>
      <c r="J68" s="1116"/>
      <c r="K68" s="1116"/>
      <c r="L68" s="1116"/>
      <c r="M68" s="1116"/>
      <c r="N68" s="1116"/>
      <c r="O68" s="1116"/>
      <c r="P68" s="1116"/>
      <c r="Q68" s="1116"/>
      <c r="R68" s="1116"/>
      <c r="S68" s="1116"/>
      <c r="T68" s="1116"/>
      <c r="U68" s="1116"/>
      <c r="V68" s="1116"/>
      <c r="W68" s="1116"/>
      <c r="X68" s="1116"/>
      <c r="Y68" s="1116"/>
      <c r="Z68" s="1116"/>
      <c r="AA68" s="1116"/>
      <c r="AB68" s="1116"/>
      <c r="AC68" s="1116"/>
      <c r="AD68" s="1116"/>
      <c r="AE68" s="1116"/>
      <c r="AF68" s="1116"/>
      <c r="AG68" s="1116"/>
      <c r="AH68" s="1116"/>
      <c r="AI68" s="1116"/>
      <c r="AJ68" s="1116"/>
      <c r="AK68" s="1116"/>
      <c r="AL68" s="1116"/>
      <c r="AM68" s="1116"/>
      <c r="AN68" s="1116"/>
      <c r="AO68" s="1116"/>
      <c r="AP68" s="1116"/>
      <c r="AQ68" s="1116"/>
      <c r="AR68" s="1116"/>
      <c r="AS68" s="1116"/>
      <c r="AT68" s="1116"/>
      <c r="AU68" s="1116"/>
      <c r="AV68" s="1116"/>
      <c r="AW68" s="1116"/>
      <c r="AX68" s="1116"/>
      <c r="AY68" s="1116"/>
      <c r="AZ68" s="1116"/>
      <c r="BA68" s="1116"/>
      <c r="BB68" s="1116"/>
      <c r="BC68" s="1116"/>
      <c r="BD68" s="1116"/>
      <c r="BE68" s="1116"/>
      <c r="BF68" s="1116"/>
      <c r="BG68" s="1116"/>
      <c r="BH68" s="1116"/>
      <c r="BI68" s="1116"/>
      <c r="BJ68" s="1116"/>
      <c r="BK68" s="1116"/>
      <c r="BL68" s="1116"/>
      <c r="BM68" s="1116"/>
      <c r="BN68" s="1116"/>
      <c r="BO68" s="1116"/>
      <c r="BP68" s="1116"/>
      <c r="BQ68" s="1116"/>
      <c r="BR68" s="1116"/>
    </row>
    <row r="69" spans="2:70" s="31" customFormat="1" ht="16.350000000000001" customHeight="1">
      <c r="B69" s="779" t="s">
        <v>189</v>
      </c>
      <c r="C69" s="340" t="s">
        <v>2197</v>
      </c>
      <c r="D69" s="638">
        <v>2693.94</v>
      </c>
      <c r="E69" s="693">
        <v>2693.94</v>
      </c>
      <c r="F69" s="339">
        <v>100</v>
      </c>
      <c r="G69" s="338">
        <v>13</v>
      </c>
      <c r="H69" s="694">
        <v>238</v>
      </c>
      <c r="I69" s="1116"/>
      <c r="J69" s="1116"/>
      <c r="K69" s="1116"/>
      <c r="L69" s="1116"/>
      <c r="M69" s="1116"/>
      <c r="N69" s="1116"/>
      <c r="O69" s="1116"/>
      <c r="P69" s="1116"/>
      <c r="Q69" s="1116"/>
      <c r="R69" s="1116"/>
      <c r="S69" s="1116"/>
      <c r="T69" s="1116"/>
      <c r="U69" s="1116"/>
      <c r="V69" s="1116"/>
      <c r="W69" s="1116"/>
      <c r="X69" s="1116"/>
      <c r="Y69" s="1116"/>
      <c r="Z69" s="1116"/>
      <c r="AA69" s="1116"/>
      <c r="AB69" s="1116"/>
      <c r="AC69" s="1116"/>
      <c r="AD69" s="1116"/>
      <c r="AE69" s="1116"/>
      <c r="AF69" s="1116"/>
      <c r="AG69" s="1116"/>
      <c r="AH69" s="1116"/>
      <c r="AI69" s="1116"/>
      <c r="AJ69" s="1116"/>
      <c r="AK69" s="1116"/>
      <c r="AL69" s="1116"/>
      <c r="AM69" s="1116"/>
      <c r="AN69" s="1116"/>
      <c r="AO69" s="1116"/>
      <c r="AP69" s="1116"/>
      <c r="AQ69" s="1116"/>
      <c r="AR69" s="1116"/>
      <c r="AS69" s="1116"/>
      <c r="AT69" s="1116"/>
      <c r="AU69" s="1116"/>
      <c r="AV69" s="1116"/>
      <c r="AW69" s="1116"/>
      <c r="AX69" s="1116"/>
      <c r="AY69" s="1116"/>
      <c r="AZ69" s="1116"/>
      <c r="BA69" s="1116"/>
      <c r="BB69" s="1116"/>
      <c r="BC69" s="1116"/>
      <c r="BD69" s="1116"/>
      <c r="BE69" s="1116"/>
      <c r="BF69" s="1116"/>
      <c r="BG69" s="1116"/>
      <c r="BH69" s="1116"/>
      <c r="BI69" s="1116"/>
      <c r="BJ69" s="1116"/>
      <c r="BK69" s="1116"/>
      <c r="BL69" s="1116"/>
      <c r="BM69" s="1116"/>
      <c r="BN69" s="1116"/>
      <c r="BO69" s="1116"/>
      <c r="BP69" s="1116"/>
      <c r="BQ69" s="1116"/>
      <c r="BR69" s="1116"/>
    </row>
    <row r="70" spans="2:70" s="31" customFormat="1" ht="16.350000000000001" customHeight="1">
      <c r="B70" s="779" t="s">
        <v>190</v>
      </c>
      <c r="C70" s="251" t="s">
        <v>229</v>
      </c>
      <c r="D70" s="695">
        <v>2891.32</v>
      </c>
      <c r="E70" s="695">
        <v>2891.32</v>
      </c>
      <c r="F70" s="664">
        <v>100</v>
      </c>
      <c r="G70" s="665">
        <v>7</v>
      </c>
      <c r="H70" s="696">
        <v>126</v>
      </c>
      <c r="I70" s="1104"/>
      <c r="J70" s="1104"/>
      <c r="K70" s="1104"/>
      <c r="L70" s="1104"/>
      <c r="M70" s="1104"/>
      <c r="N70" s="1104"/>
      <c r="O70" s="1104"/>
      <c r="P70" s="1104"/>
      <c r="Q70" s="1104"/>
      <c r="R70" s="1104"/>
      <c r="S70" s="1104"/>
      <c r="T70" s="1104"/>
      <c r="U70" s="1104"/>
      <c r="V70" s="1104"/>
      <c r="W70" s="1104"/>
      <c r="X70" s="1104"/>
      <c r="Y70" s="1104"/>
      <c r="Z70" s="1104"/>
      <c r="AA70" s="1104"/>
      <c r="AB70" s="1104"/>
      <c r="AC70" s="1104"/>
      <c r="AD70" s="1104"/>
      <c r="AE70" s="1104"/>
      <c r="AF70" s="1104"/>
      <c r="AG70" s="1104"/>
      <c r="AH70" s="1104"/>
      <c r="AI70" s="1104"/>
      <c r="AJ70" s="1104"/>
      <c r="AK70" s="1104"/>
      <c r="AL70" s="1104"/>
      <c r="AM70" s="1104"/>
      <c r="AN70" s="1104"/>
      <c r="AO70" s="1104"/>
      <c r="AP70" s="1104"/>
      <c r="AQ70" s="1104"/>
      <c r="AR70" s="1104"/>
      <c r="AS70" s="1104"/>
      <c r="AT70" s="1104"/>
      <c r="AU70" s="1104"/>
      <c r="AV70" s="1104"/>
      <c r="AW70" s="1104"/>
      <c r="AX70" s="1104"/>
      <c r="AY70" s="1104"/>
      <c r="AZ70" s="1104"/>
      <c r="BA70" s="1104"/>
      <c r="BB70" s="1104"/>
      <c r="BC70" s="1104"/>
      <c r="BD70" s="1104"/>
      <c r="BE70" s="1104"/>
      <c r="BF70" s="1104"/>
      <c r="BG70" s="1104"/>
      <c r="BH70" s="1104"/>
      <c r="BI70" s="1104"/>
      <c r="BJ70" s="1104"/>
      <c r="BK70" s="1104"/>
      <c r="BL70" s="1104"/>
      <c r="BM70" s="1104"/>
      <c r="BN70" s="1104"/>
      <c r="BO70" s="1104"/>
      <c r="BP70" s="1104"/>
      <c r="BQ70" s="1104"/>
      <c r="BR70" s="1104"/>
    </row>
    <row r="71" spans="2:70" s="31" customFormat="1" ht="16.350000000000001" customHeight="1">
      <c r="B71" s="779" t="s">
        <v>191</v>
      </c>
      <c r="C71" s="340" t="s">
        <v>1979</v>
      </c>
      <c r="D71" s="638">
        <v>14367.98</v>
      </c>
      <c r="E71" s="693">
        <v>14367.98</v>
      </c>
      <c r="F71" s="339">
        <v>100</v>
      </c>
      <c r="G71" s="338">
        <v>1</v>
      </c>
      <c r="H71" s="694" t="s">
        <v>2994</v>
      </c>
      <c r="I71" s="1116"/>
      <c r="J71" s="1116"/>
      <c r="K71" s="1116"/>
      <c r="L71" s="1116"/>
      <c r="M71" s="1116"/>
      <c r="N71" s="1116"/>
      <c r="O71" s="1116"/>
      <c r="P71" s="1116"/>
      <c r="Q71" s="1116"/>
      <c r="R71" s="1116"/>
      <c r="S71" s="1116"/>
      <c r="T71" s="1116"/>
      <c r="U71" s="1116"/>
      <c r="V71" s="1116"/>
      <c r="W71" s="1116"/>
      <c r="X71" s="1116"/>
      <c r="Y71" s="1116"/>
      <c r="Z71" s="1116"/>
      <c r="AA71" s="1116"/>
      <c r="AB71" s="1116"/>
      <c r="AC71" s="1116"/>
      <c r="AD71" s="1116"/>
      <c r="AE71" s="1116"/>
      <c r="AF71" s="1116"/>
      <c r="AG71" s="1116"/>
      <c r="AH71" s="1116"/>
      <c r="AI71" s="1116"/>
      <c r="AJ71" s="1116"/>
      <c r="AK71" s="1116"/>
      <c r="AL71" s="1116"/>
      <c r="AM71" s="1116"/>
      <c r="AN71" s="1116"/>
      <c r="AO71" s="1116"/>
      <c r="AP71" s="1116"/>
      <c r="AQ71" s="1116"/>
      <c r="AR71" s="1116"/>
      <c r="AS71" s="1116"/>
      <c r="AT71" s="1116"/>
      <c r="AU71" s="1116"/>
      <c r="AV71" s="1116"/>
      <c r="AW71" s="1116"/>
      <c r="AX71" s="1116"/>
      <c r="AY71" s="1116"/>
      <c r="AZ71" s="1116"/>
      <c r="BA71" s="1116"/>
      <c r="BB71" s="1116"/>
      <c r="BC71" s="1116"/>
      <c r="BD71" s="1116"/>
      <c r="BE71" s="1116"/>
      <c r="BF71" s="1116"/>
      <c r="BG71" s="1116"/>
      <c r="BH71" s="1116"/>
      <c r="BI71" s="1116"/>
      <c r="BJ71" s="1116"/>
      <c r="BK71" s="1116"/>
      <c r="BL71" s="1116"/>
      <c r="BM71" s="1116"/>
      <c r="BN71" s="1116"/>
      <c r="BO71" s="1116"/>
      <c r="BP71" s="1116"/>
      <c r="BQ71" s="1116"/>
      <c r="BR71" s="1116"/>
    </row>
    <row r="72" spans="2:70" s="31" customFormat="1" ht="16.350000000000001" customHeight="1">
      <c r="B72" s="779" t="s">
        <v>192</v>
      </c>
      <c r="C72" s="251" t="s">
        <v>231</v>
      </c>
      <c r="D72" s="695">
        <v>12385.18</v>
      </c>
      <c r="E72" s="695">
        <v>12385.18</v>
      </c>
      <c r="F72" s="664">
        <v>100</v>
      </c>
      <c r="G72" s="665">
        <v>1</v>
      </c>
      <c r="H72" s="696" t="s">
        <v>61</v>
      </c>
      <c r="I72" s="1116"/>
      <c r="J72" s="1116"/>
      <c r="K72" s="1116"/>
      <c r="L72" s="1116"/>
      <c r="M72" s="1116"/>
      <c r="N72" s="1116"/>
      <c r="O72" s="1116"/>
      <c r="P72" s="1116"/>
      <c r="Q72" s="1116"/>
      <c r="R72" s="1116"/>
      <c r="S72" s="1116"/>
      <c r="T72" s="1116"/>
      <c r="U72" s="1116"/>
      <c r="V72" s="1116"/>
      <c r="W72" s="1116"/>
      <c r="X72" s="1116"/>
      <c r="Y72" s="1116"/>
      <c r="Z72" s="1116"/>
      <c r="AA72" s="1116"/>
      <c r="AB72" s="1116"/>
      <c r="AC72" s="1116"/>
      <c r="AD72" s="1116"/>
      <c r="AE72" s="1116"/>
      <c r="AF72" s="1116"/>
      <c r="AG72" s="1116"/>
      <c r="AH72" s="1116"/>
      <c r="AI72" s="1116"/>
      <c r="AJ72" s="1116"/>
      <c r="AK72" s="1116"/>
      <c r="AL72" s="1116"/>
      <c r="AM72" s="1116"/>
      <c r="AN72" s="1116"/>
      <c r="AO72" s="1116"/>
      <c r="AP72" s="1116"/>
      <c r="AQ72" s="1116"/>
      <c r="AR72" s="1116"/>
      <c r="AS72" s="1116"/>
      <c r="AT72" s="1116"/>
      <c r="AU72" s="1116"/>
      <c r="AV72" s="1116"/>
      <c r="AW72" s="1116"/>
      <c r="AX72" s="1116"/>
      <c r="AY72" s="1116"/>
      <c r="AZ72" s="1116"/>
      <c r="BA72" s="1116"/>
      <c r="BB72" s="1116"/>
      <c r="BC72" s="1116"/>
      <c r="BD72" s="1116"/>
      <c r="BE72" s="1116"/>
      <c r="BF72" s="1116"/>
      <c r="BG72" s="1116"/>
      <c r="BH72" s="1116"/>
      <c r="BI72" s="1116"/>
      <c r="BJ72" s="1116"/>
      <c r="BK72" s="1116"/>
      <c r="BL72" s="1116"/>
      <c r="BM72" s="1116"/>
      <c r="BN72" s="1116"/>
      <c r="BO72" s="1116"/>
      <c r="BP72" s="1116"/>
      <c r="BQ72" s="1116"/>
      <c r="BR72" s="1116"/>
    </row>
    <row r="73" spans="2:70" s="31" customFormat="1" ht="16.350000000000001" customHeight="1">
      <c r="B73" s="779" t="s">
        <v>193</v>
      </c>
      <c r="C73" s="340" t="s">
        <v>1981</v>
      </c>
      <c r="D73" s="638">
        <v>7480.63</v>
      </c>
      <c r="E73" s="693">
        <v>7480.63</v>
      </c>
      <c r="F73" s="339">
        <v>100</v>
      </c>
      <c r="G73" s="338">
        <v>1</v>
      </c>
      <c r="H73" s="694" t="s">
        <v>2994</v>
      </c>
      <c r="I73" s="1104"/>
      <c r="J73" s="1104"/>
      <c r="K73" s="1104"/>
      <c r="L73" s="1104"/>
      <c r="M73" s="1104"/>
      <c r="N73" s="1104"/>
      <c r="O73" s="1104"/>
      <c r="P73" s="1104"/>
      <c r="Q73" s="1104"/>
      <c r="R73" s="1104"/>
      <c r="S73" s="1104"/>
      <c r="T73" s="1104"/>
      <c r="U73" s="1104"/>
      <c r="V73" s="1104"/>
      <c r="W73" s="1104"/>
      <c r="X73" s="1104"/>
      <c r="Y73" s="1104"/>
      <c r="Z73" s="1104"/>
      <c r="AA73" s="1104"/>
      <c r="AB73" s="1104"/>
      <c r="AC73" s="1104"/>
      <c r="AD73" s="1104"/>
      <c r="AE73" s="1104"/>
      <c r="AF73" s="1104"/>
      <c r="AG73" s="1104"/>
      <c r="AH73" s="1104"/>
      <c r="AI73" s="1104"/>
      <c r="AJ73" s="1104"/>
      <c r="AK73" s="1104"/>
      <c r="AL73" s="1104"/>
      <c r="AM73" s="1104"/>
      <c r="AN73" s="1104"/>
      <c r="AO73" s="1104"/>
      <c r="AP73" s="1104"/>
      <c r="AQ73" s="1104"/>
      <c r="AR73" s="1104"/>
      <c r="AS73" s="1104"/>
      <c r="AT73" s="1104"/>
      <c r="AU73" s="1104"/>
      <c r="AV73" s="1104"/>
      <c r="AW73" s="1104"/>
      <c r="AX73" s="1104"/>
      <c r="AY73" s="1104"/>
      <c r="AZ73" s="1104"/>
      <c r="BA73" s="1104"/>
      <c r="BB73" s="1104"/>
      <c r="BC73" s="1104"/>
      <c r="BD73" s="1104"/>
      <c r="BE73" s="1104"/>
      <c r="BF73" s="1104"/>
      <c r="BG73" s="1104"/>
      <c r="BH73" s="1104"/>
      <c r="BI73" s="1104"/>
      <c r="BJ73" s="1104"/>
      <c r="BK73" s="1104"/>
      <c r="BL73" s="1104"/>
      <c r="BM73" s="1104"/>
      <c r="BN73" s="1104"/>
      <c r="BO73" s="1104"/>
      <c r="BP73" s="1104"/>
      <c r="BQ73" s="1104"/>
      <c r="BR73" s="1104"/>
    </row>
    <row r="74" spans="2:70" s="31" customFormat="1" ht="16.350000000000001" customHeight="1">
      <c r="B74" s="779" t="s">
        <v>194</v>
      </c>
      <c r="C74" s="251" t="s">
        <v>233</v>
      </c>
      <c r="D74" s="695">
        <v>1791.3399999999997</v>
      </c>
      <c r="E74" s="695">
        <v>1791.3399999999997</v>
      </c>
      <c r="F74" s="664">
        <v>100</v>
      </c>
      <c r="G74" s="665">
        <v>10</v>
      </c>
      <c r="H74" s="696">
        <v>127</v>
      </c>
      <c r="I74" s="1116"/>
      <c r="J74" s="1116"/>
      <c r="K74" s="1116"/>
      <c r="L74" s="1116"/>
      <c r="M74" s="1116"/>
      <c r="N74" s="1116"/>
      <c r="O74" s="1116"/>
      <c r="P74" s="1116"/>
      <c r="Q74" s="1116"/>
      <c r="R74" s="1116"/>
      <c r="S74" s="1116"/>
      <c r="T74" s="1116"/>
      <c r="U74" s="1116"/>
      <c r="V74" s="1116"/>
      <c r="W74" s="1116"/>
      <c r="X74" s="1116"/>
      <c r="Y74" s="1116"/>
      <c r="Z74" s="1116"/>
      <c r="AA74" s="1116"/>
      <c r="AB74" s="1116"/>
      <c r="AC74" s="1116"/>
      <c r="AD74" s="1116"/>
      <c r="AE74" s="1116"/>
      <c r="AF74" s="1116"/>
      <c r="AG74" s="1116"/>
      <c r="AH74" s="1116"/>
      <c r="AI74" s="1116"/>
      <c r="AJ74" s="1116"/>
      <c r="AK74" s="1116"/>
      <c r="AL74" s="1116"/>
      <c r="AM74" s="1116"/>
      <c r="AN74" s="1116"/>
      <c r="AO74" s="1116"/>
      <c r="AP74" s="1116"/>
      <c r="AQ74" s="1116"/>
      <c r="AR74" s="1116"/>
      <c r="AS74" s="1116"/>
      <c r="AT74" s="1116"/>
      <c r="AU74" s="1116"/>
      <c r="AV74" s="1116"/>
      <c r="AW74" s="1116"/>
      <c r="AX74" s="1116"/>
      <c r="AY74" s="1116"/>
      <c r="AZ74" s="1116"/>
      <c r="BA74" s="1116"/>
      <c r="BB74" s="1116"/>
      <c r="BC74" s="1116"/>
      <c r="BD74" s="1116"/>
      <c r="BE74" s="1116"/>
      <c r="BF74" s="1116"/>
      <c r="BG74" s="1116"/>
      <c r="BH74" s="1116"/>
      <c r="BI74" s="1116"/>
      <c r="BJ74" s="1116"/>
      <c r="BK74" s="1116"/>
      <c r="BL74" s="1116"/>
      <c r="BM74" s="1116"/>
      <c r="BN74" s="1116"/>
      <c r="BO74" s="1116"/>
      <c r="BP74" s="1116"/>
      <c r="BQ74" s="1116"/>
      <c r="BR74" s="1116"/>
    </row>
    <row r="75" spans="2:70" s="31" customFormat="1" ht="16.350000000000001" customHeight="1">
      <c r="B75" s="779" t="s">
        <v>195</v>
      </c>
      <c r="C75" s="340" t="s">
        <v>1982</v>
      </c>
      <c r="D75" s="638">
        <v>2286.4699999999998</v>
      </c>
      <c r="E75" s="693">
        <v>2286.4699999999998</v>
      </c>
      <c r="F75" s="339">
        <v>100</v>
      </c>
      <c r="G75" s="338">
        <v>1</v>
      </c>
      <c r="H75" s="694" t="s">
        <v>2994</v>
      </c>
      <c r="I75" s="1116"/>
      <c r="J75" s="1116"/>
      <c r="K75" s="1116"/>
      <c r="L75" s="1116"/>
      <c r="M75" s="1116"/>
      <c r="N75" s="1116"/>
      <c r="O75" s="1116"/>
      <c r="P75" s="1116"/>
      <c r="Q75" s="1116"/>
      <c r="R75" s="1116"/>
      <c r="S75" s="1116"/>
      <c r="T75" s="1116"/>
      <c r="U75" s="1116"/>
      <c r="V75" s="1116"/>
      <c r="W75" s="1116"/>
      <c r="X75" s="1116"/>
      <c r="Y75" s="1116"/>
      <c r="Z75" s="1116"/>
      <c r="AA75" s="1116"/>
      <c r="AB75" s="1116"/>
      <c r="AC75" s="1116"/>
      <c r="AD75" s="1116"/>
      <c r="AE75" s="1116"/>
      <c r="AF75" s="1116"/>
      <c r="AG75" s="1116"/>
      <c r="AH75" s="1116"/>
      <c r="AI75" s="1116"/>
      <c r="AJ75" s="1116"/>
      <c r="AK75" s="1116"/>
      <c r="AL75" s="1116"/>
      <c r="AM75" s="1116"/>
      <c r="AN75" s="1116"/>
      <c r="AO75" s="1116"/>
      <c r="AP75" s="1116"/>
      <c r="AQ75" s="1116"/>
      <c r="AR75" s="1116"/>
      <c r="AS75" s="1116"/>
      <c r="AT75" s="1116"/>
      <c r="AU75" s="1116"/>
      <c r="AV75" s="1116"/>
      <c r="AW75" s="1116"/>
      <c r="AX75" s="1116"/>
      <c r="AY75" s="1116"/>
      <c r="AZ75" s="1116"/>
      <c r="BA75" s="1116"/>
      <c r="BB75" s="1116"/>
      <c r="BC75" s="1116"/>
      <c r="BD75" s="1116"/>
      <c r="BE75" s="1116"/>
      <c r="BF75" s="1116"/>
      <c r="BG75" s="1116"/>
      <c r="BH75" s="1116"/>
      <c r="BI75" s="1116"/>
      <c r="BJ75" s="1116"/>
      <c r="BK75" s="1116"/>
      <c r="BL75" s="1116"/>
      <c r="BM75" s="1116"/>
      <c r="BN75" s="1116"/>
      <c r="BO75" s="1116"/>
      <c r="BP75" s="1116"/>
      <c r="BQ75" s="1116"/>
      <c r="BR75" s="1116"/>
    </row>
    <row r="76" spans="2:70" s="31" customFormat="1" ht="16.350000000000001" customHeight="1">
      <c r="B76" s="779" t="s">
        <v>196</v>
      </c>
      <c r="C76" s="251" t="s">
        <v>235</v>
      </c>
      <c r="D76" s="695">
        <v>2457.36</v>
      </c>
      <c r="E76" s="695">
        <v>2457.36</v>
      </c>
      <c r="F76" s="664">
        <v>100</v>
      </c>
      <c r="G76" s="665">
        <v>7</v>
      </c>
      <c r="H76" s="696">
        <v>120</v>
      </c>
      <c r="I76" s="1104"/>
      <c r="J76" s="1104"/>
      <c r="K76" s="1104"/>
      <c r="L76" s="1104"/>
      <c r="M76" s="1104"/>
      <c r="N76" s="1104"/>
      <c r="O76" s="1104"/>
      <c r="P76" s="1104"/>
      <c r="Q76" s="1104"/>
      <c r="R76" s="1104"/>
      <c r="S76" s="1104"/>
      <c r="T76" s="1104"/>
      <c r="U76" s="1104"/>
      <c r="V76" s="1104"/>
      <c r="W76" s="1104"/>
      <c r="X76" s="1104"/>
      <c r="Y76" s="1104"/>
      <c r="Z76" s="1104"/>
      <c r="AA76" s="1104"/>
      <c r="AB76" s="1104"/>
      <c r="AC76" s="1104"/>
      <c r="AD76" s="1104"/>
      <c r="AE76" s="1104"/>
      <c r="AF76" s="1104"/>
      <c r="AG76" s="1104"/>
      <c r="AH76" s="1104"/>
      <c r="AI76" s="1104"/>
      <c r="AJ76" s="1104"/>
      <c r="AK76" s="1104"/>
      <c r="AL76" s="1104"/>
      <c r="AM76" s="1104"/>
      <c r="AN76" s="1104"/>
      <c r="AO76" s="1104"/>
      <c r="AP76" s="1104"/>
      <c r="AQ76" s="1104"/>
      <c r="AR76" s="1104"/>
      <c r="AS76" s="1104"/>
      <c r="AT76" s="1104"/>
      <c r="AU76" s="1104"/>
      <c r="AV76" s="1104"/>
      <c r="AW76" s="1104"/>
      <c r="AX76" s="1104"/>
      <c r="AY76" s="1104"/>
      <c r="AZ76" s="1104"/>
      <c r="BA76" s="1104"/>
      <c r="BB76" s="1104"/>
      <c r="BC76" s="1104"/>
      <c r="BD76" s="1104"/>
      <c r="BE76" s="1104"/>
      <c r="BF76" s="1104"/>
      <c r="BG76" s="1104"/>
      <c r="BH76" s="1104"/>
      <c r="BI76" s="1104"/>
      <c r="BJ76" s="1104"/>
      <c r="BK76" s="1104"/>
      <c r="BL76" s="1104"/>
      <c r="BM76" s="1104"/>
      <c r="BN76" s="1104"/>
      <c r="BO76" s="1104"/>
      <c r="BP76" s="1104"/>
      <c r="BQ76" s="1104"/>
      <c r="BR76" s="1104"/>
    </row>
    <row r="77" spans="2:70" s="31" customFormat="1" ht="16.350000000000001" customHeight="1">
      <c r="B77" s="779" t="s">
        <v>197</v>
      </c>
      <c r="C77" s="340" t="s">
        <v>2201</v>
      </c>
      <c r="D77" s="638">
        <v>6217.85</v>
      </c>
      <c r="E77" s="693">
        <v>6217.85</v>
      </c>
      <c r="F77" s="339">
        <v>100</v>
      </c>
      <c r="G77" s="338">
        <v>1</v>
      </c>
      <c r="H77" s="694" t="s">
        <v>2994</v>
      </c>
      <c r="I77" s="1116"/>
      <c r="J77" s="1116"/>
      <c r="K77" s="1116"/>
      <c r="L77" s="1116"/>
      <c r="M77" s="1116"/>
      <c r="N77" s="1116"/>
      <c r="O77" s="1116"/>
      <c r="P77" s="1116"/>
      <c r="Q77" s="1116"/>
      <c r="R77" s="1116"/>
      <c r="S77" s="1116"/>
      <c r="T77" s="1116"/>
      <c r="U77" s="1116"/>
      <c r="V77" s="1116"/>
      <c r="W77" s="1116"/>
      <c r="X77" s="1116"/>
      <c r="Y77" s="1116"/>
      <c r="Z77" s="1116"/>
      <c r="AA77" s="1116"/>
      <c r="AB77" s="1116"/>
      <c r="AC77" s="1116"/>
      <c r="AD77" s="1116"/>
      <c r="AE77" s="1116"/>
      <c r="AF77" s="1116"/>
      <c r="AG77" s="1116"/>
      <c r="AH77" s="1116"/>
      <c r="AI77" s="1116"/>
      <c r="AJ77" s="1116"/>
      <c r="AK77" s="1116"/>
      <c r="AL77" s="1116"/>
      <c r="AM77" s="1116"/>
      <c r="AN77" s="1116"/>
      <c r="AO77" s="1116"/>
      <c r="AP77" s="1116"/>
      <c r="AQ77" s="1116"/>
      <c r="AR77" s="1116"/>
      <c r="AS77" s="1116"/>
      <c r="AT77" s="1116"/>
      <c r="AU77" s="1116"/>
      <c r="AV77" s="1116"/>
      <c r="AW77" s="1116"/>
      <c r="AX77" s="1116"/>
      <c r="AY77" s="1116"/>
      <c r="AZ77" s="1116"/>
      <c r="BA77" s="1116"/>
      <c r="BB77" s="1116"/>
      <c r="BC77" s="1116"/>
      <c r="BD77" s="1116"/>
      <c r="BE77" s="1116"/>
      <c r="BF77" s="1116"/>
      <c r="BG77" s="1116"/>
      <c r="BH77" s="1116"/>
      <c r="BI77" s="1116"/>
      <c r="BJ77" s="1116"/>
      <c r="BK77" s="1116"/>
      <c r="BL77" s="1116"/>
      <c r="BM77" s="1116"/>
      <c r="BN77" s="1116"/>
      <c r="BO77" s="1116"/>
      <c r="BP77" s="1116"/>
      <c r="BQ77" s="1116"/>
      <c r="BR77" s="1116"/>
    </row>
    <row r="78" spans="2:70" s="31" customFormat="1" ht="16.350000000000001" customHeight="1">
      <c r="B78" s="779" t="s">
        <v>198</v>
      </c>
      <c r="C78" s="251" t="s">
        <v>3267</v>
      </c>
      <c r="D78" s="695">
        <v>3381.19</v>
      </c>
      <c r="E78" s="695">
        <v>3381.19</v>
      </c>
      <c r="F78" s="664">
        <v>100</v>
      </c>
      <c r="G78" s="665">
        <v>1</v>
      </c>
      <c r="H78" s="696" t="s">
        <v>61</v>
      </c>
      <c r="I78" s="1116"/>
      <c r="J78" s="1116"/>
      <c r="K78" s="1116"/>
      <c r="L78" s="1116"/>
      <c r="M78" s="1116"/>
      <c r="N78" s="1116"/>
      <c r="O78" s="1116"/>
      <c r="P78" s="1116"/>
      <c r="Q78" s="1116"/>
      <c r="R78" s="1116"/>
      <c r="S78" s="1116"/>
      <c r="T78" s="1116"/>
      <c r="U78" s="1116"/>
      <c r="V78" s="1116"/>
      <c r="W78" s="1116"/>
      <c r="X78" s="1116"/>
      <c r="Y78" s="1116"/>
      <c r="Z78" s="1116"/>
      <c r="AA78" s="1116"/>
      <c r="AB78" s="1116"/>
      <c r="AC78" s="1116"/>
      <c r="AD78" s="1116"/>
      <c r="AE78" s="1116"/>
      <c r="AF78" s="1116"/>
      <c r="AG78" s="1116"/>
      <c r="AH78" s="1116"/>
      <c r="AI78" s="1116"/>
      <c r="AJ78" s="1116"/>
      <c r="AK78" s="1116"/>
      <c r="AL78" s="1116"/>
      <c r="AM78" s="1116"/>
      <c r="AN78" s="1116"/>
      <c r="AO78" s="1116"/>
      <c r="AP78" s="1116"/>
      <c r="AQ78" s="1116"/>
      <c r="AR78" s="1116"/>
      <c r="AS78" s="1116"/>
      <c r="AT78" s="1116"/>
      <c r="AU78" s="1116"/>
      <c r="AV78" s="1116"/>
      <c r="AW78" s="1116"/>
      <c r="AX78" s="1116"/>
      <c r="AY78" s="1116"/>
      <c r="AZ78" s="1116"/>
      <c r="BA78" s="1116"/>
      <c r="BB78" s="1116"/>
      <c r="BC78" s="1116"/>
      <c r="BD78" s="1116"/>
      <c r="BE78" s="1116"/>
      <c r="BF78" s="1116"/>
      <c r="BG78" s="1116"/>
      <c r="BH78" s="1116"/>
      <c r="BI78" s="1116"/>
      <c r="BJ78" s="1116"/>
      <c r="BK78" s="1116"/>
      <c r="BL78" s="1116"/>
      <c r="BM78" s="1116"/>
      <c r="BN78" s="1116"/>
      <c r="BO78" s="1116"/>
      <c r="BP78" s="1116"/>
      <c r="BQ78" s="1116"/>
      <c r="BR78" s="1116"/>
    </row>
    <row r="79" spans="2:70" s="31" customFormat="1" ht="16.350000000000001" customHeight="1">
      <c r="B79" s="779" t="s">
        <v>199</v>
      </c>
      <c r="C79" s="340" t="s">
        <v>3088</v>
      </c>
      <c r="D79" s="638">
        <v>4183.63</v>
      </c>
      <c r="E79" s="693">
        <v>4183.63</v>
      </c>
      <c r="F79" s="339">
        <v>100</v>
      </c>
      <c r="G79" s="338">
        <v>1</v>
      </c>
      <c r="H79" s="694" t="s">
        <v>2994</v>
      </c>
      <c r="I79" s="1104"/>
      <c r="J79" s="1104"/>
      <c r="K79" s="1104"/>
      <c r="L79" s="1104"/>
      <c r="M79" s="1104"/>
      <c r="N79" s="1104"/>
      <c r="O79" s="1104"/>
      <c r="P79" s="1104"/>
      <c r="Q79" s="1104"/>
      <c r="R79" s="1104"/>
      <c r="S79" s="1104"/>
      <c r="T79" s="1104"/>
      <c r="U79" s="1104"/>
      <c r="V79" s="1104"/>
      <c r="W79" s="1104"/>
      <c r="X79" s="1104"/>
      <c r="Y79" s="1104"/>
      <c r="Z79" s="1104"/>
      <c r="AA79" s="1104"/>
      <c r="AB79" s="1104"/>
      <c r="AC79" s="1104"/>
      <c r="AD79" s="1104"/>
      <c r="AE79" s="1104"/>
      <c r="AF79" s="1104"/>
      <c r="AG79" s="1104"/>
      <c r="AH79" s="1104"/>
      <c r="AI79" s="1104"/>
      <c r="AJ79" s="1104"/>
      <c r="AK79" s="1104"/>
      <c r="AL79" s="1104"/>
      <c r="AM79" s="1104"/>
      <c r="AN79" s="1104"/>
      <c r="AO79" s="1104"/>
      <c r="AP79" s="1104"/>
      <c r="AQ79" s="1104"/>
      <c r="AR79" s="1104"/>
      <c r="AS79" s="1104"/>
      <c r="AT79" s="1104"/>
      <c r="AU79" s="1104"/>
      <c r="AV79" s="1104"/>
      <c r="AW79" s="1104"/>
      <c r="AX79" s="1104"/>
      <c r="AY79" s="1104"/>
      <c r="AZ79" s="1104"/>
      <c r="BA79" s="1104"/>
      <c r="BB79" s="1104"/>
      <c r="BC79" s="1104"/>
      <c r="BD79" s="1104"/>
      <c r="BE79" s="1104"/>
      <c r="BF79" s="1104"/>
      <c r="BG79" s="1104"/>
      <c r="BH79" s="1104"/>
      <c r="BI79" s="1104"/>
      <c r="BJ79" s="1104"/>
      <c r="BK79" s="1104"/>
      <c r="BL79" s="1104"/>
      <c r="BM79" s="1104"/>
      <c r="BN79" s="1104"/>
      <c r="BO79" s="1104"/>
      <c r="BP79" s="1104"/>
      <c r="BQ79" s="1104"/>
      <c r="BR79" s="1104"/>
    </row>
    <row r="80" spans="2:70" s="31" customFormat="1" ht="16.350000000000001" customHeight="1">
      <c r="B80" s="779" t="s">
        <v>201</v>
      </c>
      <c r="C80" s="251" t="s">
        <v>3589</v>
      </c>
      <c r="D80" s="695">
        <v>1725.61</v>
      </c>
      <c r="E80" s="695">
        <v>1725.61</v>
      </c>
      <c r="F80" s="664">
        <v>100</v>
      </c>
      <c r="G80" s="665">
        <v>1</v>
      </c>
      <c r="H80" s="696" t="s">
        <v>2994</v>
      </c>
      <c r="I80" s="1116"/>
      <c r="J80" s="1116"/>
      <c r="K80" s="1116"/>
      <c r="L80" s="1116"/>
      <c r="M80" s="1116"/>
      <c r="N80" s="1116"/>
      <c r="O80" s="1116"/>
      <c r="P80" s="1116"/>
      <c r="Q80" s="1116"/>
      <c r="R80" s="1116"/>
      <c r="S80" s="1116"/>
      <c r="T80" s="1116"/>
      <c r="U80" s="1116"/>
      <c r="V80" s="1116"/>
      <c r="W80" s="1116"/>
      <c r="X80" s="1116"/>
      <c r="Y80" s="1116"/>
      <c r="Z80" s="1116"/>
      <c r="AA80" s="1116"/>
      <c r="AB80" s="1116"/>
      <c r="AC80" s="1116"/>
      <c r="AD80" s="1116"/>
      <c r="AE80" s="1116"/>
      <c r="AF80" s="1116"/>
      <c r="AG80" s="1116"/>
      <c r="AH80" s="1116"/>
      <c r="AI80" s="1116"/>
      <c r="AJ80" s="1116"/>
      <c r="AK80" s="1116"/>
      <c r="AL80" s="1116"/>
      <c r="AM80" s="1116"/>
      <c r="AN80" s="1116"/>
      <c r="AO80" s="1116"/>
      <c r="AP80" s="1116"/>
      <c r="AQ80" s="1116"/>
      <c r="AR80" s="1116"/>
      <c r="AS80" s="1116"/>
      <c r="AT80" s="1116"/>
      <c r="AU80" s="1116"/>
      <c r="AV80" s="1116"/>
      <c r="AW80" s="1116"/>
      <c r="AX80" s="1116"/>
      <c r="AY80" s="1116"/>
      <c r="AZ80" s="1116"/>
      <c r="BA80" s="1116"/>
      <c r="BB80" s="1116"/>
      <c r="BC80" s="1116"/>
      <c r="BD80" s="1116"/>
      <c r="BE80" s="1116"/>
      <c r="BF80" s="1116"/>
      <c r="BG80" s="1116"/>
      <c r="BH80" s="1116"/>
      <c r="BI80" s="1116"/>
      <c r="BJ80" s="1116"/>
      <c r="BK80" s="1116"/>
      <c r="BL80" s="1116"/>
      <c r="BM80" s="1116"/>
      <c r="BN80" s="1116"/>
      <c r="BO80" s="1116"/>
      <c r="BP80" s="1116"/>
      <c r="BQ80" s="1116"/>
      <c r="BR80" s="1116"/>
    </row>
    <row r="81" spans="2:70" s="31" customFormat="1" ht="16.350000000000001" customHeight="1">
      <c r="B81" s="779" t="s">
        <v>202</v>
      </c>
      <c r="C81" s="340" t="s">
        <v>3272</v>
      </c>
      <c r="D81" s="638">
        <v>3057.02</v>
      </c>
      <c r="E81" s="693">
        <v>3057.02</v>
      </c>
      <c r="F81" s="339">
        <v>100</v>
      </c>
      <c r="G81" s="338">
        <v>1</v>
      </c>
      <c r="H81" s="694" t="s">
        <v>2994</v>
      </c>
      <c r="I81" s="1116"/>
      <c r="J81" s="1116"/>
      <c r="K81" s="1116"/>
      <c r="L81" s="1116"/>
      <c r="M81" s="1116"/>
      <c r="N81" s="1116"/>
      <c r="O81" s="1116"/>
      <c r="P81" s="1116"/>
      <c r="Q81" s="1116"/>
      <c r="R81" s="1116"/>
      <c r="S81" s="1116"/>
      <c r="T81" s="1116"/>
      <c r="U81" s="1116"/>
      <c r="V81" s="1116"/>
      <c r="W81" s="1116"/>
      <c r="X81" s="1116"/>
      <c r="Y81" s="1116"/>
      <c r="Z81" s="1116"/>
      <c r="AA81" s="1116"/>
      <c r="AB81" s="1116"/>
      <c r="AC81" s="1116"/>
      <c r="AD81" s="1116"/>
      <c r="AE81" s="1116"/>
      <c r="AF81" s="1116"/>
      <c r="AG81" s="1116"/>
      <c r="AH81" s="1116"/>
      <c r="AI81" s="1116"/>
      <c r="AJ81" s="1116"/>
      <c r="AK81" s="1116"/>
      <c r="AL81" s="1116"/>
      <c r="AM81" s="1116"/>
      <c r="AN81" s="1116"/>
      <c r="AO81" s="1116"/>
      <c r="AP81" s="1116"/>
      <c r="AQ81" s="1116"/>
      <c r="AR81" s="1116"/>
      <c r="AS81" s="1116"/>
      <c r="AT81" s="1116"/>
      <c r="AU81" s="1116"/>
      <c r="AV81" s="1116"/>
      <c r="AW81" s="1116"/>
      <c r="AX81" s="1116"/>
      <c r="AY81" s="1116"/>
      <c r="AZ81" s="1116"/>
      <c r="BA81" s="1116"/>
      <c r="BB81" s="1116"/>
      <c r="BC81" s="1116"/>
      <c r="BD81" s="1116"/>
      <c r="BE81" s="1116"/>
      <c r="BF81" s="1116"/>
      <c r="BG81" s="1116"/>
      <c r="BH81" s="1116"/>
      <c r="BI81" s="1116"/>
      <c r="BJ81" s="1116"/>
      <c r="BK81" s="1116"/>
      <c r="BL81" s="1116"/>
      <c r="BM81" s="1116"/>
      <c r="BN81" s="1116"/>
      <c r="BO81" s="1116"/>
      <c r="BP81" s="1116"/>
      <c r="BQ81" s="1116"/>
      <c r="BR81" s="1116"/>
    </row>
    <row r="82" spans="2:70" s="31" customFormat="1" ht="16.350000000000001" customHeight="1">
      <c r="B82" s="779" t="s">
        <v>203</v>
      </c>
      <c r="C82" s="251" t="s">
        <v>3094</v>
      </c>
      <c r="D82" s="695">
        <v>1923.6400000000003</v>
      </c>
      <c r="E82" s="695">
        <v>1923.6400000000003</v>
      </c>
      <c r="F82" s="664">
        <v>100</v>
      </c>
      <c r="G82" s="665">
        <v>1</v>
      </c>
      <c r="H82" s="696" t="s">
        <v>2994</v>
      </c>
      <c r="I82" s="1104"/>
      <c r="J82" s="1104"/>
      <c r="K82" s="1104"/>
      <c r="L82" s="1104"/>
      <c r="M82" s="1104"/>
      <c r="N82" s="1104"/>
      <c r="O82" s="1104"/>
      <c r="P82" s="1104"/>
      <c r="Q82" s="1104"/>
      <c r="R82" s="1104"/>
      <c r="S82" s="1104"/>
      <c r="T82" s="1104"/>
      <c r="U82" s="1104"/>
      <c r="V82" s="1104"/>
      <c r="W82" s="1104"/>
      <c r="X82" s="1104"/>
      <c r="Y82" s="1104"/>
      <c r="Z82" s="1104"/>
      <c r="AA82" s="1104"/>
      <c r="AB82" s="1104"/>
      <c r="AC82" s="1104"/>
      <c r="AD82" s="1104"/>
      <c r="AE82" s="1104"/>
      <c r="AF82" s="1104"/>
      <c r="AG82" s="1104"/>
      <c r="AH82" s="1104"/>
      <c r="AI82" s="1104"/>
      <c r="AJ82" s="1104"/>
      <c r="AK82" s="1104"/>
      <c r="AL82" s="1104"/>
      <c r="AM82" s="1104"/>
      <c r="AN82" s="1104"/>
      <c r="AO82" s="1104"/>
      <c r="AP82" s="1104"/>
      <c r="AQ82" s="1104"/>
      <c r="AR82" s="1104"/>
      <c r="AS82" s="1104"/>
      <c r="AT82" s="1104"/>
      <c r="AU82" s="1104"/>
      <c r="AV82" s="1104"/>
      <c r="AW82" s="1104"/>
      <c r="AX82" s="1104"/>
      <c r="AY82" s="1104"/>
      <c r="AZ82" s="1104"/>
      <c r="BA82" s="1104"/>
      <c r="BB82" s="1104"/>
      <c r="BC82" s="1104"/>
      <c r="BD82" s="1104"/>
      <c r="BE82" s="1104"/>
      <c r="BF82" s="1104"/>
      <c r="BG82" s="1104"/>
      <c r="BH82" s="1104"/>
      <c r="BI82" s="1104"/>
      <c r="BJ82" s="1104"/>
      <c r="BK82" s="1104"/>
      <c r="BL82" s="1104"/>
      <c r="BM82" s="1104"/>
      <c r="BN82" s="1104"/>
      <c r="BO82" s="1104"/>
      <c r="BP82" s="1104"/>
      <c r="BQ82" s="1104"/>
      <c r="BR82" s="1104"/>
    </row>
    <row r="83" spans="2:70" s="31" customFormat="1" ht="16.350000000000001" customHeight="1">
      <c r="B83" s="779" t="s">
        <v>204</v>
      </c>
      <c r="C83" s="340" t="s">
        <v>3274</v>
      </c>
      <c r="D83" s="638">
        <v>1930.05</v>
      </c>
      <c r="E83" s="693">
        <v>1930.05</v>
      </c>
      <c r="F83" s="339">
        <v>100</v>
      </c>
      <c r="G83" s="338">
        <v>1</v>
      </c>
      <c r="H83" s="694" t="s">
        <v>2994</v>
      </c>
      <c r="I83" s="1116"/>
      <c r="J83" s="1116"/>
      <c r="K83" s="1116"/>
      <c r="L83" s="1116"/>
      <c r="M83" s="1116"/>
      <c r="N83" s="1116"/>
      <c r="O83" s="1116"/>
      <c r="P83" s="1116"/>
      <c r="Q83" s="1116"/>
      <c r="R83" s="1116"/>
      <c r="S83" s="1116"/>
      <c r="T83" s="1116"/>
      <c r="U83" s="1116"/>
      <c r="V83" s="1116"/>
      <c r="W83" s="1116"/>
      <c r="X83" s="1116"/>
      <c r="Y83" s="1116"/>
      <c r="Z83" s="1116"/>
      <c r="AA83" s="1116"/>
      <c r="AB83" s="1116"/>
      <c r="AC83" s="1116"/>
      <c r="AD83" s="1116"/>
      <c r="AE83" s="1116"/>
      <c r="AF83" s="1116"/>
      <c r="AG83" s="1116"/>
      <c r="AH83" s="1116"/>
      <c r="AI83" s="1116"/>
      <c r="AJ83" s="1116"/>
      <c r="AK83" s="1116"/>
      <c r="AL83" s="1116"/>
      <c r="AM83" s="1116"/>
      <c r="AN83" s="1116"/>
      <c r="AO83" s="1116"/>
      <c r="AP83" s="1116"/>
      <c r="AQ83" s="1116"/>
      <c r="AR83" s="1116"/>
      <c r="AS83" s="1116"/>
      <c r="AT83" s="1116"/>
      <c r="AU83" s="1116"/>
      <c r="AV83" s="1116"/>
      <c r="AW83" s="1116"/>
      <c r="AX83" s="1116"/>
      <c r="AY83" s="1116"/>
      <c r="AZ83" s="1116"/>
      <c r="BA83" s="1116"/>
      <c r="BB83" s="1116"/>
      <c r="BC83" s="1116"/>
      <c r="BD83" s="1116"/>
      <c r="BE83" s="1116"/>
      <c r="BF83" s="1116"/>
      <c r="BG83" s="1116"/>
      <c r="BH83" s="1116"/>
      <c r="BI83" s="1116"/>
      <c r="BJ83" s="1116"/>
      <c r="BK83" s="1116"/>
      <c r="BL83" s="1116"/>
      <c r="BM83" s="1116"/>
      <c r="BN83" s="1116"/>
      <c r="BO83" s="1116"/>
      <c r="BP83" s="1116"/>
      <c r="BQ83" s="1116"/>
      <c r="BR83" s="1116"/>
    </row>
    <row r="84" spans="2:70" s="31" customFormat="1" ht="16.350000000000001" customHeight="1">
      <c r="B84" s="779" t="s">
        <v>205</v>
      </c>
      <c r="C84" s="251" t="s">
        <v>3275</v>
      </c>
      <c r="D84" s="695">
        <v>4105</v>
      </c>
      <c r="E84" s="695">
        <v>4105</v>
      </c>
      <c r="F84" s="664">
        <v>100</v>
      </c>
      <c r="G84" s="665">
        <v>1</v>
      </c>
      <c r="H84" s="696" t="s">
        <v>2994</v>
      </c>
      <c r="I84" s="1116"/>
      <c r="J84" s="1116"/>
      <c r="K84" s="1116"/>
      <c r="L84" s="1116"/>
      <c r="M84" s="1116"/>
      <c r="N84" s="1116"/>
      <c r="O84" s="1116"/>
      <c r="P84" s="1116"/>
      <c r="Q84" s="1116"/>
      <c r="R84" s="1116"/>
      <c r="S84" s="1116"/>
      <c r="T84" s="1116"/>
      <c r="U84" s="1116"/>
      <c r="V84" s="1116"/>
      <c r="W84" s="1116"/>
      <c r="X84" s="1116"/>
      <c r="Y84" s="1116"/>
      <c r="Z84" s="1116"/>
      <c r="AA84" s="1116"/>
      <c r="AB84" s="1116"/>
      <c r="AC84" s="1116"/>
      <c r="AD84" s="1116"/>
      <c r="AE84" s="1116"/>
      <c r="AF84" s="1116"/>
      <c r="AG84" s="1116"/>
      <c r="AH84" s="1116"/>
      <c r="AI84" s="1116"/>
      <c r="AJ84" s="1116"/>
      <c r="AK84" s="1116"/>
      <c r="AL84" s="1116"/>
      <c r="AM84" s="1116"/>
      <c r="AN84" s="1116"/>
      <c r="AO84" s="1116"/>
      <c r="AP84" s="1116"/>
      <c r="AQ84" s="1116"/>
      <c r="AR84" s="1116"/>
      <c r="AS84" s="1116"/>
      <c r="AT84" s="1116"/>
      <c r="AU84" s="1116"/>
      <c r="AV84" s="1116"/>
      <c r="AW84" s="1116"/>
      <c r="AX84" s="1116"/>
      <c r="AY84" s="1116"/>
      <c r="AZ84" s="1116"/>
      <c r="BA84" s="1116"/>
      <c r="BB84" s="1116"/>
      <c r="BC84" s="1116"/>
      <c r="BD84" s="1116"/>
      <c r="BE84" s="1116"/>
      <c r="BF84" s="1116"/>
      <c r="BG84" s="1116"/>
      <c r="BH84" s="1116"/>
      <c r="BI84" s="1116"/>
      <c r="BJ84" s="1116"/>
      <c r="BK84" s="1116"/>
      <c r="BL84" s="1116"/>
      <c r="BM84" s="1116"/>
      <c r="BN84" s="1116"/>
      <c r="BO84" s="1116"/>
      <c r="BP84" s="1116"/>
      <c r="BQ84" s="1116"/>
      <c r="BR84" s="1116"/>
    </row>
    <row r="85" spans="2:70" s="31" customFormat="1" ht="16.350000000000001" customHeight="1">
      <c r="B85" s="779" t="s">
        <v>206</v>
      </c>
      <c r="C85" s="340" t="s">
        <v>3277</v>
      </c>
      <c r="D85" s="638">
        <v>1305.78</v>
      </c>
      <c r="E85" s="693">
        <v>1305.78</v>
      </c>
      <c r="F85" s="339">
        <v>100</v>
      </c>
      <c r="G85" s="338">
        <v>1</v>
      </c>
      <c r="H85" s="694" t="s">
        <v>2994</v>
      </c>
      <c r="I85" s="1104"/>
      <c r="J85" s="1104"/>
      <c r="K85" s="1104"/>
      <c r="L85" s="1104"/>
      <c r="M85" s="1104"/>
      <c r="N85" s="1104"/>
      <c r="O85" s="1104"/>
      <c r="P85" s="1104"/>
      <c r="Q85" s="1104"/>
      <c r="R85" s="1104"/>
      <c r="S85" s="1104"/>
      <c r="T85" s="1104"/>
      <c r="U85" s="1104"/>
      <c r="V85" s="1104"/>
      <c r="W85" s="1104"/>
      <c r="X85" s="1104"/>
      <c r="Y85" s="1104"/>
      <c r="Z85" s="1104"/>
      <c r="AA85" s="1104"/>
      <c r="AB85" s="1104"/>
      <c r="AC85" s="1104"/>
      <c r="AD85" s="1104"/>
      <c r="AE85" s="1104"/>
      <c r="AF85" s="1104"/>
      <c r="AG85" s="1104"/>
      <c r="AH85" s="1104"/>
      <c r="AI85" s="1104"/>
      <c r="AJ85" s="1104"/>
      <c r="AK85" s="1104"/>
      <c r="AL85" s="1104"/>
      <c r="AM85" s="1104"/>
      <c r="AN85" s="1104"/>
      <c r="AO85" s="1104"/>
      <c r="AP85" s="1104"/>
      <c r="AQ85" s="1104"/>
      <c r="AR85" s="1104"/>
      <c r="AS85" s="1104"/>
      <c r="AT85" s="1104"/>
      <c r="AU85" s="1104"/>
      <c r="AV85" s="1104"/>
      <c r="AW85" s="1104"/>
      <c r="AX85" s="1104"/>
      <c r="AY85" s="1104"/>
      <c r="AZ85" s="1104"/>
      <c r="BA85" s="1104"/>
      <c r="BB85" s="1104"/>
      <c r="BC85" s="1104"/>
      <c r="BD85" s="1104"/>
      <c r="BE85" s="1104"/>
      <c r="BF85" s="1104"/>
      <c r="BG85" s="1104"/>
      <c r="BH85" s="1104"/>
      <c r="BI85" s="1104"/>
      <c r="BJ85" s="1104"/>
      <c r="BK85" s="1104"/>
      <c r="BL85" s="1104"/>
      <c r="BM85" s="1104"/>
      <c r="BN85" s="1104"/>
      <c r="BO85" s="1104"/>
      <c r="BP85" s="1104"/>
      <c r="BQ85" s="1104"/>
      <c r="BR85" s="1104"/>
    </row>
    <row r="86" spans="2:70" s="31" customFormat="1" ht="16.350000000000001" customHeight="1">
      <c r="B86" s="779" t="s">
        <v>208</v>
      </c>
      <c r="C86" s="251" t="s">
        <v>3279</v>
      </c>
      <c r="D86" s="695">
        <v>989.77</v>
      </c>
      <c r="E86" s="695">
        <v>989.77</v>
      </c>
      <c r="F86" s="664">
        <v>100</v>
      </c>
      <c r="G86" s="665">
        <v>1</v>
      </c>
      <c r="H86" s="696" t="s">
        <v>2994</v>
      </c>
      <c r="I86" s="1116"/>
      <c r="J86" s="1116"/>
      <c r="K86" s="1116"/>
      <c r="L86" s="1116"/>
      <c r="M86" s="1116"/>
      <c r="N86" s="1116"/>
      <c r="O86" s="1116"/>
      <c r="P86" s="1116"/>
      <c r="Q86" s="1116"/>
      <c r="R86" s="1116"/>
      <c r="S86" s="1116"/>
      <c r="T86" s="1116"/>
      <c r="U86" s="1116"/>
      <c r="V86" s="1116"/>
      <c r="W86" s="1116"/>
      <c r="X86" s="1116"/>
      <c r="Y86" s="1116"/>
      <c r="Z86" s="1116"/>
      <c r="AA86" s="1116"/>
      <c r="AB86" s="1116"/>
      <c r="AC86" s="1116"/>
      <c r="AD86" s="1116"/>
      <c r="AE86" s="1116"/>
      <c r="AF86" s="1116"/>
      <c r="AG86" s="1116"/>
      <c r="AH86" s="1116"/>
      <c r="AI86" s="1116"/>
      <c r="AJ86" s="1116"/>
      <c r="AK86" s="1116"/>
      <c r="AL86" s="1116"/>
      <c r="AM86" s="1116"/>
      <c r="AN86" s="1116"/>
      <c r="AO86" s="1116"/>
      <c r="AP86" s="1116"/>
      <c r="AQ86" s="1116"/>
      <c r="AR86" s="1116"/>
      <c r="AS86" s="1116"/>
      <c r="AT86" s="1116"/>
      <c r="AU86" s="1116"/>
      <c r="AV86" s="1116"/>
      <c r="AW86" s="1116"/>
      <c r="AX86" s="1116"/>
      <c r="AY86" s="1116"/>
      <c r="AZ86" s="1116"/>
      <c r="BA86" s="1116"/>
      <c r="BB86" s="1116"/>
      <c r="BC86" s="1116"/>
      <c r="BD86" s="1116"/>
      <c r="BE86" s="1116"/>
      <c r="BF86" s="1116"/>
      <c r="BG86" s="1116"/>
      <c r="BH86" s="1116"/>
      <c r="BI86" s="1116"/>
      <c r="BJ86" s="1116"/>
      <c r="BK86" s="1116"/>
      <c r="BL86" s="1116"/>
      <c r="BM86" s="1116"/>
      <c r="BN86" s="1116"/>
      <c r="BO86" s="1116"/>
      <c r="BP86" s="1116"/>
      <c r="BQ86" s="1116"/>
      <c r="BR86" s="1116"/>
    </row>
    <row r="87" spans="2:70" s="31" customFormat="1" ht="16.350000000000001" customHeight="1">
      <c r="B87" s="779" t="s">
        <v>209</v>
      </c>
      <c r="C87" s="340" t="s">
        <v>3104</v>
      </c>
      <c r="D87" s="638">
        <v>2783.79</v>
      </c>
      <c r="E87" s="693">
        <v>2783.79</v>
      </c>
      <c r="F87" s="339">
        <v>100</v>
      </c>
      <c r="G87" s="338">
        <v>1</v>
      </c>
      <c r="H87" s="694" t="s">
        <v>2994</v>
      </c>
      <c r="I87" s="1116"/>
      <c r="J87" s="1116"/>
      <c r="K87" s="1116"/>
      <c r="L87" s="1116"/>
      <c r="M87" s="1116"/>
      <c r="N87" s="1116"/>
      <c r="O87" s="1116"/>
      <c r="P87" s="1116"/>
      <c r="Q87" s="1116"/>
      <c r="R87" s="1116"/>
      <c r="S87" s="1116"/>
      <c r="T87" s="1116"/>
      <c r="U87" s="1116"/>
      <c r="V87" s="1116"/>
      <c r="W87" s="1116"/>
      <c r="X87" s="1116"/>
      <c r="Y87" s="1116"/>
      <c r="Z87" s="1116"/>
      <c r="AA87" s="1116"/>
      <c r="AB87" s="1116"/>
      <c r="AC87" s="1116"/>
      <c r="AD87" s="1116"/>
      <c r="AE87" s="1116"/>
      <c r="AF87" s="1116"/>
      <c r="AG87" s="1116"/>
      <c r="AH87" s="1116"/>
      <c r="AI87" s="1116"/>
      <c r="AJ87" s="1116"/>
      <c r="AK87" s="1116"/>
      <c r="AL87" s="1116"/>
      <c r="AM87" s="1116"/>
      <c r="AN87" s="1116"/>
      <c r="AO87" s="1116"/>
      <c r="AP87" s="1116"/>
      <c r="AQ87" s="1116"/>
      <c r="AR87" s="1116"/>
      <c r="AS87" s="1116"/>
      <c r="AT87" s="1116"/>
      <c r="AU87" s="1116"/>
      <c r="AV87" s="1116"/>
      <c r="AW87" s="1116"/>
      <c r="AX87" s="1116"/>
      <c r="AY87" s="1116"/>
      <c r="AZ87" s="1116"/>
      <c r="BA87" s="1116"/>
      <c r="BB87" s="1116"/>
      <c r="BC87" s="1116"/>
      <c r="BD87" s="1116"/>
      <c r="BE87" s="1116"/>
      <c r="BF87" s="1116"/>
      <c r="BG87" s="1116"/>
      <c r="BH87" s="1116"/>
      <c r="BI87" s="1116"/>
      <c r="BJ87" s="1116"/>
      <c r="BK87" s="1116"/>
      <c r="BL87" s="1116"/>
      <c r="BM87" s="1116"/>
      <c r="BN87" s="1116"/>
      <c r="BO87" s="1116"/>
      <c r="BP87" s="1116"/>
      <c r="BQ87" s="1116"/>
      <c r="BR87" s="1116"/>
    </row>
    <row r="88" spans="2:70" s="31" customFormat="1" ht="16.350000000000001" customHeight="1">
      <c r="B88" s="779" t="s">
        <v>210</v>
      </c>
      <c r="C88" s="251" t="s">
        <v>3590</v>
      </c>
      <c r="D88" s="695">
        <v>1646.9700000000003</v>
      </c>
      <c r="E88" s="695">
        <v>1646.9700000000003</v>
      </c>
      <c r="F88" s="664">
        <v>100</v>
      </c>
      <c r="G88" s="665">
        <v>1</v>
      </c>
      <c r="H88" s="696" t="s">
        <v>2994</v>
      </c>
      <c r="I88" s="1104"/>
      <c r="J88" s="1104"/>
      <c r="K88" s="1104"/>
      <c r="L88" s="1104"/>
      <c r="M88" s="1104"/>
      <c r="N88" s="1104"/>
      <c r="O88" s="1104"/>
      <c r="P88" s="1104"/>
      <c r="Q88" s="1104"/>
      <c r="R88" s="1104"/>
      <c r="S88" s="1104"/>
      <c r="T88" s="1104"/>
      <c r="U88" s="1104"/>
      <c r="V88" s="1104"/>
      <c r="W88" s="1104"/>
      <c r="X88" s="1104"/>
      <c r="Y88" s="1104"/>
      <c r="Z88" s="1104"/>
      <c r="AA88" s="1104"/>
      <c r="AB88" s="1104"/>
      <c r="AC88" s="1104"/>
      <c r="AD88" s="1104"/>
      <c r="AE88" s="1104"/>
      <c r="AF88" s="1104"/>
      <c r="AG88" s="1104"/>
      <c r="AH88" s="1104"/>
      <c r="AI88" s="1104"/>
      <c r="AJ88" s="1104"/>
      <c r="AK88" s="1104"/>
      <c r="AL88" s="1104"/>
      <c r="AM88" s="1104"/>
      <c r="AN88" s="1104"/>
      <c r="AO88" s="1104"/>
      <c r="AP88" s="1104"/>
      <c r="AQ88" s="1104"/>
      <c r="AR88" s="1104"/>
      <c r="AS88" s="1104"/>
      <c r="AT88" s="1104"/>
      <c r="AU88" s="1104"/>
      <c r="AV88" s="1104"/>
      <c r="AW88" s="1104"/>
      <c r="AX88" s="1104"/>
      <c r="AY88" s="1104"/>
      <c r="AZ88" s="1104"/>
      <c r="BA88" s="1104"/>
      <c r="BB88" s="1104"/>
      <c r="BC88" s="1104"/>
      <c r="BD88" s="1104"/>
      <c r="BE88" s="1104"/>
      <c r="BF88" s="1104"/>
      <c r="BG88" s="1104"/>
      <c r="BH88" s="1104"/>
      <c r="BI88" s="1104"/>
      <c r="BJ88" s="1104"/>
      <c r="BK88" s="1104"/>
      <c r="BL88" s="1104"/>
      <c r="BM88" s="1104"/>
      <c r="BN88" s="1104"/>
      <c r="BO88" s="1104"/>
      <c r="BP88" s="1104"/>
      <c r="BQ88" s="1104"/>
      <c r="BR88" s="1104"/>
    </row>
    <row r="89" spans="2:70" s="31" customFormat="1" ht="16.350000000000001" customHeight="1">
      <c r="B89" s="779" t="s">
        <v>211</v>
      </c>
      <c r="C89" s="340" t="s">
        <v>3108</v>
      </c>
      <c r="D89" s="638">
        <v>2462.4</v>
      </c>
      <c r="E89" s="693">
        <v>2462.4</v>
      </c>
      <c r="F89" s="339">
        <v>100</v>
      </c>
      <c r="G89" s="338">
        <v>1</v>
      </c>
      <c r="H89" s="694" t="s">
        <v>2994</v>
      </c>
      <c r="I89" s="1116"/>
      <c r="J89" s="1116"/>
      <c r="K89" s="1116"/>
      <c r="L89" s="1116"/>
      <c r="M89" s="1116"/>
      <c r="N89" s="1116"/>
      <c r="O89" s="1116"/>
      <c r="P89" s="1116"/>
      <c r="Q89" s="1116"/>
      <c r="R89" s="1116"/>
      <c r="S89" s="1116"/>
      <c r="T89" s="1116"/>
      <c r="U89" s="1116"/>
      <c r="V89" s="1116"/>
      <c r="W89" s="1116"/>
      <c r="X89" s="1116"/>
      <c r="Y89" s="1116"/>
      <c r="Z89" s="1116"/>
      <c r="AA89" s="1116"/>
      <c r="AB89" s="1116"/>
      <c r="AC89" s="1116"/>
      <c r="AD89" s="1116"/>
      <c r="AE89" s="1116"/>
      <c r="AF89" s="1116"/>
      <c r="AG89" s="1116"/>
      <c r="AH89" s="1116"/>
      <c r="AI89" s="1116"/>
      <c r="AJ89" s="1116"/>
      <c r="AK89" s="1116"/>
      <c r="AL89" s="1116"/>
      <c r="AM89" s="1116"/>
      <c r="AN89" s="1116"/>
      <c r="AO89" s="1116"/>
      <c r="AP89" s="1116"/>
      <c r="AQ89" s="1116"/>
      <c r="AR89" s="1116"/>
      <c r="AS89" s="1116"/>
      <c r="AT89" s="1116"/>
      <c r="AU89" s="1116"/>
      <c r="AV89" s="1116"/>
      <c r="AW89" s="1116"/>
      <c r="AX89" s="1116"/>
      <c r="AY89" s="1116"/>
      <c r="AZ89" s="1116"/>
      <c r="BA89" s="1116"/>
      <c r="BB89" s="1116"/>
      <c r="BC89" s="1116"/>
      <c r="BD89" s="1116"/>
      <c r="BE89" s="1116"/>
      <c r="BF89" s="1116"/>
      <c r="BG89" s="1116"/>
      <c r="BH89" s="1116"/>
      <c r="BI89" s="1116"/>
      <c r="BJ89" s="1116"/>
      <c r="BK89" s="1116"/>
      <c r="BL89" s="1116"/>
      <c r="BM89" s="1116"/>
      <c r="BN89" s="1116"/>
      <c r="BO89" s="1116"/>
      <c r="BP89" s="1116"/>
      <c r="BQ89" s="1116"/>
      <c r="BR89" s="1116"/>
    </row>
    <row r="90" spans="2:70" s="31" customFormat="1" ht="16.350000000000001" customHeight="1">
      <c r="B90" s="779" t="s">
        <v>212</v>
      </c>
      <c r="C90" s="251" t="s">
        <v>3591</v>
      </c>
      <c r="D90" s="695">
        <v>892.56</v>
      </c>
      <c r="E90" s="695">
        <v>892.56</v>
      </c>
      <c r="F90" s="664">
        <v>100</v>
      </c>
      <c r="G90" s="665">
        <v>1</v>
      </c>
      <c r="H90" s="696" t="s">
        <v>2994</v>
      </c>
      <c r="I90" s="1116"/>
      <c r="J90" s="1116"/>
      <c r="K90" s="1116"/>
      <c r="L90" s="1116"/>
      <c r="M90" s="1116"/>
      <c r="N90" s="1116"/>
      <c r="O90" s="1116"/>
      <c r="P90" s="1116"/>
      <c r="Q90" s="1116"/>
      <c r="R90" s="1116"/>
      <c r="S90" s="1116"/>
      <c r="T90" s="1116"/>
      <c r="U90" s="1116"/>
      <c r="V90" s="1116"/>
      <c r="W90" s="1116"/>
      <c r="X90" s="1116"/>
      <c r="Y90" s="1116"/>
      <c r="Z90" s="1116"/>
      <c r="AA90" s="1116"/>
      <c r="AB90" s="1116"/>
      <c r="AC90" s="1116"/>
      <c r="AD90" s="1116"/>
      <c r="AE90" s="1116"/>
      <c r="AF90" s="1116"/>
      <c r="AG90" s="1116"/>
      <c r="AH90" s="1116"/>
      <c r="AI90" s="1116"/>
      <c r="AJ90" s="1116"/>
      <c r="AK90" s="1116"/>
      <c r="AL90" s="1116"/>
      <c r="AM90" s="1116"/>
      <c r="AN90" s="1116"/>
      <c r="AO90" s="1116"/>
      <c r="AP90" s="1116"/>
      <c r="AQ90" s="1116"/>
      <c r="AR90" s="1116"/>
      <c r="AS90" s="1116"/>
      <c r="AT90" s="1116"/>
      <c r="AU90" s="1116"/>
      <c r="AV90" s="1116"/>
      <c r="AW90" s="1116"/>
      <c r="AX90" s="1116"/>
      <c r="AY90" s="1116"/>
      <c r="AZ90" s="1116"/>
      <c r="BA90" s="1116"/>
      <c r="BB90" s="1116"/>
      <c r="BC90" s="1116"/>
      <c r="BD90" s="1116"/>
      <c r="BE90" s="1116"/>
      <c r="BF90" s="1116"/>
      <c r="BG90" s="1116"/>
      <c r="BH90" s="1116"/>
      <c r="BI90" s="1116"/>
      <c r="BJ90" s="1116"/>
      <c r="BK90" s="1116"/>
      <c r="BL90" s="1116"/>
      <c r="BM90" s="1116"/>
      <c r="BN90" s="1116"/>
      <c r="BO90" s="1116"/>
      <c r="BP90" s="1116"/>
      <c r="BQ90" s="1116"/>
      <c r="BR90" s="1116"/>
    </row>
    <row r="91" spans="2:70" s="31" customFormat="1" ht="16.350000000000001" customHeight="1">
      <c r="B91" s="779" t="s">
        <v>213</v>
      </c>
      <c r="C91" s="340" t="s">
        <v>3288</v>
      </c>
      <c r="D91" s="638">
        <v>1793</v>
      </c>
      <c r="E91" s="693">
        <v>1793</v>
      </c>
      <c r="F91" s="339">
        <v>100</v>
      </c>
      <c r="G91" s="338">
        <v>1</v>
      </c>
      <c r="H91" s="694" t="s">
        <v>2994</v>
      </c>
      <c r="I91" s="1104"/>
      <c r="J91" s="1104"/>
      <c r="K91" s="1104"/>
      <c r="L91" s="1104"/>
      <c r="M91" s="1104"/>
      <c r="N91" s="1104"/>
      <c r="O91" s="1104"/>
      <c r="P91" s="1104"/>
      <c r="Q91" s="1104"/>
      <c r="R91" s="1104"/>
      <c r="S91" s="1104"/>
      <c r="T91" s="1104"/>
      <c r="U91" s="1104"/>
      <c r="V91" s="1104"/>
      <c r="W91" s="1104"/>
      <c r="X91" s="1104"/>
      <c r="Y91" s="1104"/>
      <c r="Z91" s="1104"/>
      <c r="AA91" s="1104"/>
      <c r="AB91" s="1104"/>
      <c r="AC91" s="1104"/>
      <c r="AD91" s="1104"/>
      <c r="AE91" s="1104"/>
      <c r="AF91" s="1104"/>
      <c r="AG91" s="1104"/>
      <c r="AH91" s="1104"/>
      <c r="AI91" s="1104"/>
      <c r="AJ91" s="1104"/>
      <c r="AK91" s="1104"/>
      <c r="AL91" s="1104"/>
      <c r="AM91" s="1104"/>
      <c r="AN91" s="1104"/>
      <c r="AO91" s="1104"/>
      <c r="AP91" s="1104"/>
      <c r="AQ91" s="1104"/>
      <c r="AR91" s="1104"/>
      <c r="AS91" s="1104"/>
      <c r="AT91" s="1104"/>
      <c r="AU91" s="1104"/>
      <c r="AV91" s="1104"/>
      <c r="AW91" s="1104"/>
      <c r="AX91" s="1104"/>
      <c r="AY91" s="1104"/>
      <c r="AZ91" s="1104"/>
      <c r="BA91" s="1104"/>
      <c r="BB91" s="1104"/>
      <c r="BC91" s="1104"/>
      <c r="BD91" s="1104"/>
      <c r="BE91" s="1104"/>
      <c r="BF91" s="1104"/>
      <c r="BG91" s="1104"/>
      <c r="BH91" s="1104"/>
      <c r="BI91" s="1104"/>
      <c r="BJ91" s="1104"/>
      <c r="BK91" s="1104"/>
      <c r="BL91" s="1104"/>
      <c r="BM91" s="1104"/>
      <c r="BN91" s="1104"/>
      <c r="BO91" s="1104"/>
      <c r="BP91" s="1104"/>
      <c r="BQ91" s="1104"/>
      <c r="BR91" s="1104"/>
    </row>
    <row r="92" spans="2:70" s="31" customFormat="1" ht="16.350000000000001" customHeight="1">
      <c r="B92" s="779" t="s">
        <v>214</v>
      </c>
      <c r="C92" s="251" t="s">
        <v>253</v>
      </c>
      <c r="D92" s="695">
        <v>4004.09</v>
      </c>
      <c r="E92" s="695">
        <v>4004.09</v>
      </c>
      <c r="F92" s="664">
        <v>100</v>
      </c>
      <c r="G92" s="665">
        <v>1</v>
      </c>
      <c r="H92" s="696" t="s">
        <v>2994</v>
      </c>
      <c r="I92" s="1116"/>
      <c r="J92" s="1116"/>
      <c r="K92" s="1116"/>
      <c r="L92" s="1116"/>
      <c r="M92" s="1116"/>
      <c r="N92" s="1116"/>
      <c r="O92" s="1116"/>
      <c r="P92" s="1116"/>
      <c r="Q92" s="1116"/>
      <c r="R92" s="1116"/>
      <c r="S92" s="1116"/>
      <c r="T92" s="1116"/>
      <c r="U92" s="1116"/>
      <c r="V92" s="1116"/>
      <c r="W92" s="1116"/>
      <c r="X92" s="1116"/>
      <c r="Y92" s="1116"/>
      <c r="Z92" s="1116"/>
      <c r="AA92" s="1116"/>
      <c r="AB92" s="1116"/>
      <c r="AC92" s="1116"/>
      <c r="AD92" s="1116"/>
      <c r="AE92" s="1116"/>
      <c r="AF92" s="1116"/>
      <c r="AG92" s="1116"/>
      <c r="AH92" s="1116"/>
      <c r="AI92" s="1116"/>
      <c r="AJ92" s="1116"/>
      <c r="AK92" s="1116"/>
      <c r="AL92" s="1116"/>
      <c r="AM92" s="1116"/>
      <c r="AN92" s="1116"/>
      <c r="AO92" s="1116"/>
      <c r="AP92" s="1116"/>
      <c r="AQ92" s="1116"/>
      <c r="AR92" s="1116"/>
      <c r="AS92" s="1116"/>
      <c r="AT92" s="1116"/>
      <c r="AU92" s="1116"/>
      <c r="AV92" s="1116"/>
      <c r="AW92" s="1116"/>
      <c r="AX92" s="1116"/>
      <c r="AY92" s="1116"/>
      <c r="AZ92" s="1116"/>
      <c r="BA92" s="1116"/>
      <c r="BB92" s="1116"/>
      <c r="BC92" s="1116"/>
      <c r="BD92" s="1116"/>
      <c r="BE92" s="1116"/>
      <c r="BF92" s="1116"/>
      <c r="BG92" s="1116"/>
      <c r="BH92" s="1116"/>
      <c r="BI92" s="1116"/>
      <c r="BJ92" s="1116"/>
      <c r="BK92" s="1116"/>
      <c r="BL92" s="1116"/>
      <c r="BM92" s="1116"/>
      <c r="BN92" s="1116"/>
      <c r="BO92" s="1116"/>
      <c r="BP92" s="1116"/>
      <c r="BQ92" s="1116"/>
      <c r="BR92" s="1116"/>
    </row>
    <row r="93" spans="2:70" s="31" customFormat="1" ht="16.350000000000001" customHeight="1">
      <c r="B93" s="779" t="s">
        <v>215</v>
      </c>
      <c r="C93" s="340" t="s">
        <v>2217</v>
      </c>
      <c r="D93" s="638">
        <v>1277.06</v>
      </c>
      <c r="E93" s="693">
        <v>1277.06</v>
      </c>
      <c r="F93" s="339">
        <v>100</v>
      </c>
      <c r="G93" s="338">
        <v>10</v>
      </c>
      <c r="H93" s="694">
        <v>95</v>
      </c>
      <c r="I93" s="1116"/>
      <c r="J93" s="1116"/>
      <c r="K93" s="1116"/>
      <c r="L93" s="1116"/>
      <c r="M93" s="1116"/>
      <c r="N93" s="1116"/>
      <c r="O93" s="1116"/>
      <c r="P93" s="1116"/>
      <c r="Q93" s="1116"/>
      <c r="R93" s="1116"/>
      <c r="S93" s="1116"/>
      <c r="T93" s="1116"/>
      <c r="U93" s="1116"/>
      <c r="V93" s="1116"/>
      <c r="W93" s="1116"/>
      <c r="X93" s="1116"/>
      <c r="Y93" s="1116"/>
      <c r="Z93" s="1116"/>
      <c r="AA93" s="1116"/>
      <c r="AB93" s="1116"/>
      <c r="AC93" s="1116"/>
      <c r="AD93" s="1116"/>
      <c r="AE93" s="1116"/>
      <c r="AF93" s="1116"/>
      <c r="AG93" s="1116"/>
      <c r="AH93" s="1116"/>
      <c r="AI93" s="1116"/>
      <c r="AJ93" s="1116"/>
      <c r="AK93" s="1116"/>
      <c r="AL93" s="1116"/>
      <c r="AM93" s="1116"/>
      <c r="AN93" s="1116"/>
      <c r="AO93" s="1116"/>
      <c r="AP93" s="1116"/>
      <c r="AQ93" s="1116"/>
      <c r="AR93" s="1116"/>
      <c r="AS93" s="1116"/>
      <c r="AT93" s="1116"/>
      <c r="AU93" s="1116"/>
      <c r="AV93" s="1116"/>
      <c r="AW93" s="1116"/>
      <c r="AX93" s="1116"/>
      <c r="AY93" s="1116"/>
      <c r="AZ93" s="1116"/>
      <c r="BA93" s="1116"/>
      <c r="BB93" s="1116"/>
      <c r="BC93" s="1116"/>
      <c r="BD93" s="1116"/>
      <c r="BE93" s="1116"/>
      <c r="BF93" s="1116"/>
      <c r="BG93" s="1116"/>
      <c r="BH93" s="1116"/>
      <c r="BI93" s="1116"/>
      <c r="BJ93" s="1116"/>
      <c r="BK93" s="1116"/>
      <c r="BL93" s="1116"/>
      <c r="BM93" s="1116"/>
      <c r="BN93" s="1116"/>
      <c r="BO93" s="1116"/>
      <c r="BP93" s="1116"/>
      <c r="BQ93" s="1116"/>
      <c r="BR93" s="1116"/>
    </row>
    <row r="94" spans="2:70" s="31" customFormat="1" ht="16.350000000000001" customHeight="1">
      <c r="B94" s="779" t="s">
        <v>1389</v>
      </c>
      <c r="C94" s="251" t="s">
        <v>1726</v>
      </c>
      <c r="D94" s="695">
        <v>61768.18</v>
      </c>
      <c r="E94" s="695">
        <v>61768.18</v>
      </c>
      <c r="F94" s="664">
        <v>100</v>
      </c>
      <c r="G94" s="665">
        <v>2</v>
      </c>
      <c r="H94" s="696" t="s">
        <v>61</v>
      </c>
      <c r="I94" s="1104"/>
      <c r="J94" s="1104"/>
      <c r="K94" s="1104"/>
      <c r="L94" s="1104"/>
      <c r="M94" s="1104"/>
      <c r="N94" s="1104"/>
      <c r="O94" s="1104"/>
      <c r="P94" s="1104"/>
      <c r="Q94" s="1104"/>
      <c r="R94" s="1104"/>
      <c r="S94" s="1104"/>
      <c r="T94" s="1104"/>
      <c r="U94" s="1104"/>
      <c r="V94" s="1104"/>
      <c r="W94" s="1104"/>
      <c r="X94" s="1104"/>
      <c r="Y94" s="1104"/>
      <c r="Z94" s="1104"/>
      <c r="AA94" s="1104"/>
      <c r="AB94" s="1104"/>
      <c r="AC94" s="1104"/>
      <c r="AD94" s="1104"/>
      <c r="AE94" s="1104"/>
      <c r="AF94" s="1104"/>
      <c r="AG94" s="1104"/>
      <c r="AH94" s="1104"/>
      <c r="AI94" s="1104"/>
      <c r="AJ94" s="1104"/>
      <c r="AK94" s="1104"/>
      <c r="AL94" s="1104"/>
      <c r="AM94" s="1104"/>
      <c r="AN94" s="1104"/>
      <c r="AO94" s="1104"/>
      <c r="AP94" s="1104"/>
      <c r="AQ94" s="1104"/>
      <c r="AR94" s="1104"/>
      <c r="AS94" s="1104"/>
      <c r="AT94" s="1104"/>
      <c r="AU94" s="1104"/>
      <c r="AV94" s="1104"/>
      <c r="AW94" s="1104"/>
      <c r="AX94" s="1104"/>
      <c r="AY94" s="1104"/>
      <c r="AZ94" s="1104"/>
      <c r="BA94" s="1104"/>
      <c r="BB94" s="1104"/>
      <c r="BC94" s="1104"/>
      <c r="BD94" s="1104"/>
      <c r="BE94" s="1104"/>
      <c r="BF94" s="1104"/>
      <c r="BG94" s="1104"/>
      <c r="BH94" s="1104"/>
      <c r="BI94" s="1104"/>
      <c r="BJ94" s="1104"/>
      <c r="BK94" s="1104"/>
      <c r="BL94" s="1104"/>
      <c r="BM94" s="1104"/>
      <c r="BN94" s="1104"/>
      <c r="BO94" s="1104"/>
      <c r="BP94" s="1104"/>
      <c r="BQ94" s="1104"/>
      <c r="BR94" s="1104"/>
    </row>
    <row r="95" spans="2:70" s="31" customFormat="1" ht="16.350000000000001" customHeight="1">
      <c r="B95" s="779" t="s">
        <v>1390</v>
      </c>
      <c r="C95" s="340" t="s">
        <v>1727</v>
      </c>
      <c r="D95" s="638">
        <v>14960.69</v>
      </c>
      <c r="E95" s="693">
        <v>14960.69</v>
      </c>
      <c r="F95" s="339">
        <v>100</v>
      </c>
      <c r="G95" s="338">
        <v>3</v>
      </c>
      <c r="H95" s="694">
        <v>258</v>
      </c>
      <c r="I95" s="1116"/>
      <c r="J95" s="1116"/>
      <c r="K95" s="1116"/>
      <c r="L95" s="1116"/>
      <c r="M95" s="1116"/>
      <c r="N95" s="1116"/>
      <c r="O95" s="1116"/>
      <c r="P95" s="1116"/>
      <c r="Q95" s="1116"/>
      <c r="R95" s="1116"/>
      <c r="S95" s="1116"/>
      <c r="T95" s="1116"/>
      <c r="U95" s="1116"/>
      <c r="V95" s="1116"/>
      <c r="W95" s="1116"/>
      <c r="X95" s="1116"/>
      <c r="Y95" s="1116"/>
      <c r="Z95" s="1116"/>
      <c r="AA95" s="1116"/>
      <c r="AB95" s="1116"/>
      <c r="AC95" s="1116"/>
      <c r="AD95" s="1116"/>
      <c r="AE95" s="1116"/>
      <c r="AF95" s="1116"/>
      <c r="AG95" s="1116"/>
      <c r="AH95" s="1116"/>
      <c r="AI95" s="1116"/>
      <c r="AJ95" s="1116"/>
      <c r="AK95" s="1116"/>
      <c r="AL95" s="1116"/>
      <c r="AM95" s="1116"/>
      <c r="AN95" s="1116"/>
      <c r="AO95" s="1116"/>
      <c r="AP95" s="1116"/>
      <c r="AQ95" s="1116"/>
      <c r="AR95" s="1116"/>
      <c r="AS95" s="1116"/>
      <c r="AT95" s="1116"/>
      <c r="AU95" s="1116"/>
      <c r="AV95" s="1116"/>
      <c r="AW95" s="1116"/>
      <c r="AX95" s="1116"/>
      <c r="AY95" s="1116"/>
      <c r="AZ95" s="1116"/>
      <c r="BA95" s="1116"/>
      <c r="BB95" s="1116"/>
      <c r="BC95" s="1116"/>
      <c r="BD95" s="1116"/>
      <c r="BE95" s="1116"/>
      <c r="BF95" s="1116"/>
      <c r="BG95" s="1116"/>
      <c r="BH95" s="1116"/>
      <c r="BI95" s="1116"/>
      <c r="BJ95" s="1116"/>
      <c r="BK95" s="1116"/>
      <c r="BL95" s="1116"/>
      <c r="BM95" s="1116"/>
      <c r="BN95" s="1116"/>
      <c r="BO95" s="1116"/>
      <c r="BP95" s="1116"/>
      <c r="BQ95" s="1116"/>
      <c r="BR95" s="1116"/>
    </row>
    <row r="96" spans="2:70" s="31" customFormat="1" ht="16.350000000000001" customHeight="1">
      <c r="B96" s="779" t="s">
        <v>1824</v>
      </c>
      <c r="C96" s="340" t="s">
        <v>2222</v>
      </c>
      <c r="D96" s="638">
        <v>1607.89</v>
      </c>
      <c r="E96" s="693">
        <v>1607.89</v>
      </c>
      <c r="F96" s="339">
        <v>100</v>
      </c>
      <c r="G96" s="338">
        <v>1</v>
      </c>
      <c r="H96" s="694" t="s">
        <v>3018</v>
      </c>
      <c r="I96" s="1116"/>
      <c r="J96" s="1116"/>
      <c r="K96" s="1116"/>
      <c r="L96" s="1116"/>
      <c r="M96" s="1116"/>
      <c r="N96" s="1116"/>
      <c r="O96" s="1116"/>
      <c r="P96" s="1116"/>
      <c r="Q96" s="1116"/>
      <c r="R96" s="1116"/>
      <c r="S96" s="1116"/>
      <c r="T96" s="1116"/>
      <c r="U96" s="1116"/>
      <c r="V96" s="1116"/>
      <c r="W96" s="1116"/>
      <c r="X96" s="1116"/>
      <c r="Y96" s="1116"/>
      <c r="Z96" s="1116"/>
      <c r="AA96" s="1116"/>
      <c r="AB96" s="1116"/>
      <c r="AC96" s="1116"/>
      <c r="AD96" s="1116"/>
      <c r="AE96" s="1116"/>
      <c r="AF96" s="1116"/>
      <c r="AG96" s="1116"/>
      <c r="AH96" s="1116"/>
      <c r="AI96" s="1116"/>
      <c r="AJ96" s="1116"/>
      <c r="AK96" s="1116"/>
      <c r="AL96" s="1116"/>
      <c r="AM96" s="1116"/>
      <c r="AN96" s="1116"/>
      <c r="AO96" s="1116"/>
      <c r="AP96" s="1116"/>
      <c r="AQ96" s="1116"/>
      <c r="AR96" s="1116"/>
      <c r="AS96" s="1116"/>
      <c r="AT96" s="1116"/>
      <c r="AU96" s="1116"/>
      <c r="AV96" s="1116"/>
      <c r="AW96" s="1116"/>
      <c r="AX96" s="1116"/>
      <c r="AY96" s="1116"/>
      <c r="AZ96" s="1116"/>
      <c r="BA96" s="1116"/>
      <c r="BB96" s="1116"/>
      <c r="BC96" s="1116"/>
      <c r="BD96" s="1116"/>
      <c r="BE96" s="1116"/>
      <c r="BF96" s="1116"/>
      <c r="BG96" s="1116"/>
      <c r="BH96" s="1116"/>
      <c r="BI96" s="1116"/>
      <c r="BJ96" s="1116"/>
      <c r="BK96" s="1116"/>
      <c r="BL96" s="1116"/>
      <c r="BM96" s="1116"/>
      <c r="BN96" s="1116"/>
      <c r="BO96" s="1116"/>
      <c r="BP96" s="1116"/>
      <c r="BQ96" s="1116"/>
      <c r="BR96" s="1116"/>
    </row>
    <row r="97" spans="2:70" s="31" customFormat="1" ht="16.350000000000001" customHeight="1">
      <c r="B97" s="779" t="s">
        <v>3019</v>
      </c>
      <c r="C97" s="251" t="s">
        <v>2944</v>
      </c>
      <c r="D97" s="638">
        <v>1175.42</v>
      </c>
      <c r="E97" s="693">
        <v>1175.42</v>
      </c>
      <c r="F97" s="339">
        <v>100</v>
      </c>
      <c r="G97" s="338">
        <v>9</v>
      </c>
      <c r="H97" s="694">
        <v>86</v>
      </c>
      <c r="I97" s="1104"/>
      <c r="J97" s="1104"/>
      <c r="K97" s="1104"/>
      <c r="L97" s="1104"/>
      <c r="M97" s="1104"/>
      <c r="N97" s="1104"/>
      <c r="O97" s="1104"/>
      <c r="P97" s="1104"/>
      <c r="Q97" s="1104"/>
      <c r="R97" s="1104"/>
      <c r="S97" s="1104"/>
      <c r="T97" s="1104"/>
      <c r="U97" s="1104"/>
      <c r="V97" s="1104"/>
      <c r="W97" s="1104"/>
      <c r="X97" s="1104"/>
      <c r="Y97" s="1104"/>
      <c r="Z97" s="1104"/>
      <c r="AA97" s="1104"/>
      <c r="AB97" s="1104"/>
      <c r="AC97" s="1104"/>
      <c r="AD97" s="1104"/>
      <c r="AE97" s="1104"/>
      <c r="AF97" s="1104"/>
      <c r="AG97" s="1104"/>
      <c r="AH97" s="1104"/>
      <c r="AI97" s="1104"/>
      <c r="AJ97" s="1104"/>
      <c r="AK97" s="1104"/>
      <c r="AL97" s="1104"/>
      <c r="AM97" s="1104"/>
      <c r="AN97" s="1104"/>
      <c r="AO97" s="1104"/>
      <c r="AP97" s="1104"/>
      <c r="AQ97" s="1104"/>
      <c r="AR97" s="1104"/>
      <c r="AS97" s="1104"/>
      <c r="AT97" s="1104"/>
      <c r="AU97" s="1104"/>
      <c r="AV97" s="1104"/>
      <c r="AW97" s="1104"/>
      <c r="AX97" s="1104"/>
      <c r="AY97" s="1104"/>
      <c r="AZ97" s="1104"/>
      <c r="BA97" s="1104"/>
      <c r="BB97" s="1104"/>
      <c r="BC97" s="1104"/>
      <c r="BD97" s="1104"/>
      <c r="BE97" s="1104"/>
      <c r="BF97" s="1104"/>
      <c r="BG97" s="1104"/>
      <c r="BH97" s="1104"/>
      <c r="BI97" s="1104"/>
      <c r="BJ97" s="1104"/>
      <c r="BK97" s="1104"/>
      <c r="BL97" s="1104"/>
      <c r="BM97" s="1104"/>
      <c r="BN97" s="1104"/>
      <c r="BO97" s="1104"/>
      <c r="BP97" s="1104"/>
      <c r="BQ97" s="1104"/>
      <c r="BR97" s="1104"/>
    </row>
    <row r="98" spans="2:70" s="31" customFormat="1" ht="16.350000000000001" customHeight="1">
      <c r="B98" s="779" t="s">
        <v>3592</v>
      </c>
      <c r="C98" s="81" t="s">
        <v>2544</v>
      </c>
      <c r="D98" s="638">
        <v>1023.6</v>
      </c>
      <c r="E98" s="693">
        <v>1023.6</v>
      </c>
      <c r="F98" s="339">
        <v>100</v>
      </c>
      <c r="G98" s="338">
        <v>9</v>
      </c>
      <c r="H98" s="694">
        <v>66</v>
      </c>
      <c r="I98" s="1116"/>
      <c r="J98" s="1116"/>
      <c r="K98" s="1116"/>
      <c r="L98" s="1116"/>
      <c r="M98" s="1116"/>
      <c r="N98" s="1116"/>
      <c r="O98" s="1116"/>
      <c r="P98" s="1116"/>
      <c r="Q98" s="1116"/>
      <c r="R98" s="1116"/>
      <c r="S98" s="1116"/>
      <c r="T98" s="1116"/>
      <c r="U98" s="1116"/>
      <c r="V98" s="1116"/>
      <c r="W98" s="1116"/>
      <c r="X98" s="1116"/>
      <c r="Y98" s="1116"/>
      <c r="Z98" s="1116"/>
      <c r="AA98" s="1116"/>
      <c r="AB98" s="1116"/>
      <c r="AC98" s="1116"/>
      <c r="AD98" s="1116"/>
      <c r="AE98" s="1116"/>
      <c r="AF98" s="1116"/>
      <c r="AG98" s="1116"/>
      <c r="AH98" s="1116"/>
      <c r="AI98" s="1116"/>
      <c r="AJ98" s="1116"/>
      <c r="AK98" s="1116"/>
      <c r="AL98" s="1116"/>
      <c r="AM98" s="1116"/>
      <c r="AN98" s="1116"/>
      <c r="AO98" s="1116"/>
      <c r="AP98" s="1116"/>
      <c r="AQ98" s="1116"/>
      <c r="AR98" s="1116"/>
      <c r="AS98" s="1116"/>
      <c r="AT98" s="1116"/>
      <c r="AU98" s="1116"/>
      <c r="AV98" s="1116"/>
      <c r="AW98" s="1116"/>
      <c r="AX98" s="1116"/>
      <c r="AY98" s="1116"/>
      <c r="AZ98" s="1116"/>
      <c r="BA98" s="1116"/>
      <c r="BB98" s="1116"/>
      <c r="BC98" s="1116"/>
      <c r="BD98" s="1116"/>
      <c r="BE98" s="1116"/>
      <c r="BF98" s="1116"/>
      <c r="BG98" s="1116"/>
      <c r="BH98" s="1116"/>
      <c r="BI98" s="1116"/>
      <c r="BJ98" s="1116"/>
      <c r="BK98" s="1116"/>
      <c r="BL98" s="1116"/>
      <c r="BM98" s="1116"/>
      <c r="BN98" s="1116"/>
      <c r="BO98" s="1116"/>
      <c r="BP98" s="1116"/>
      <c r="BQ98" s="1116"/>
      <c r="BR98" s="1116"/>
    </row>
    <row r="99" spans="2:70" s="31" customFormat="1" ht="16.350000000000001" customHeight="1">
      <c r="B99" s="779" t="s">
        <v>3021</v>
      </c>
      <c r="C99" s="251" t="s">
        <v>2547</v>
      </c>
      <c r="D99" s="638">
        <v>6996.4</v>
      </c>
      <c r="E99" s="693">
        <v>6996.4</v>
      </c>
      <c r="F99" s="339">
        <v>100</v>
      </c>
      <c r="G99" s="338">
        <v>2</v>
      </c>
      <c r="H99" s="694" t="s">
        <v>3018</v>
      </c>
      <c r="I99" s="1116"/>
      <c r="J99" s="1116"/>
      <c r="K99" s="1116"/>
      <c r="L99" s="1116"/>
      <c r="M99" s="1116"/>
      <c r="N99" s="1116"/>
      <c r="O99" s="1116"/>
      <c r="P99" s="1116"/>
      <c r="Q99" s="1116"/>
      <c r="R99" s="1116"/>
      <c r="S99" s="1116"/>
      <c r="T99" s="1116"/>
      <c r="U99" s="1116"/>
      <c r="V99" s="1116"/>
      <c r="W99" s="1116"/>
      <c r="X99" s="1116"/>
      <c r="Y99" s="1116"/>
      <c r="Z99" s="1116"/>
      <c r="AA99" s="1116"/>
      <c r="AB99" s="1116"/>
      <c r="AC99" s="1116"/>
      <c r="AD99" s="1116"/>
      <c r="AE99" s="1116"/>
      <c r="AF99" s="1116"/>
      <c r="AG99" s="1116"/>
      <c r="AH99" s="1116"/>
      <c r="AI99" s="1116"/>
      <c r="AJ99" s="1116"/>
      <c r="AK99" s="1116"/>
      <c r="AL99" s="1116"/>
      <c r="AM99" s="1116"/>
      <c r="AN99" s="1116"/>
      <c r="AO99" s="1116"/>
      <c r="AP99" s="1116"/>
      <c r="AQ99" s="1116"/>
      <c r="AR99" s="1116"/>
      <c r="AS99" s="1116"/>
      <c r="AT99" s="1116"/>
      <c r="AU99" s="1116"/>
      <c r="AV99" s="1116"/>
      <c r="AW99" s="1116"/>
      <c r="AX99" s="1116"/>
      <c r="AY99" s="1116"/>
      <c r="AZ99" s="1116"/>
      <c r="BA99" s="1116"/>
      <c r="BB99" s="1116"/>
      <c r="BC99" s="1116"/>
      <c r="BD99" s="1116"/>
      <c r="BE99" s="1116"/>
      <c r="BF99" s="1116"/>
      <c r="BG99" s="1116"/>
      <c r="BH99" s="1116"/>
      <c r="BI99" s="1116"/>
      <c r="BJ99" s="1116"/>
      <c r="BK99" s="1116"/>
      <c r="BL99" s="1116"/>
      <c r="BM99" s="1116"/>
      <c r="BN99" s="1116"/>
      <c r="BO99" s="1116"/>
      <c r="BP99" s="1116"/>
      <c r="BQ99" s="1116"/>
      <c r="BR99" s="1116"/>
    </row>
    <row r="100" spans="2:70" s="31" customFormat="1" ht="16.350000000000001" customHeight="1">
      <c r="B100" s="779" t="s">
        <v>216</v>
      </c>
      <c r="C100" s="340" t="s">
        <v>255</v>
      </c>
      <c r="D100" s="638">
        <v>9555.279999999997</v>
      </c>
      <c r="E100" s="693">
        <v>9555.279999999997</v>
      </c>
      <c r="F100" s="339">
        <v>100</v>
      </c>
      <c r="G100" s="338">
        <v>44</v>
      </c>
      <c r="H100" s="694">
        <v>727</v>
      </c>
      <c r="I100" s="1104"/>
      <c r="J100" s="1104"/>
      <c r="K100" s="1104"/>
      <c r="L100" s="1104"/>
      <c r="M100" s="1104"/>
      <c r="N100" s="1104"/>
      <c r="O100" s="1104"/>
      <c r="P100" s="1104"/>
      <c r="Q100" s="1104"/>
      <c r="R100" s="1104"/>
      <c r="S100" s="1104"/>
      <c r="T100" s="1104"/>
      <c r="U100" s="1104"/>
      <c r="V100" s="1104"/>
      <c r="W100" s="1104"/>
      <c r="X100" s="1104"/>
      <c r="Y100" s="1104"/>
      <c r="Z100" s="1104"/>
      <c r="AA100" s="1104"/>
      <c r="AB100" s="1104"/>
      <c r="AC100" s="1104"/>
      <c r="AD100" s="1104"/>
      <c r="AE100" s="1104"/>
      <c r="AF100" s="1104"/>
      <c r="AG100" s="1104"/>
      <c r="AH100" s="1104"/>
      <c r="AI100" s="1104"/>
      <c r="AJ100" s="1104"/>
      <c r="AK100" s="1104"/>
      <c r="AL100" s="1104"/>
      <c r="AM100" s="1104"/>
      <c r="AN100" s="1104"/>
      <c r="AO100" s="1104"/>
      <c r="AP100" s="1104"/>
      <c r="AQ100" s="1104"/>
      <c r="AR100" s="1104"/>
      <c r="AS100" s="1104"/>
      <c r="AT100" s="1104"/>
      <c r="AU100" s="1104"/>
      <c r="AV100" s="1104"/>
      <c r="AW100" s="1104"/>
      <c r="AX100" s="1104"/>
      <c r="AY100" s="1104"/>
      <c r="AZ100" s="1104"/>
      <c r="BA100" s="1104"/>
      <c r="BB100" s="1104"/>
      <c r="BC100" s="1104"/>
      <c r="BD100" s="1104"/>
      <c r="BE100" s="1104"/>
      <c r="BF100" s="1104"/>
      <c r="BG100" s="1104"/>
      <c r="BH100" s="1104"/>
      <c r="BI100" s="1104"/>
      <c r="BJ100" s="1104"/>
      <c r="BK100" s="1104"/>
      <c r="BL100" s="1104"/>
      <c r="BM100" s="1104"/>
      <c r="BN100" s="1104"/>
      <c r="BO100" s="1104"/>
      <c r="BP100" s="1104"/>
      <c r="BQ100" s="1104"/>
      <c r="BR100" s="1104"/>
    </row>
    <row r="101" spans="2:70" s="31" customFormat="1" ht="16.350000000000001" customHeight="1">
      <c r="B101" s="779" t="s">
        <v>217</v>
      </c>
      <c r="C101" s="251" t="s">
        <v>1995</v>
      </c>
      <c r="D101" s="695">
        <v>24399.120000000003</v>
      </c>
      <c r="E101" s="695">
        <v>24399.120000000003</v>
      </c>
      <c r="F101" s="664">
        <v>100</v>
      </c>
      <c r="G101" s="665">
        <v>1</v>
      </c>
      <c r="H101" s="696" t="s">
        <v>2994</v>
      </c>
      <c r="I101" s="1116"/>
      <c r="J101" s="1116"/>
      <c r="K101" s="1116"/>
      <c r="L101" s="1116"/>
      <c r="M101" s="1116"/>
      <c r="N101" s="1116"/>
      <c r="O101" s="1116"/>
      <c r="P101" s="1116"/>
      <c r="Q101" s="1116"/>
      <c r="R101" s="1116"/>
      <c r="S101" s="1116"/>
      <c r="T101" s="1116"/>
      <c r="U101" s="1116"/>
      <c r="V101" s="1116"/>
      <c r="W101" s="1116"/>
      <c r="X101" s="1116"/>
      <c r="Y101" s="1116"/>
      <c r="Z101" s="1116"/>
      <c r="AA101" s="1116"/>
      <c r="AB101" s="1116"/>
      <c r="AC101" s="1116"/>
      <c r="AD101" s="1116"/>
      <c r="AE101" s="1116"/>
      <c r="AF101" s="1116"/>
      <c r="AG101" s="1116"/>
      <c r="AH101" s="1116"/>
      <c r="AI101" s="1116"/>
      <c r="AJ101" s="1116"/>
      <c r="AK101" s="1116"/>
      <c r="AL101" s="1116"/>
      <c r="AM101" s="1116"/>
      <c r="AN101" s="1116"/>
      <c r="AO101" s="1116"/>
      <c r="AP101" s="1116"/>
      <c r="AQ101" s="1116"/>
      <c r="AR101" s="1116"/>
      <c r="AS101" s="1116"/>
      <c r="AT101" s="1116"/>
      <c r="AU101" s="1116"/>
      <c r="AV101" s="1116"/>
      <c r="AW101" s="1116"/>
      <c r="AX101" s="1116"/>
      <c r="AY101" s="1116"/>
      <c r="AZ101" s="1116"/>
      <c r="BA101" s="1116"/>
      <c r="BB101" s="1116"/>
      <c r="BC101" s="1116"/>
      <c r="BD101" s="1116"/>
      <c r="BE101" s="1116"/>
      <c r="BF101" s="1116"/>
      <c r="BG101" s="1116"/>
      <c r="BH101" s="1116"/>
      <c r="BI101" s="1116"/>
      <c r="BJ101" s="1116"/>
      <c r="BK101" s="1116"/>
      <c r="BL101" s="1116"/>
      <c r="BM101" s="1116"/>
      <c r="BN101" s="1116"/>
      <c r="BO101" s="1116"/>
      <c r="BP101" s="1116"/>
      <c r="BQ101" s="1116"/>
      <c r="BR101" s="1116"/>
    </row>
    <row r="102" spans="2:70" s="31" customFormat="1" ht="16.350000000000001" customHeight="1">
      <c r="B102" s="779" t="s">
        <v>219</v>
      </c>
      <c r="C102" s="251" t="s">
        <v>1997</v>
      </c>
      <c r="D102" s="695">
        <v>34198.010000000009</v>
      </c>
      <c r="E102" s="695">
        <v>34198.010000000009</v>
      </c>
      <c r="F102" s="664">
        <v>100</v>
      </c>
      <c r="G102" s="665">
        <v>1</v>
      </c>
      <c r="H102" s="696" t="s">
        <v>2994</v>
      </c>
      <c r="I102" s="1116"/>
      <c r="J102" s="1116"/>
      <c r="K102" s="1116"/>
      <c r="L102" s="1116"/>
      <c r="M102" s="1116"/>
      <c r="N102" s="1116"/>
      <c r="O102" s="1116"/>
      <c r="P102" s="1116"/>
      <c r="Q102" s="1116"/>
      <c r="R102" s="1116"/>
      <c r="S102" s="1116"/>
      <c r="T102" s="1116"/>
      <c r="U102" s="1116"/>
      <c r="V102" s="1116"/>
      <c r="W102" s="1116"/>
      <c r="X102" s="1116"/>
      <c r="Y102" s="1116"/>
      <c r="Z102" s="1116"/>
      <c r="AA102" s="1116"/>
      <c r="AB102" s="1116"/>
      <c r="AC102" s="1116"/>
      <c r="AD102" s="1116"/>
      <c r="AE102" s="1116"/>
      <c r="AF102" s="1116"/>
      <c r="AG102" s="1116"/>
      <c r="AH102" s="1116"/>
      <c r="AI102" s="1116"/>
      <c r="AJ102" s="1116"/>
      <c r="AK102" s="1116"/>
      <c r="AL102" s="1116"/>
      <c r="AM102" s="1116"/>
      <c r="AN102" s="1116"/>
      <c r="AO102" s="1116"/>
      <c r="AP102" s="1116"/>
      <c r="AQ102" s="1116"/>
      <c r="AR102" s="1116"/>
      <c r="AS102" s="1116"/>
      <c r="AT102" s="1116"/>
      <c r="AU102" s="1116"/>
      <c r="AV102" s="1116"/>
      <c r="AW102" s="1116"/>
      <c r="AX102" s="1116"/>
      <c r="AY102" s="1116"/>
      <c r="AZ102" s="1116"/>
      <c r="BA102" s="1116"/>
      <c r="BB102" s="1116"/>
      <c r="BC102" s="1116"/>
      <c r="BD102" s="1116"/>
      <c r="BE102" s="1116"/>
      <c r="BF102" s="1116"/>
      <c r="BG102" s="1116"/>
      <c r="BH102" s="1116"/>
      <c r="BI102" s="1116"/>
      <c r="BJ102" s="1116"/>
      <c r="BK102" s="1116"/>
      <c r="BL102" s="1116"/>
      <c r="BM102" s="1116"/>
      <c r="BN102" s="1116"/>
      <c r="BO102" s="1116"/>
      <c r="BP102" s="1116"/>
      <c r="BQ102" s="1116"/>
      <c r="BR102" s="1116"/>
    </row>
    <row r="103" spans="2:70" s="31" customFormat="1" ht="16.350000000000001" customHeight="1">
      <c r="B103" s="779" t="s">
        <v>220</v>
      </c>
      <c r="C103" s="340" t="s">
        <v>259</v>
      </c>
      <c r="D103" s="638">
        <v>11714.36</v>
      </c>
      <c r="E103" s="693">
        <v>11714.36</v>
      </c>
      <c r="F103" s="339">
        <v>100</v>
      </c>
      <c r="G103" s="338">
        <v>1</v>
      </c>
      <c r="H103" s="694" t="s">
        <v>2994</v>
      </c>
      <c r="I103" s="1104"/>
      <c r="J103" s="1104"/>
      <c r="K103" s="1104"/>
      <c r="L103" s="1104"/>
      <c r="M103" s="1104"/>
      <c r="N103" s="1104"/>
      <c r="O103" s="1104"/>
      <c r="P103" s="1104"/>
      <c r="Q103" s="1104"/>
      <c r="R103" s="1104"/>
      <c r="S103" s="1104"/>
      <c r="T103" s="1104"/>
      <c r="U103" s="1104"/>
      <c r="V103" s="1104"/>
      <c r="W103" s="1104"/>
      <c r="X103" s="1104"/>
      <c r="Y103" s="1104"/>
      <c r="Z103" s="1104"/>
      <c r="AA103" s="1104"/>
      <c r="AB103" s="1104"/>
      <c r="AC103" s="1104"/>
      <c r="AD103" s="1104"/>
      <c r="AE103" s="1104"/>
      <c r="AF103" s="1104"/>
      <c r="AG103" s="1104"/>
      <c r="AH103" s="1104"/>
      <c r="AI103" s="1104"/>
      <c r="AJ103" s="1104"/>
      <c r="AK103" s="1104"/>
      <c r="AL103" s="1104"/>
      <c r="AM103" s="1104"/>
      <c r="AN103" s="1104"/>
      <c r="AO103" s="1104"/>
      <c r="AP103" s="1104"/>
      <c r="AQ103" s="1104"/>
      <c r="AR103" s="1104"/>
      <c r="AS103" s="1104"/>
      <c r="AT103" s="1104"/>
      <c r="AU103" s="1104"/>
      <c r="AV103" s="1104"/>
      <c r="AW103" s="1104"/>
      <c r="AX103" s="1104"/>
      <c r="AY103" s="1104"/>
      <c r="AZ103" s="1104"/>
      <c r="BA103" s="1104"/>
      <c r="BB103" s="1104"/>
      <c r="BC103" s="1104"/>
      <c r="BD103" s="1104"/>
      <c r="BE103" s="1104"/>
      <c r="BF103" s="1104"/>
      <c r="BG103" s="1104"/>
      <c r="BH103" s="1104"/>
      <c r="BI103" s="1104"/>
      <c r="BJ103" s="1104"/>
      <c r="BK103" s="1104"/>
      <c r="BL103" s="1104"/>
      <c r="BM103" s="1104"/>
      <c r="BN103" s="1104"/>
      <c r="BO103" s="1104"/>
      <c r="BP103" s="1104"/>
      <c r="BQ103" s="1104"/>
      <c r="BR103" s="1104"/>
    </row>
    <row r="104" spans="2:70" s="31" customFormat="1" ht="16.350000000000001" customHeight="1">
      <c r="B104" s="779" t="s">
        <v>221</v>
      </c>
      <c r="C104" s="251" t="s">
        <v>3593</v>
      </c>
      <c r="D104" s="695">
        <v>4627.3499999999995</v>
      </c>
      <c r="E104" s="695">
        <v>4627.3499999999995</v>
      </c>
      <c r="F104" s="664">
        <v>100</v>
      </c>
      <c r="G104" s="665">
        <v>7</v>
      </c>
      <c r="H104" s="696">
        <v>366</v>
      </c>
      <c r="I104" s="1116"/>
      <c r="J104" s="1116"/>
      <c r="K104" s="1116"/>
      <c r="L104" s="1116"/>
      <c r="M104" s="1116"/>
      <c r="N104" s="1116"/>
      <c r="O104" s="1116"/>
      <c r="P104" s="1116"/>
      <c r="Q104" s="1116"/>
      <c r="R104" s="1116"/>
      <c r="S104" s="1116"/>
      <c r="T104" s="1116"/>
      <c r="U104" s="1116"/>
      <c r="V104" s="1116"/>
      <c r="W104" s="1116"/>
      <c r="X104" s="1116"/>
      <c r="Y104" s="1116"/>
      <c r="Z104" s="1116"/>
      <c r="AA104" s="1116"/>
      <c r="AB104" s="1116"/>
      <c r="AC104" s="1116"/>
      <c r="AD104" s="1116"/>
      <c r="AE104" s="1116"/>
      <c r="AF104" s="1116"/>
      <c r="AG104" s="1116"/>
      <c r="AH104" s="1116"/>
      <c r="AI104" s="1116"/>
      <c r="AJ104" s="1116"/>
      <c r="AK104" s="1116"/>
      <c r="AL104" s="1116"/>
      <c r="AM104" s="1116"/>
      <c r="AN104" s="1116"/>
      <c r="AO104" s="1116"/>
      <c r="AP104" s="1116"/>
      <c r="AQ104" s="1116"/>
      <c r="AR104" s="1116"/>
      <c r="AS104" s="1116"/>
      <c r="AT104" s="1116"/>
      <c r="AU104" s="1116"/>
      <c r="AV104" s="1116"/>
      <c r="AW104" s="1116"/>
      <c r="AX104" s="1116"/>
      <c r="AY104" s="1116"/>
      <c r="AZ104" s="1116"/>
      <c r="BA104" s="1116"/>
      <c r="BB104" s="1116"/>
      <c r="BC104" s="1116"/>
      <c r="BD104" s="1116"/>
      <c r="BE104" s="1116"/>
      <c r="BF104" s="1116"/>
      <c r="BG104" s="1116"/>
      <c r="BH104" s="1116"/>
      <c r="BI104" s="1116"/>
      <c r="BJ104" s="1116"/>
      <c r="BK104" s="1116"/>
      <c r="BL104" s="1116"/>
      <c r="BM104" s="1116"/>
      <c r="BN104" s="1116"/>
      <c r="BO104" s="1116"/>
      <c r="BP104" s="1116"/>
      <c r="BQ104" s="1116"/>
      <c r="BR104" s="1116"/>
    </row>
    <row r="105" spans="2:70" s="31" customFormat="1" ht="16.350000000000001" customHeight="1">
      <c r="B105" s="779" t="s">
        <v>222</v>
      </c>
      <c r="C105" s="340" t="s">
        <v>261</v>
      </c>
      <c r="D105" s="638">
        <v>4030.37</v>
      </c>
      <c r="E105" s="693">
        <v>4030.37</v>
      </c>
      <c r="F105" s="339">
        <v>100</v>
      </c>
      <c r="G105" s="338">
        <v>16</v>
      </c>
      <c r="H105" s="694">
        <v>366</v>
      </c>
      <c r="I105" s="1116"/>
      <c r="J105" s="1116"/>
      <c r="K105" s="1116"/>
      <c r="L105" s="1116"/>
      <c r="M105" s="1116"/>
      <c r="N105" s="1116"/>
      <c r="O105" s="1116"/>
      <c r="P105" s="1116"/>
      <c r="Q105" s="1116"/>
      <c r="R105" s="1116"/>
      <c r="S105" s="1116"/>
      <c r="T105" s="1116"/>
      <c r="U105" s="1116"/>
      <c r="V105" s="1116"/>
      <c r="W105" s="1116"/>
      <c r="X105" s="1116"/>
      <c r="Y105" s="1116"/>
      <c r="Z105" s="1116"/>
      <c r="AA105" s="1116"/>
      <c r="AB105" s="1116"/>
      <c r="AC105" s="1116"/>
      <c r="AD105" s="1116"/>
      <c r="AE105" s="1116"/>
      <c r="AF105" s="1116"/>
      <c r="AG105" s="1116"/>
      <c r="AH105" s="1116"/>
      <c r="AI105" s="1116"/>
      <c r="AJ105" s="1116"/>
      <c r="AK105" s="1116"/>
      <c r="AL105" s="1116"/>
      <c r="AM105" s="1116"/>
      <c r="AN105" s="1116"/>
      <c r="AO105" s="1116"/>
      <c r="AP105" s="1116"/>
      <c r="AQ105" s="1116"/>
      <c r="AR105" s="1116"/>
      <c r="AS105" s="1116"/>
      <c r="AT105" s="1116"/>
      <c r="AU105" s="1116"/>
      <c r="AV105" s="1116"/>
      <c r="AW105" s="1116"/>
      <c r="AX105" s="1116"/>
      <c r="AY105" s="1116"/>
      <c r="AZ105" s="1116"/>
      <c r="BA105" s="1116"/>
      <c r="BB105" s="1116"/>
      <c r="BC105" s="1116"/>
      <c r="BD105" s="1116"/>
      <c r="BE105" s="1116"/>
      <c r="BF105" s="1116"/>
      <c r="BG105" s="1116"/>
      <c r="BH105" s="1116"/>
      <c r="BI105" s="1116"/>
      <c r="BJ105" s="1116"/>
      <c r="BK105" s="1116"/>
      <c r="BL105" s="1116"/>
      <c r="BM105" s="1116"/>
      <c r="BN105" s="1116"/>
      <c r="BO105" s="1116"/>
      <c r="BP105" s="1116"/>
      <c r="BQ105" s="1116"/>
      <c r="BR105" s="1116"/>
    </row>
    <row r="106" spans="2:70" s="31" customFormat="1" ht="16.350000000000001" customHeight="1">
      <c r="B106" s="916" t="s">
        <v>1410</v>
      </c>
      <c r="C106" s="707" t="s">
        <v>2228</v>
      </c>
      <c r="D106" s="468">
        <v>1580.7</v>
      </c>
      <c r="E106" s="468">
        <v>1580.7</v>
      </c>
      <c r="F106" s="708">
        <v>100</v>
      </c>
      <c r="G106" s="917">
        <v>6</v>
      </c>
      <c r="H106" s="472">
        <v>67</v>
      </c>
      <c r="I106" s="1104"/>
      <c r="J106" s="1104"/>
      <c r="K106" s="1104"/>
      <c r="L106" s="1104"/>
      <c r="M106" s="1104"/>
      <c r="N106" s="1104"/>
      <c r="O106" s="1104"/>
      <c r="P106" s="1104"/>
      <c r="Q106" s="1104"/>
      <c r="R106" s="1104"/>
      <c r="S106" s="1104"/>
      <c r="T106" s="1104"/>
      <c r="U106" s="1104"/>
      <c r="V106" s="1104"/>
      <c r="W106" s="1104"/>
      <c r="X106" s="1104"/>
      <c r="Y106" s="1104"/>
      <c r="Z106" s="1104"/>
      <c r="AA106" s="1104"/>
      <c r="AB106" s="1104"/>
      <c r="AC106" s="1104"/>
      <c r="AD106" s="1104"/>
      <c r="AE106" s="1104"/>
      <c r="AF106" s="1104"/>
      <c r="AG106" s="1104"/>
      <c r="AH106" s="1104"/>
      <c r="AI106" s="1104"/>
      <c r="AJ106" s="1104"/>
      <c r="AK106" s="1104"/>
      <c r="AL106" s="1104"/>
      <c r="AM106" s="1104"/>
      <c r="AN106" s="1104"/>
      <c r="AO106" s="1104"/>
      <c r="AP106" s="1104"/>
      <c r="AQ106" s="1104"/>
      <c r="AR106" s="1104"/>
      <c r="AS106" s="1104"/>
      <c r="AT106" s="1104"/>
      <c r="AU106" s="1104"/>
      <c r="AV106" s="1104"/>
      <c r="AW106" s="1104"/>
      <c r="AX106" s="1104"/>
      <c r="AY106" s="1104"/>
      <c r="AZ106" s="1104"/>
      <c r="BA106" s="1104"/>
      <c r="BB106" s="1104"/>
      <c r="BC106" s="1104"/>
      <c r="BD106" s="1104"/>
      <c r="BE106" s="1104"/>
      <c r="BF106" s="1104"/>
      <c r="BG106" s="1104"/>
      <c r="BH106" s="1104"/>
      <c r="BI106" s="1104"/>
      <c r="BJ106" s="1104"/>
      <c r="BK106" s="1104"/>
      <c r="BL106" s="1104"/>
      <c r="BM106" s="1104"/>
      <c r="BN106" s="1104"/>
      <c r="BO106" s="1104"/>
      <c r="BP106" s="1104"/>
      <c r="BQ106" s="1104"/>
      <c r="BR106" s="1104"/>
    </row>
    <row r="107" spans="2:70" s="31" customFormat="1" ht="16.350000000000001" customHeight="1">
      <c r="B107" s="918" t="s">
        <v>1855</v>
      </c>
      <c r="C107" s="340" t="s">
        <v>1939</v>
      </c>
      <c r="D107" s="638">
        <v>14811.498586200001</v>
      </c>
      <c r="E107" s="693">
        <v>14576.2985862</v>
      </c>
      <c r="F107" s="339">
        <v>98.4</v>
      </c>
      <c r="G107" s="338">
        <v>30</v>
      </c>
      <c r="H107" s="694">
        <v>360</v>
      </c>
      <c r="I107" s="1116"/>
      <c r="J107" s="1116"/>
      <c r="K107" s="1116"/>
      <c r="L107" s="1116"/>
      <c r="M107" s="1116"/>
      <c r="N107" s="1116"/>
      <c r="O107" s="1116"/>
      <c r="P107" s="1116"/>
      <c r="Q107" s="1116"/>
      <c r="R107" s="1116"/>
      <c r="S107" s="1116"/>
      <c r="T107" s="1116"/>
      <c r="U107" s="1116"/>
      <c r="V107" s="1116"/>
      <c r="W107" s="1116"/>
      <c r="X107" s="1116"/>
      <c r="Y107" s="1116"/>
      <c r="Z107" s="1116"/>
      <c r="AA107" s="1116"/>
      <c r="AB107" s="1116"/>
      <c r="AC107" s="1116"/>
      <c r="AD107" s="1116"/>
      <c r="AE107" s="1116"/>
      <c r="AF107" s="1116"/>
      <c r="AG107" s="1116"/>
      <c r="AH107" s="1116"/>
      <c r="AI107" s="1116"/>
      <c r="AJ107" s="1116"/>
      <c r="AK107" s="1116"/>
      <c r="AL107" s="1116"/>
      <c r="AM107" s="1116"/>
      <c r="AN107" s="1116"/>
      <c r="AO107" s="1116"/>
      <c r="AP107" s="1116"/>
      <c r="AQ107" s="1116"/>
      <c r="AR107" s="1116"/>
      <c r="AS107" s="1116"/>
      <c r="AT107" s="1116"/>
      <c r="AU107" s="1116"/>
      <c r="AV107" s="1116"/>
      <c r="AW107" s="1116"/>
      <c r="AX107" s="1116"/>
      <c r="AY107" s="1116"/>
      <c r="AZ107" s="1116"/>
      <c r="BA107" s="1116"/>
      <c r="BB107" s="1116"/>
      <c r="BC107" s="1116"/>
      <c r="BD107" s="1116"/>
      <c r="BE107" s="1116"/>
      <c r="BF107" s="1116"/>
      <c r="BG107" s="1116"/>
      <c r="BH107" s="1116"/>
      <c r="BI107" s="1116"/>
      <c r="BJ107" s="1116"/>
      <c r="BK107" s="1116"/>
      <c r="BL107" s="1116"/>
      <c r="BM107" s="1116"/>
      <c r="BN107" s="1116"/>
      <c r="BO107" s="1116"/>
      <c r="BP107" s="1116"/>
      <c r="BQ107" s="1116"/>
      <c r="BR107" s="1116"/>
    </row>
    <row r="108" spans="2:70" s="31" customFormat="1" ht="16.350000000000001" customHeight="1">
      <c r="B108" s="916" t="s">
        <v>1826</v>
      </c>
      <c r="C108" s="707" t="s">
        <v>2005</v>
      </c>
      <c r="D108" s="468">
        <v>5676.1399999999994</v>
      </c>
      <c r="E108" s="468">
        <v>4454.1799999999994</v>
      </c>
      <c r="F108" s="708">
        <v>78.5</v>
      </c>
      <c r="G108" s="917">
        <v>16</v>
      </c>
      <c r="H108" s="472">
        <v>175</v>
      </c>
      <c r="I108" s="1116"/>
      <c r="J108" s="1116"/>
      <c r="K108" s="1116"/>
      <c r="L108" s="1116"/>
      <c r="M108" s="1116"/>
      <c r="N108" s="1116"/>
      <c r="O108" s="1116"/>
      <c r="P108" s="1116"/>
      <c r="Q108" s="1116"/>
      <c r="R108" s="1116"/>
      <c r="S108" s="1116"/>
      <c r="T108" s="1116"/>
      <c r="U108" s="1116"/>
      <c r="V108" s="1116"/>
      <c r="W108" s="1116"/>
      <c r="X108" s="1116"/>
      <c r="Y108" s="1116"/>
      <c r="Z108" s="1116"/>
      <c r="AA108" s="1116"/>
      <c r="AB108" s="1116"/>
      <c r="AC108" s="1116"/>
      <c r="AD108" s="1116"/>
      <c r="AE108" s="1116"/>
      <c r="AF108" s="1116"/>
      <c r="AG108" s="1116"/>
      <c r="AH108" s="1116"/>
      <c r="AI108" s="1116"/>
      <c r="AJ108" s="1116"/>
      <c r="AK108" s="1116"/>
      <c r="AL108" s="1116"/>
      <c r="AM108" s="1116"/>
      <c r="AN108" s="1116"/>
      <c r="AO108" s="1116"/>
      <c r="AP108" s="1116"/>
      <c r="AQ108" s="1116"/>
      <c r="AR108" s="1116"/>
      <c r="AS108" s="1116"/>
      <c r="AT108" s="1116"/>
      <c r="AU108" s="1116"/>
      <c r="AV108" s="1116"/>
      <c r="AW108" s="1116"/>
      <c r="AX108" s="1116"/>
      <c r="AY108" s="1116"/>
      <c r="AZ108" s="1116"/>
      <c r="BA108" s="1116"/>
      <c r="BB108" s="1116"/>
      <c r="BC108" s="1116"/>
      <c r="BD108" s="1116"/>
      <c r="BE108" s="1116"/>
      <c r="BF108" s="1116"/>
      <c r="BG108" s="1116"/>
      <c r="BH108" s="1116"/>
      <c r="BI108" s="1116"/>
      <c r="BJ108" s="1116"/>
      <c r="BK108" s="1116"/>
      <c r="BL108" s="1116"/>
      <c r="BM108" s="1116"/>
      <c r="BN108" s="1116"/>
      <c r="BO108" s="1116"/>
      <c r="BP108" s="1116"/>
      <c r="BQ108" s="1116"/>
      <c r="BR108" s="1116"/>
    </row>
    <row r="109" spans="2:70" s="31" customFormat="1" ht="16.350000000000001" customHeight="1" thickBot="1">
      <c r="B109" s="1095" t="s">
        <v>3202</v>
      </c>
      <c r="C109" s="671" t="s">
        <v>3203</v>
      </c>
      <c r="D109" s="711">
        <v>14619.46</v>
      </c>
      <c r="E109" s="711">
        <v>14619.46</v>
      </c>
      <c r="F109" s="712">
        <v>100</v>
      </c>
      <c r="G109" s="865">
        <v>1</v>
      </c>
      <c r="H109" s="1143" t="s">
        <v>3594</v>
      </c>
      <c r="I109" s="1116"/>
      <c r="J109" s="1116"/>
      <c r="K109" s="1116"/>
      <c r="L109" s="1116"/>
      <c r="M109" s="1116"/>
      <c r="N109" s="1116"/>
      <c r="O109" s="1116"/>
      <c r="P109" s="1116"/>
      <c r="Q109" s="1116"/>
      <c r="R109" s="1116"/>
      <c r="S109" s="1116"/>
      <c r="T109" s="1116"/>
      <c r="U109" s="1116"/>
      <c r="V109" s="1116"/>
      <c r="W109" s="1116"/>
      <c r="X109" s="1116"/>
      <c r="Y109" s="1116"/>
      <c r="Z109" s="1116"/>
      <c r="AA109" s="1116"/>
      <c r="AB109" s="1116"/>
      <c r="AC109" s="1116"/>
      <c r="AD109" s="1116"/>
      <c r="AE109" s="1116"/>
      <c r="AF109" s="1116"/>
      <c r="AG109" s="1116"/>
      <c r="AH109" s="1116"/>
      <c r="AI109" s="1116"/>
      <c r="AJ109" s="1116"/>
      <c r="AK109" s="1116"/>
      <c r="AL109" s="1116"/>
      <c r="AM109" s="1116"/>
      <c r="AN109" s="1116"/>
      <c r="AO109" s="1116"/>
      <c r="AP109" s="1116"/>
      <c r="AQ109" s="1116"/>
      <c r="AR109" s="1116"/>
      <c r="AS109" s="1116"/>
      <c r="AT109" s="1116"/>
      <c r="AU109" s="1116"/>
      <c r="AV109" s="1116"/>
      <c r="AW109" s="1116"/>
      <c r="AX109" s="1116"/>
      <c r="AY109" s="1116"/>
      <c r="AZ109" s="1116"/>
      <c r="BA109" s="1116"/>
      <c r="BB109" s="1116"/>
      <c r="BC109" s="1116"/>
      <c r="BD109" s="1116"/>
      <c r="BE109" s="1116"/>
      <c r="BF109" s="1116"/>
      <c r="BG109" s="1116"/>
      <c r="BH109" s="1116"/>
      <c r="BI109" s="1116"/>
      <c r="BJ109" s="1116"/>
      <c r="BK109" s="1116"/>
      <c r="BL109" s="1116"/>
      <c r="BM109" s="1116"/>
      <c r="BN109" s="1116"/>
      <c r="BO109" s="1116"/>
      <c r="BP109" s="1116"/>
      <c r="BQ109" s="1116"/>
      <c r="BR109" s="1116"/>
    </row>
    <row r="110" spans="2:70" s="31" customFormat="1" ht="16.350000000000001" customHeight="1" thickTop="1">
      <c r="B110" s="784" t="s">
        <v>263</v>
      </c>
      <c r="C110" s="666" t="s">
        <v>282</v>
      </c>
      <c r="D110" s="695">
        <v>70045.850000000006</v>
      </c>
      <c r="E110" s="921">
        <v>70045.850000000006</v>
      </c>
      <c r="F110" s="413">
        <v>100</v>
      </c>
      <c r="G110" s="860">
        <v>2</v>
      </c>
      <c r="H110" s="696" t="s">
        <v>61</v>
      </c>
      <c r="I110" s="1104"/>
      <c r="J110" s="1104"/>
      <c r="K110" s="1104"/>
      <c r="L110" s="1104"/>
      <c r="M110" s="1104"/>
      <c r="N110" s="1104"/>
      <c r="O110" s="1104"/>
      <c r="P110" s="1104"/>
      <c r="Q110" s="1104"/>
      <c r="R110" s="1104"/>
      <c r="S110" s="1104"/>
      <c r="T110" s="1104"/>
      <c r="U110" s="1104"/>
      <c r="V110" s="1104"/>
      <c r="W110" s="1104"/>
      <c r="X110" s="1104"/>
      <c r="Y110" s="1104"/>
      <c r="Z110" s="1104"/>
      <c r="AA110" s="1104"/>
      <c r="AB110" s="1104"/>
      <c r="AC110" s="1104"/>
      <c r="AD110" s="1104"/>
      <c r="AE110" s="1104"/>
      <c r="AF110" s="1104"/>
      <c r="AG110" s="1104"/>
      <c r="AH110" s="1104"/>
      <c r="AI110" s="1104"/>
      <c r="AJ110" s="1104"/>
      <c r="AK110" s="1104"/>
      <c r="AL110" s="1104"/>
      <c r="AM110" s="1104"/>
      <c r="AN110" s="1104"/>
      <c r="AO110" s="1104"/>
      <c r="AP110" s="1104"/>
      <c r="AQ110" s="1104"/>
      <c r="AR110" s="1104"/>
      <c r="AS110" s="1104"/>
      <c r="AT110" s="1104"/>
      <c r="AU110" s="1104"/>
      <c r="AV110" s="1104"/>
      <c r="AW110" s="1104"/>
      <c r="AX110" s="1104"/>
      <c r="AY110" s="1104"/>
      <c r="AZ110" s="1104"/>
      <c r="BA110" s="1104"/>
      <c r="BB110" s="1104"/>
      <c r="BC110" s="1104"/>
      <c r="BD110" s="1104"/>
      <c r="BE110" s="1104"/>
      <c r="BF110" s="1104"/>
      <c r="BG110" s="1104"/>
      <c r="BH110" s="1104"/>
      <c r="BI110" s="1104"/>
      <c r="BJ110" s="1104"/>
      <c r="BK110" s="1104"/>
      <c r="BL110" s="1104"/>
      <c r="BM110" s="1104"/>
      <c r="BN110" s="1104"/>
      <c r="BO110" s="1104"/>
      <c r="BP110" s="1104"/>
      <c r="BQ110" s="1104"/>
      <c r="BR110" s="1104"/>
    </row>
    <row r="111" spans="2:70" s="31" customFormat="1" ht="16.350000000000001" customHeight="1">
      <c r="B111" s="784" t="s">
        <v>264</v>
      </c>
      <c r="C111" s="251" t="s">
        <v>283</v>
      </c>
      <c r="D111" s="695">
        <v>52794.55</v>
      </c>
      <c r="E111" s="695">
        <v>52794.55</v>
      </c>
      <c r="F111" s="664">
        <v>100</v>
      </c>
      <c r="G111" s="665">
        <v>2</v>
      </c>
      <c r="H111" s="696" t="s">
        <v>2994</v>
      </c>
      <c r="I111" s="1116"/>
      <c r="J111" s="1116"/>
      <c r="K111" s="1116"/>
      <c r="L111" s="1116"/>
      <c r="M111" s="1116"/>
      <c r="N111" s="1116"/>
      <c r="O111" s="1116"/>
      <c r="P111" s="1116"/>
      <c r="Q111" s="1116"/>
      <c r="R111" s="1116"/>
      <c r="S111" s="1116"/>
      <c r="T111" s="1116"/>
      <c r="U111" s="1116"/>
      <c r="V111" s="1116"/>
      <c r="W111" s="1116"/>
      <c r="X111" s="1116"/>
      <c r="Y111" s="1116"/>
      <c r="Z111" s="1116"/>
      <c r="AA111" s="1116"/>
      <c r="AB111" s="1116"/>
      <c r="AC111" s="1116"/>
      <c r="AD111" s="1116"/>
      <c r="AE111" s="1116"/>
      <c r="AF111" s="1116"/>
      <c r="AG111" s="1116"/>
      <c r="AH111" s="1116"/>
      <c r="AI111" s="1116"/>
      <c r="AJ111" s="1116"/>
      <c r="AK111" s="1116"/>
      <c r="AL111" s="1116"/>
      <c r="AM111" s="1116"/>
      <c r="AN111" s="1116"/>
      <c r="AO111" s="1116"/>
      <c r="AP111" s="1116"/>
      <c r="AQ111" s="1116"/>
      <c r="AR111" s="1116"/>
      <c r="AS111" s="1116"/>
      <c r="AT111" s="1116"/>
      <c r="AU111" s="1116"/>
      <c r="AV111" s="1116"/>
      <c r="AW111" s="1116"/>
      <c r="AX111" s="1116"/>
      <c r="AY111" s="1116"/>
      <c r="AZ111" s="1116"/>
      <c r="BA111" s="1116"/>
      <c r="BB111" s="1116"/>
      <c r="BC111" s="1116"/>
      <c r="BD111" s="1116"/>
      <c r="BE111" s="1116"/>
      <c r="BF111" s="1116"/>
      <c r="BG111" s="1116"/>
      <c r="BH111" s="1116"/>
      <c r="BI111" s="1116"/>
      <c r="BJ111" s="1116"/>
      <c r="BK111" s="1116"/>
      <c r="BL111" s="1116"/>
      <c r="BM111" s="1116"/>
      <c r="BN111" s="1116"/>
      <c r="BO111" s="1116"/>
      <c r="BP111" s="1116"/>
      <c r="BQ111" s="1116"/>
      <c r="BR111" s="1116"/>
    </row>
    <row r="112" spans="2:70" s="31" customFormat="1" ht="16.350000000000001" customHeight="1">
      <c r="B112" s="784" t="s">
        <v>265</v>
      </c>
      <c r="C112" s="340" t="s">
        <v>3027</v>
      </c>
      <c r="D112" s="638">
        <v>71645.490000000005</v>
      </c>
      <c r="E112" s="693">
        <v>71645.490000000005</v>
      </c>
      <c r="F112" s="339">
        <v>100</v>
      </c>
      <c r="G112" s="338">
        <v>2</v>
      </c>
      <c r="H112" s="694" t="s">
        <v>61</v>
      </c>
      <c r="I112" s="1116"/>
      <c r="J112" s="1116"/>
      <c r="K112" s="1116"/>
      <c r="L112" s="1116"/>
      <c r="M112" s="1116"/>
      <c r="N112" s="1116"/>
      <c r="O112" s="1116"/>
      <c r="P112" s="1116"/>
      <c r="Q112" s="1116"/>
      <c r="R112" s="1116"/>
      <c r="S112" s="1116"/>
      <c r="T112" s="1116"/>
      <c r="U112" s="1116"/>
      <c r="V112" s="1116"/>
      <c r="W112" s="1116"/>
      <c r="X112" s="1116"/>
      <c r="Y112" s="1116"/>
      <c r="Z112" s="1116"/>
      <c r="AA112" s="1116"/>
      <c r="AB112" s="1116"/>
      <c r="AC112" s="1116"/>
      <c r="AD112" s="1116"/>
      <c r="AE112" s="1116"/>
      <c r="AF112" s="1116"/>
      <c r="AG112" s="1116"/>
      <c r="AH112" s="1116"/>
      <c r="AI112" s="1116"/>
      <c r="AJ112" s="1116"/>
      <c r="AK112" s="1116"/>
      <c r="AL112" s="1116"/>
      <c r="AM112" s="1116"/>
      <c r="AN112" s="1116"/>
      <c r="AO112" s="1116"/>
      <c r="AP112" s="1116"/>
      <c r="AQ112" s="1116"/>
      <c r="AR112" s="1116"/>
      <c r="AS112" s="1116"/>
      <c r="AT112" s="1116"/>
      <c r="AU112" s="1116"/>
      <c r="AV112" s="1116"/>
      <c r="AW112" s="1116"/>
      <c r="AX112" s="1116"/>
      <c r="AY112" s="1116"/>
      <c r="AZ112" s="1116"/>
      <c r="BA112" s="1116"/>
      <c r="BB112" s="1116"/>
      <c r="BC112" s="1116"/>
      <c r="BD112" s="1116"/>
      <c r="BE112" s="1116"/>
      <c r="BF112" s="1116"/>
      <c r="BG112" s="1116"/>
      <c r="BH112" s="1116"/>
      <c r="BI112" s="1116"/>
      <c r="BJ112" s="1116"/>
      <c r="BK112" s="1116"/>
      <c r="BL112" s="1116"/>
      <c r="BM112" s="1116"/>
      <c r="BN112" s="1116"/>
      <c r="BO112" s="1116"/>
      <c r="BP112" s="1116"/>
      <c r="BQ112" s="1116"/>
      <c r="BR112" s="1116"/>
    </row>
    <row r="113" spans="2:70" s="31" customFormat="1" ht="16.350000000000001" customHeight="1">
      <c r="B113" s="784" t="s">
        <v>266</v>
      </c>
      <c r="C113" s="251" t="s">
        <v>285</v>
      </c>
      <c r="D113" s="695">
        <v>47995.23000000001</v>
      </c>
      <c r="E113" s="695">
        <v>47995.23000000001</v>
      </c>
      <c r="F113" s="664">
        <v>100</v>
      </c>
      <c r="G113" s="665">
        <v>4</v>
      </c>
      <c r="H113" s="696">
        <v>337</v>
      </c>
      <c r="I113" s="1104"/>
      <c r="J113" s="1104"/>
      <c r="K113" s="1104"/>
      <c r="L113" s="1104"/>
      <c r="M113" s="1104"/>
      <c r="N113" s="1104"/>
      <c r="O113" s="1104"/>
      <c r="P113" s="1104"/>
      <c r="Q113" s="1104"/>
      <c r="R113" s="1104"/>
      <c r="S113" s="1104"/>
      <c r="T113" s="1104"/>
      <c r="U113" s="1104"/>
      <c r="V113" s="1104"/>
      <c r="W113" s="1104"/>
      <c r="X113" s="1104"/>
      <c r="Y113" s="1104"/>
      <c r="Z113" s="1104"/>
      <c r="AA113" s="1104"/>
      <c r="AB113" s="1104"/>
      <c r="AC113" s="1104"/>
      <c r="AD113" s="1104"/>
      <c r="AE113" s="1104"/>
      <c r="AF113" s="1104"/>
      <c r="AG113" s="1104"/>
      <c r="AH113" s="1104"/>
      <c r="AI113" s="1104"/>
      <c r="AJ113" s="1104"/>
      <c r="AK113" s="1104"/>
      <c r="AL113" s="1104"/>
      <c r="AM113" s="1104"/>
      <c r="AN113" s="1104"/>
      <c r="AO113" s="1104"/>
      <c r="AP113" s="1104"/>
      <c r="AQ113" s="1104"/>
      <c r="AR113" s="1104"/>
      <c r="AS113" s="1104"/>
      <c r="AT113" s="1104"/>
      <c r="AU113" s="1104"/>
      <c r="AV113" s="1104"/>
      <c r="AW113" s="1104"/>
      <c r="AX113" s="1104"/>
      <c r="AY113" s="1104"/>
      <c r="AZ113" s="1104"/>
      <c r="BA113" s="1104"/>
      <c r="BB113" s="1104"/>
      <c r="BC113" s="1104"/>
      <c r="BD113" s="1104"/>
      <c r="BE113" s="1104"/>
      <c r="BF113" s="1104"/>
      <c r="BG113" s="1104"/>
      <c r="BH113" s="1104"/>
      <c r="BI113" s="1104"/>
      <c r="BJ113" s="1104"/>
      <c r="BK113" s="1104"/>
      <c r="BL113" s="1104"/>
      <c r="BM113" s="1104"/>
      <c r="BN113" s="1104"/>
      <c r="BO113" s="1104"/>
      <c r="BP113" s="1104"/>
      <c r="BQ113" s="1104"/>
      <c r="BR113" s="1104"/>
    </row>
    <row r="114" spans="2:70" s="31" customFormat="1" ht="16.350000000000001" customHeight="1">
      <c r="B114" s="784" t="s">
        <v>267</v>
      </c>
      <c r="C114" s="340" t="s">
        <v>286</v>
      </c>
      <c r="D114" s="638">
        <v>50450</v>
      </c>
      <c r="E114" s="693">
        <v>50450</v>
      </c>
      <c r="F114" s="339">
        <v>100</v>
      </c>
      <c r="G114" s="338">
        <v>1</v>
      </c>
      <c r="H114" s="694" t="s">
        <v>61</v>
      </c>
      <c r="I114" s="1116"/>
      <c r="J114" s="1116"/>
      <c r="K114" s="1116"/>
      <c r="L114" s="1116"/>
      <c r="M114" s="1116"/>
      <c r="N114" s="1116"/>
      <c r="O114" s="1116"/>
      <c r="P114" s="1116"/>
      <c r="Q114" s="1116"/>
      <c r="R114" s="1116"/>
      <c r="S114" s="1116"/>
      <c r="T114" s="1116"/>
      <c r="U114" s="1116"/>
      <c r="V114" s="1116"/>
      <c r="W114" s="1116"/>
      <c r="X114" s="1116"/>
      <c r="Y114" s="1116"/>
      <c r="Z114" s="1116"/>
      <c r="AA114" s="1116"/>
      <c r="AB114" s="1116"/>
      <c r="AC114" s="1116"/>
      <c r="AD114" s="1116"/>
      <c r="AE114" s="1116"/>
      <c r="AF114" s="1116"/>
      <c r="AG114" s="1116"/>
      <c r="AH114" s="1116"/>
      <c r="AI114" s="1116"/>
      <c r="AJ114" s="1116"/>
      <c r="AK114" s="1116"/>
      <c r="AL114" s="1116"/>
      <c r="AM114" s="1116"/>
      <c r="AN114" s="1116"/>
      <c r="AO114" s="1116"/>
      <c r="AP114" s="1116"/>
      <c r="AQ114" s="1116"/>
      <c r="AR114" s="1116"/>
      <c r="AS114" s="1116"/>
      <c r="AT114" s="1116"/>
      <c r="AU114" s="1116"/>
      <c r="AV114" s="1116"/>
      <c r="AW114" s="1116"/>
      <c r="AX114" s="1116"/>
      <c r="AY114" s="1116"/>
      <c r="AZ114" s="1116"/>
      <c r="BA114" s="1116"/>
      <c r="BB114" s="1116"/>
      <c r="BC114" s="1116"/>
      <c r="BD114" s="1116"/>
      <c r="BE114" s="1116"/>
      <c r="BF114" s="1116"/>
      <c r="BG114" s="1116"/>
      <c r="BH114" s="1116"/>
      <c r="BI114" s="1116"/>
      <c r="BJ114" s="1116"/>
      <c r="BK114" s="1116"/>
      <c r="BL114" s="1116"/>
      <c r="BM114" s="1116"/>
      <c r="BN114" s="1116"/>
      <c r="BO114" s="1116"/>
      <c r="BP114" s="1116"/>
      <c r="BQ114" s="1116"/>
      <c r="BR114" s="1116"/>
    </row>
    <row r="115" spans="2:70" s="31" customFormat="1" ht="16.350000000000001" customHeight="1">
      <c r="B115" s="784" t="s">
        <v>268</v>
      </c>
      <c r="C115" s="251" t="s">
        <v>287</v>
      </c>
      <c r="D115" s="695">
        <v>57448.03</v>
      </c>
      <c r="E115" s="695">
        <v>57448.03</v>
      </c>
      <c r="F115" s="664">
        <v>100</v>
      </c>
      <c r="G115" s="665">
        <v>1</v>
      </c>
      <c r="H115" s="696" t="s">
        <v>2994</v>
      </c>
      <c r="I115" s="1116"/>
      <c r="J115" s="1116"/>
      <c r="K115" s="1116"/>
      <c r="L115" s="1116"/>
      <c r="M115" s="1116"/>
      <c r="N115" s="1116"/>
      <c r="O115" s="1116"/>
      <c r="P115" s="1116"/>
      <c r="Q115" s="1116"/>
      <c r="R115" s="1116"/>
      <c r="S115" s="1116"/>
      <c r="T115" s="1116"/>
      <c r="U115" s="1116"/>
      <c r="V115" s="1116"/>
      <c r="W115" s="1116"/>
      <c r="X115" s="1116"/>
      <c r="Y115" s="1116"/>
      <c r="Z115" s="1116"/>
      <c r="AA115" s="1116"/>
      <c r="AB115" s="1116"/>
      <c r="AC115" s="1116"/>
      <c r="AD115" s="1116"/>
      <c r="AE115" s="1116"/>
      <c r="AF115" s="1116"/>
      <c r="AG115" s="1116"/>
      <c r="AH115" s="1116"/>
      <c r="AI115" s="1116"/>
      <c r="AJ115" s="1116"/>
      <c r="AK115" s="1116"/>
      <c r="AL115" s="1116"/>
      <c r="AM115" s="1116"/>
      <c r="AN115" s="1116"/>
      <c r="AO115" s="1116"/>
      <c r="AP115" s="1116"/>
      <c r="AQ115" s="1116"/>
      <c r="AR115" s="1116"/>
      <c r="AS115" s="1116"/>
      <c r="AT115" s="1116"/>
      <c r="AU115" s="1116"/>
      <c r="AV115" s="1116"/>
      <c r="AW115" s="1116"/>
      <c r="AX115" s="1116"/>
      <c r="AY115" s="1116"/>
      <c r="AZ115" s="1116"/>
      <c r="BA115" s="1116"/>
      <c r="BB115" s="1116"/>
      <c r="BC115" s="1116"/>
      <c r="BD115" s="1116"/>
      <c r="BE115" s="1116"/>
      <c r="BF115" s="1116"/>
      <c r="BG115" s="1116"/>
      <c r="BH115" s="1116"/>
      <c r="BI115" s="1116"/>
      <c r="BJ115" s="1116"/>
      <c r="BK115" s="1116"/>
      <c r="BL115" s="1116"/>
      <c r="BM115" s="1116"/>
      <c r="BN115" s="1116"/>
      <c r="BO115" s="1116"/>
      <c r="BP115" s="1116"/>
      <c r="BQ115" s="1116"/>
      <c r="BR115" s="1116"/>
    </row>
    <row r="116" spans="2:70" s="31" customFormat="1" ht="16.350000000000001" customHeight="1">
      <c r="B116" s="784" t="s">
        <v>269</v>
      </c>
      <c r="C116" s="340" t="s">
        <v>3595</v>
      </c>
      <c r="D116" s="638">
        <v>34837.649999999994</v>
      </c>
      <c r="E116" s="693">
        <v>34837.649999999994</v>
      </c>
      <c r="F116" s="339">
        <v>100</v>
      </c>
      <c r="G116" s="338">
        <v>6</v>
      </c>
      <c r="H116" s="694">
        <v>222</v>
      </c>
      <c r="I116" s="1104"/>
      <c r="J116" s="1104"/>
      <c r="K116" s="1104"/>
      <c r="L116" s="1104"/>
      <c r="M116" s="1104"/>
      <c r="N116" s="1104"/>
      <c r="O116" s="1104"/>
      <c r="P116" s="1104"/>
      <c r="Q116" s="1104"/>
      <c r="R116" s="1104"/>
      <c r="S116" s="1104"/>
      <c r="T116" s="1104"/>
      <c r="U116" s="1104"/>
      <c r="V116" s="1104"/>
      <c r="W116" s="1104"/>
      <c r="X116" s="1104"/>
      <c r="Y116" s="1104"/>
      <c r="Z116" s="1104"/>
      <c r="AA116" s="1104"/>
      <c r="AB116" s="1104"/>
      <c r="AC116" s="1104"/>
      <c r="AD116" s="1104"/>
      <c r="AE116" s="1104"/>
      <c r="AF116" s="1104"/>
      <c r="AG116" s="1104"/>
      <c r="AH116" s="1104"/>
      <c r="AI116" s="1104"/>
      <c r="AJ116" s="1104"/>
      <c r="AK116" s="1104"/>
      <c r="AL116" s="1104"/>
      <c r="AM116" s="1104"/>
      <c r="AN116" s="1104"/>
      <c r="AO116" s="1104"/>
      <c r="AP116" s="1104"/>
      <c r="AQ116" s="1104"/>
      <c r="AR116" s="1104"/>
      <c r="AS116" s="1104"/>
      <c r="AT116" s="1104"/>
      <c r="AU116" s="1104"/>
      <c r="AV116" s="1104"/>
      <c r="AW116" s="1104"/>
      <c r="AX116" s="1104"/>
      <c r="AY116" s="1104"/>
      <c r="AZ116" s="1104"/>
      <c r="BA116" s="1104"/>
      <c r="BB116" s="1104"/>
      <c r="BC116" s="1104"/>
      <c r="BD116" s="1104"/>
      <c r="BE116" s="1104"/>
      <c r="BF116" s="1104"/>
      <c r="BG116" s="1104"/>
      <c r="BH116" s="1104"/>
      <c r="BI116" s="1104"/>
      <c r="BJ116" s="1104"/>
      <c r="BK116" s="1104"/>
      <c r="BL116" s="1104"/>
      <c r="BM116" s="1104"/>
      <c r="BN116" s="1104"/>
      <c r="BO116" s="1104"/>
      <c r="BP116" s="1104"/>
      <c r="BQ116" s="1104"/>
      <c r="BR116" s="1104"/>
    </row>
    <row r="117" spans="2:70" s="31" customFormat="1" ht="16.350000000000001" customHeight="1">
      <c r="B117" s="784" t="s">
        <v>270</v>
      </c>
      <c r="C117" s="251" t="s">
        <v>289</v>
      </c>
      <c r="D117" s="695">
        <v>29630.48</v>
      </c>
      <c r="E117" s="695">
        <v>29630.48</v>
      </c>
      <c r="F117" s="664">
        <v>100</v>
      </c>
      <c r="G117" s="665">
        <v>1</v>
      </c>
      <c r="H117" s="696" t="s">
        <v>2994</v>
      </c>
      <c r="I117" s="1116"/>
      <c r="J117" s="1116"/>
      <c r="K117" s="1116"/>
      <c r="L117" s="1116"/>
      <c r="M117" s="1116"/>
      <c r="N117" s="1116"/>
      <c r="O117" s="1116"/>
      <c r="P117" s="1116"/>
      <c r="Q117" s="1116"/>
      <c r="R117" s="1116"/>
      <c r="S117" s="1116"/>
      <c r="T117" s="1116"/>
      <c r="U117" s="1116"/>
      <c r="V117" s="1116"/>
      <c r="W117" s="1116"/>
      <c r="X117" s="1116"/>
      <c r="Y117" s="1116"/>
      <c r="Z117" s="1116"/>
      <c r="AA117" s="1116"/>
      <c r="AB117" s="1116"/>
      <c r="AC117" s="1116"/>
      <c r="AD117" s="1116"/>
      <c r="AE117" s="1116"/>
      <c r="AF117" s="1116"/>
      <c r="AG117" s="1116"/>
      <c r="AH117" s="1116"/>
      <c r="AI117" s="1116"/>
      <c r="AJ117" s="1116"/>
      <c r="AK117" s="1116"/>
      <c r="AL117" s="1116"/>
      <c r="AM117" s="1116"/>
      <c r="AN117" s="1116"/>
      <c r="AO117" s="1116"/>
      <c r="AP117" s="1116"/>
      <c r="AQ117" s="1116"/>
      <c r="AR117" s="1116"/>
      <c r="AS117" s="1116"/>
      <c r="AT117" s="1116"/>
      <c r="AU117" s="1116"/>
      <c r="AV117" s="1116"/>
      <c r="AW117" s="1116"/>
      <c r="AX117" s="1116"/>
      <c r="AY117" s="1116"/>
      <c r="AZ117" s="1116"/>
      <c r="BA117" s="1116"/>
      <c r="BB117" s="1116"/>
      <c r="BC117" s="1116"/>
      <c r="BD117" s="1116"/>
      <c r="BE117" s="1116"/>
      <c r="BF117" s="1116"/>
      <c r="BG117" s="1116"/>
      <c r="BH117" s="1116"/>
      <c r="BI117" s="1116"/>
      <c r="BJ117" s="1116"/>
      <c r="BK117" s="1116"/>
      <c r="BL117" s="1116"/>
      <c r="BM117" s="1116"/>
      <c r="BN117" s="1116"/>
      <c r="BO117" s="1116"/>
      <c r="BP117" s="1116"/>
      <c r="BQ117" s="1116"/>
      <c r="BR117" s="1116"/>
    </row>
    <row r="118" spans="2:70" s="31" customFormat="1" ht="16.350000000000001" customHeight="1">
      <c r="B118" s="784" t="s">
        <v>272</v>
      </c>
      <c r="C118" s="251" t="s">
        <v>291</v>
      </c>
      <c r="D118" s="695">
        <v>24931.11</v>
      </c>
      <c r="E118" s="695">
        <v>24931.11</v>
      </c>
      <c r="F118" s="664">
        <v>100</v>
      </c>
      <c r="G118" s="665">
        <v>1</v>
      </c>
      <c r="H118" s="696" t="s">
        <v>2994</v>
      </c>
      <c r="I118" s="1116"/>
      <c r="J118" s="1116"/>
      <c r="K118" s="1116"/>
      <c r="L118" s="1116"/>
      <c r="M118" s="1116"/>
      <c r="N118" s="1116"/>
      <c r="O118" s="1116"/>
      <c r="P118" s="1116"/>
      <c r="Q118" s="1116"/>
      <c r="R118" s="1116"/>
      <c r="S118" s="1116"/>
      <c r="T118" s="1116"/>
      <c r="U118" s="1116"/>
      <c r="V118" s="1116"/>
      <c r="W118" s="1116"/>
      <c r="X118" s="1116"/>
      <c r="Y118" s="1116"/>
      <c r="Z118" s="1116"/>
      <c r="AA118" s="1116"/>
      <c r="AB118" s="1116"/>
      <c r="AC118" s="1116"/>
      <c r="AD118" s="1116"/>
      <c r="AE118" s="1116"/>
      <c r="AF118" s="1116"/>
      <c r="AG118" s="1116"/>
      <c r="AH118" s="1116"/>
      <c r="AI118" s="1116"/>
      <c r="AJ118" s="1116"/>
      <c r="AK118" s="1116"/>
      <c r="AL118" s="1116"/>
      <c r="AM118" s="1116"/>
      <c r="AN118" s="1116"/>
      <c r="AO118" s="1116"/>
      <c r="AP118" s="1116"/>
      <c r="AQ118" s="1116"/>
      <c r="AR118" s="1116"/>
      <c r="AS118" s="1116"/>
      <c r="AT118" s="1116"/>
      <c r="AU118" s="1116"/>
      <c r="AV118" s="1116"/>
      <c r="AW118" s="1116"/>
      <c r="AX118" s="1116"/>
      <c r="AY118" s="1116"/>
      <c r="AZ118" s="1116"/>
      <c r="BA118" s="1116"/>
      <c r="BB118" s="1116"/>
      <c r="BC118" s="1116"/>
      <c r="BD118" s="1116"/>
      <c r="BE118" s="1116"/>
      <c r="BF118" s="1116"/>
      <c r="BG118" s="1116"/>
      <c r="BH118" s="1116"/>
      <c r="BI118" s="1116"/>
      <c r="BJ118" s="1116"/>
      <c r="BK118" s="1116"/>
      <c r="BL118" s="1116"/>
      <c r="BM118" s="1116"/>
      <c r="BN118" s="1116"/>
      <c r="BO118" s="1116"/>
      <c r="BP118" s="1116"/>
      <c r="BQ118" s="1116"/>
      <c r="BR118" s="1116"/>
    </row>
    <row r="119" spans="2:70" s="31" customFormat="1" ht="16.350000000000001" customHeight="1">
      <c r="B119" s="784" t="s">
        <v>273</v>
      </c>
      <c r="C119" s="340" t="s">
        <v>3596</v>
      </c>
      <c r="D119" s="638">
        <v>24888.67</v>
      </c>
      <c r="E119" s="693">
        <v>24888.67</v>
      </c>
      <c r="F119" s="339">
        <v>100</v>
      </c>
      <c r="G119" s="338">
        <v>1</v>
      </c>
      <c r="H119" s="694" t="s">
        <v>61</v>
      </c>
      <c r="I119" s="1104"/>
      <c r="J119" s="1104"/>
      <c r="K119" s="1104"/>
      <c r="L119" s="1104"/>
      <c r="M119" s="1104"/>
      <c r="N119" s="1104"/>
      <c r="O119" s="1104"/>
      <c r="P119" s="1104"/>
      <c r="Q119" s="1104"/>
      <c r="R119" s="1104"/>
      <c r="S119" s="1104"/>
      <c r="T119" s="1104"/>
      <c r="U119" s="1104"/>
      <c r="V119" s="1104"/>
      <c r="W119" s="1104"/>
      <c r="X119" s="1104"/>
      <c r="Y119" s="1104"/>
      <c r="Z119" s="1104"/>
      <c r="AA119" s="1104"/>
      <c r="AB119" s="1104"/>
      <c r="AC119" s="1104"/>
      <c r="AD119" s="1104"/>
      <c r="AE119" s="1104"/>
      <c r="AF119" s="1104"/>
      <c r="AG119" s="1104"/>
      <c r="AH119" s="1104"/>
      <c r="AI119" s="1104"/>
      <c r="AJ119" s="1104"/>
      <c r="AK119" s="1104"/>
      <c r="AL119" s="1104"/>
      <c r="AM119" s="1104"/>
      <c r="AN119" s="1104"/>
      <c r="AO119" s="1104"/>
      <c r="AP119" s="1104"/>
      <c r="AQ119" s="1104"/>
      <c r="AR119" s="1104"/>
      <c r="AS119" s="1104"/>
      <c r="AT119" s="1104"/>
      <c r="AU119" s="1104"/>
      <c r="AV119" s="1104"/>
      <c r="AW119" s="1104"/>
      <c r="AX119" s="1104"/>
      <c r="AY119" s="1104"/>
      <c r="AZ119" s="1104"/>
      <c r="BA119" s="1104"/>
      <c r="BB119" s="1104"/>
      <c r="BC119" s="1104"/>
      <c r="BD119" s="1104"/>
      <c r="BE119" s="1104"/>
      <c r="BF119" s="1104"/>
      <c r="BG119" s="1104"/>
      <c r="BH119" s="1104"/>
      <c r="BI119" s="1104"/>
      <c r="BJ119" s="1104"/>
      <c r="BK119" s="1104"/>
      <c r="BL119" s="1104"/>
      <c r="BM119" s="1104"/>
      <c r="BN119" s="1104"/>
      <c r="BO119" s="1104"/>
      <c r="BP119" s="1104"/>
      <c r="BQ119" s="1104"/>
      <c r="BR119" s="1104"/>
    </row>
    <row r="120" spans="2:70" s="31" customFormat="1" ht="16.350000000000001" customHeight="1">
      <c r="B120" s="784" t="s">
        <v>274</v>
      </c>
      <c r="C120" s="251" t="s">
        <v>293</v>
      </c>
      <c r="D120" s="695">
        <v>13648.7</v>
      </c>
      <c r="E120" s="695">
        <v>13648.7</v>
      </c>
      <c r="F120" s="664">
        <v>100</v>
      </c>
      <c r="G120" s="665">
        <v>1</v>
      </c>
      <c r="H120" s="696" t="s">
        <v>2994</v>
      </c>
      <c r="I120" s="1116"/>
      <c r="J120" s="1116"/>
      <c r="K120" s="1116"/>
      <c r="L120" s="1116"/>
      <c r="M120" s="1116"/>
      <c r="N120" s="1116"/>
      <c r="O120" s="1116"/>
      <c r="P120" s="1116"/>
      <c r="Q120" s="1116"/>
      <c r="R120" s="1116"/>
      <c r="S120" s="1116"/>
      <c r="T120" s="1116"/>
      <c r="U120" s="1116"/>
      <c r="V120" s="1116"/>
      <c r="W120" s="1116"/>
      <c r="X120" s="1116"/>
      <c r="Y120" s="1116"/>
      <c r="Z120" s="1116"/>
      <c r="AA120" s="1116"/>
      <c r="AB120" s="1116"/>
      <c r="AC120" s="1116"/>
      <c r="AD120" s="1116"/>
      <c r="AE120" s="1116"/>
      <c r="AF120" s="1116"/>
      <c r="AG120" s="1116"/>
      <c r="AH120" s="1116"/>
      <c r="AI120" s="1116"/>
      <c r="AJ120" s="1116"/>
      <c r="AK120" s="1116"/>
      <c r="AL120" s="1116"/>
      <c r="AM120" s="1116"/>
      <c r="AN120" s="1116"/>
      <c r="AO120" s="1116"/>
      <c r="AP120" s="1116"/>
      <c r="AQ120" s="1116"/>
      <c r="AR120" s="1116"/>
      <c r="AS120" s="1116"/>
      <c r="AT120" s="1116"/>
      <c r="AU120" s="1116"/>
      <c r="AV120" s="1116"/>
      <c r="AW120" s="1116"/>
      <c r="AX120" s="1116"/>
      <c r="AY120" s="1116"/>
      <c r="AZ120" s="1116"/>
      <c r="BA120" s="1116"/>
      <c r="BB120" s="1116"/>
      <c r="BC120" s="1116"/>
      <c r="BD120" s="1116"/>
      <c r="BE120" s="1116"/>
      <c r="BF120" s="1116"/>
      <c r="BG120" s="1116"/>
      <c r="BH120" s="1116"/>
      <c r="BI120" s="1116"/>
      <c r="BJ120" s="1116"/>
      <c r="BK120" s="1116"/>
      <c r="BL120" s="1116"/>
      <c r="BM120" s="1116"/>
      <c r="BN120" s="1116"/>
      <c r="BO120" s="1116"/>
      <c r="BP120" s="1116"/>
      <c r="BQ120" s="1116"/>
      <c r="BR120" s="1116"/>
    </row>
    <row r="121" spans="2:70" s="31" customFormat="1" ht="16.350000000000001" customHeight="1">
      <c r="B121" s="784" t="s">
        <v>275</v>
      </c>
      <c r="C121" s="340" t="s">
        <v>294</v>
      </c>
      <c r="D121" s="638">
        <v>12003.57</v>
      </c>
      <c r="E121" s="693">
        <v>12003.57</v>
      </c>
      <c r="F121" s="339">
        <v>100</v>
      </c>
      <c r="G121" s="338">
        <v>1</v>
      </c>
      <c r="H121" s="694" t="s">
        <v>61</v>
      </c>
      <c r="I121" s="1116"/>
      <c r="J121" s="1116"/>
      <c r="K121" s="1116"/>
      <c r="L121" s="1116"/>
      <c r="M121" s="1116"/>
      <c r="N121" s="1116"/>
      <c r="O121" s="1116"/>
      <c r="P121" s="1116"/>
      <c r="Q121" s="1116"/>
      <c r="R121" s="1116"/>
      <c r="S121" s="1116"/>
      <c r="T121" s="1116"/>
      <c r="U121" s="1116"/>
      <c r="V121" s="1116"/>
      <c r="W121" s="1116"/>
      <c r="X121" s="1116"/>
      <c r="Y121" s="1116"/>
      <c r="Z121" s="1116"/>
      <c r="AA121" s="1116"/>
      <c r="AB121" s="1116"/>
      <c r="AC121" s="1116"/>
      <c r="AD121" s="1116"/>
      <c r="AE121" s="1116"/>
      <c r="AF121" s="1116"/>
      <c r="AG121" s="1116"/>
      <c r="AH121" s="1116"/>
      <c r="AI121" s="1116"/>
      <c r="AJ121" s="1116"/>
      <c r="AK121" s="1116"/>
      <c r="AL121" s="1116"/>
      <c r="AM121" s="1116"/>
      <c r="AN121" s="1116"/>
      <c r="AO121" s="1116"/>
      <c r="AP121" s="1116"/>
      <c r="AQ121" s="1116"/>
      <c r="AR121" s="1116"/>
      <c r="AS121" s="1116"/>
      <c r="AT121" s="1116"/>
      <c r="AU121" s="1116"/>
      <c r="AV121" s="1116"/>
      <c r="AW121" s="1116"/>
      <c r="AX121" s="1116"/>
      <c r="AY121" s="1116"/>
      <c r="AZ121" s="1116"/>
      <c r="BA121" s="1116"/>
      <c r="BB121" s="1116"/>
      <c r="BC121" s="1116"/>
      <c r="BD121" s="1116"/>
      <c r="BE121" s="1116"/>
      <c r="BF121" s="1116"/>
      <c r="BG121" s="1116"/>
      <c r="BH121" s="1116"/>
      <c r="BI121" s="1116"/>
      <c r="BJ121" s="1116"/>
      <c r="BK121" s="1116"/>
      <c r="BL121" s="1116"/>
      <c r="BM121" s="1116"/>
      <c r="BN121" s="1116"/>
      <c r="BO121" s="1116"/>
      <c r="BP121" s="1116"/>
      <c r="BQ121" s="1116"/>
      <c r="BR121" s="1116"/>
    </row>
    <row r="122" spans="2:70" s="31" customFormat="1" ht="16.350000000000001" customHeight="1">
      <c r="B122" s="784" t="s">
        <v>276</v>
      </c>
      <c r="C122" s="251" t="s">
        <v>295</v>
      </c>
      <c r="D122" s="695">
        <v>9825.52</v>
      </c>
      <c r="E122" s="695">
        <v>9825.52</v>
      </c>
      <c r="F122" s="664">
        <v>100</v>
      </c>
      <c r="G122" s="665">
        <v>1</v>
      </c>
      <c r="H122" s="696" t="s">
        <v>2994</v>
      </c>
      <c r="I122" s="1104"/>
      <c r="J122" s="1104"/>
      <c r="K122" s="1104"/>
      <c r="L122" s="1104"/>
      <c r="M122" s="1104"/>
      <c r="N122" s="1104"/>
      <c r="O122" s="1104"/>
      <c r="P122" s="1104"/>
      <c r="Q122" s="1104"/>
      <c r="R122" s="1104"/>
      <c r="S122" s="1104"/>
      <c r="T122" s="1104"/>
      <c r="U122" s="1104"/>
      <c r="V122" s="1104"/>
      <c r="W122" s="1104"/>
      <c r="X122" s="1104"/>
      <c r="Y122" s="1104"/>
      <c r="Z122" s="1104"/>
      <c r="AA122" s="1104"/>
      <c r="AB122" s="1104"/>
      <c r="AC122" s="1104"/>
      <c r="AD122" s="1104"/>
      <c r="AE122" s="1104"/>
      <c r="AF122" s="1104"/>
      <c r="AG122" s="1104"/>
      <c r="AH122" s="1104"/>
      <c r="AI122" s="1104"/>
      <c r="AJ122" s="1104"/>
      <c r="AK122" s="1104"/>
      <c r="AL122" s="1104"/>
      <c r="AM122" s="1104"/>
      <c r="AN122" s="1104"/>
      <c r="AO122" s="1104"/>
      <c r="AP122" s="1104"/>
      <c r="AQ122" s="1104"/>
      <c r="AR122" s="1104"/>
      <c r="AS122" s="1104"/>
      <c r="AT122" s="1104"/>
      <c r="AU122" s="1104"/>
      <c r="AV122" s="1104"/>
      <c r="AW122" s="1104"/>
      <c r="AX122" s="1104"/>
      <c r="AY122" s="1104"/>
      <c r="AZ122" s="1104"/>
      <c r="BA122" s="1104"/>
      <c r="BB122" s="1104"/>
      <c r="BC122" s="1104"/>
      <c r="BD122" s="1104"/>
      <c r="BE122" s="1104"/>
      <c r="BF122" s="1104"/>
      <c r="BG122" s="1104"/>
      <c r="BH122" s="1104"/>
      <c r="BI122" s="1104"/>
      <c r="BJ122" s="1104"/>
      <c r="BK122" s="1104"/>
      <c r="BL122" s="1104"/>
      <c r="BM122" s="1104"/>
      <c r="BN122" s="1104"/>
      <c r="BO122" s="1104"/>
      <c r="BP122" s="1104"/>
      <c r="BQ122" s="1104"/>
      <c r="BR122" s="1104"/>
    </row>
    <row r="123" spans="2:70" s="31" customFormat="1" ht="16.350000000000001" customHeight="1">
      <c r="B123" s="784" t="s">
        <v>277</v>
      </c>
      <c r="C123" s="340" t="s">
        <v>2012</v>
      </c>
      <c r="D123" s="638">
        <v>42840.91</v>
      </c>
      <c r="E123" s="693">
        <v>42840.91</v>
      </c>
      <c r="F123" s="339">
        <v>100</v>
      </c>
      <c r="G123" s="338">
        <v>1</v>
      </c>
      <c r="H123" s="694" t="s">
        <v>61</v>
      </c>
      <c r="I123" s="1116"/>
      <c r="J123" s="1116"/>
      <c r="K123" s="1116"/>
      <c r="L123" s="1116"/>
      <c r="M123" s="1116"/>
      <c r="N123" s="1116"/>
      <c r="O123" s="1116"/>
      <c r="P123" s="1116"/>
      <c r="Q123" s="1116"/>
      <c r="R123" s="1116"/>
      <c r="S123" s="1116"/>
      <c r="T123" s="1116"/>
      <c r="U123" s="1116"/>
      <c r="V123" s="1116"/>
      <c r="W123" s="1116"/>
      <c r="X123" s="1116"/>
      <c r="Y123" s="1116"/>
      <c r="Z123" s="1116"/>
      <c r="AA123" s="1116"/>
      <c r="AB123" s="1116"/>
      <c r="AC123" s="1116"/>
      <c r="AD123" s="1116"/>
      <c r="AE123" s="1116"/>
      <c r="AF123" s="1116"/>
      <c r="AG123" s="1116"/>
      <c r="AH123" s="1116"/>
      <c r="AI123" s="1116"/>
      <c r="AJ123" s="1116"/>
      <c r="AK123" s="1116"/>
      <c r="AL123" s="1116"/>
      <c r="AM123" s="1116"/>
      <c r="AN123" s="1116"/>
      <c r="AO123" s="1116"/>
      <c r="AP123" s="1116"/>
      <c r="AQ123" s="1116"/>
      <c r="AR123" s="1116"/>
      <c r="AS123" s="1116"/>
      <c r="AT123" s="1116"/>
      <c r="AU123" s="1116"/>
      <c r="AV123" s="1116"/>
      <c r="AW123" s="1116"/>
      <c r="AX123" s="1116"/>
      <c r="AY123" s="1116"/>
      <c r="AZ123" s="1116"/>
      <c r="BA123" s="1116"/>
      <c r="BB123" s="1116"/>
      <c r="BC123" s="1116"/>
      <c r="BD123" s="1116"/>
      <c r="BE123" s="1116"/>
      <c r="BF123" s="1116"/>
      <c r="BG123" s="1116"/>
      <c r="BH123" s="1116"/>
      <c r="BI123" s="1116"/>
      <c r="BJ123" s="1116"/>
      <c r="BK123" s="1116"/>
      <c r="BL123" s="1116"/>
      <c r="BM123" s="1116"/>
      <c r="BN123" s="1116"/>
      <c r="BO123" s="1116"/>
      <c r="BP123" s="1116"/>
      <c r="BQ123" s="1116"/>
      <c r="BR123" s="1116"/>
    </row>
    <row r="124" spans="2:70" s="31" customFormat="1" ht="16.350000000000001" customHeight="1">
      <c r="B124" s="784" t="s">
        <v>1397</v>
      </c>
      <c r="C124" s="251" t="s">
        <v>1398</v>
      </c>
      <c r="D124" s="695">
        <v>50539.27</v>
      </c>
      <c r="E124" s="695">
        <v>50539.27</v>
      </c>
      <c r="F124" s="664">
        <v>100</v>
      </c>
      <c r="G124" s="665">
        <v>2</v>
      </c>
      <c r="H124" s="696" t="s">
        <v>61</v>
      </c>
      <c r="I124" s="1116"/>
      <c r="J124" s="1116"/>
      <c r="K124" s="1116"/>
      <c r="L124" s="1116"/>
      <c r="M124" s="1116"/>
      <c r="N124" s="1116"/>
      <c r="O124" s="1116"/>
      <c r="P124" s="1116"/>
      <c r="Q124" s="1116"/>
      <c r="R124" s="1116"/>
      <c r="S124" s="1116"/>
      <c r="T124" s="1116"/>
      <c r="U124" s="1116"/>
      <c r="V124" s="1116"/>
      <c r="W124" s="1116"/>
      <c r="X124" s="1116"/>
      <c r="Y124" s="1116"/>
      <c r="Z124" s="1116"/>
      <c r="AA124" s="1116"/>
      <c r="AB124" s="1116"/>
      <c r="AC124" s="1116"/>
      <c r="AD124" s="1116"/>
      <c r="AE124" s="1116"/>
      <c r="AF124" s="1116"/>
      <c r="AG124" s="1116"/>
      <c r="AH124" s="1116"/>
      <c r="AI124" s="1116"/>
      <c r="AJ124" s="1116"/>
      <c r="AK124" s="1116"/>
      <c r="AL124" s="1116"/>
      <c r="AM124" s="1116"/>
      <c r="AN124" s="1116"/>
      <c r="AO124" s="1116"/>
      <c r="AP124" s="1116"/>
      <c r="AQ124" s="1116"/>
      <c r="AR124" s="1116"/>
      <c r="AS124" s="1116"/>
      <c r="AT124" s="1116"/>
      <c r="AU124" s="1116"/>
      <c r="AV124" s="1116"/>
      <c r="AW124" s="1116"/>
      <c r="AX124" s="1116"/>
      <c r="AY124" s="1116"/>
      <c r="AZ124" s="1116"/>
      <c r="BA124" s="1116"/>
      <c r="BB124" s="1116"/>
      <c r="BC124" s="1116"/>
      <c r="BD124" s="1116"/>
      <c r="BE124" s="1116"/>
      <c r="BF124" s="1116"/>
      <c r="BG124" s="1116"/>
      <c r="BH124" s="1116"/>
      <c r="BI124" s="1116"/>
      <c r="BJ124" s="1116"/>
      <c r="BK124" s="1116"/>
      <c r="BL124" s="1116"/>
      <c r="BM124" s="1116"/>
      <c r="BN124" s="1116"/>
      <c r="BO124" s="1116"/>
      <c r="BP124" s="1116"/>
      <c r="BQ124" s="1116"/>
      <c r="BR124" s="1116"/>
    </row>
    <row r="125" spans="2:70" s="31" customFormat="1" ht="16.350000000000001" customHeight="1">
      <c r="B125" s="784" t="s">
        <v>1880</v>
      </c>
      <c r="C125" s="340" t="s">
        <v>1941</v>
      </c>
      <c r="D125" s="638">
        <v>48401.960000000006</v>
      </c>
      <c r="E125" s="693">
        <v>48401.960000000006</v>
      </c>
      <c r="F125" s="339">
        <v>100</v>
      </c>
      <c r="G125" s="338">
        <v>2</v>
      </c>
      <c r="H125" s="694" t="s">
        <v>61</v>
      </c>
      <c r="I125" s="1104"/>
      <c r="J125" s="1104"/>
      <c r="K125" s="1104"/>
      <c r="L125" s="1104"/>
      <c r="M125" s="1104"/>
      <c r="N125" s="1104"/>
      <c r="O125" s="1104"/>
      <c r="P125" s="1104"/>
      <c r="Q125" s="1104"/>
      <c r="R125" s="1104"/>
      <c r="S125" s="1104"/>
      <c r="T125" s="1104"/>
      <c r="U125" s="1104"/>
      <c r="V125" s="1104"/>
      <c r="W125" s="1104"/>
      <c r="X125" s="1104"/>
      <c r="Y125" s="1104"/>
      <c r="Z125" s="1104"/>
      <c r="AA125" s="1104"/>
      <c r="AB125" s="1104"/>
      <c r="AC125" s="1104"/>
      <c r="AD125" s="1104"/>
      <c r="AE125" s="1104"/>
      <c r="AF125" s="1104"/>
      <c r="AG125" s="1104"/>
      <c r="AH125" s="1104"/>
      <c r="AI125" s="1104"/>
      <c r="AJ125" s="1104"/>
      <c r="AK125" s="1104"/>
      <c r="AL125" s="1104"/>
      <c r="AM125" s="1104"/>
      <c r="AN125" s="1104"/>
      <c r="AO125" s="1104"/>
      <c r="AP125" s="1104"/>
      <c r="AQ125" s="1104"/>
      <c r="AR125" s="1104"/>
      <c r="AS125" s="1104"/>
      <c r="AT125" s="1104"/>
      <c r="AU125" s="1104"/>
      <c r="AV125" s="1104"/>
      <c r="AW125" s="1104"/>
      <c r="AX125" s="1104"/>
      <c r="AY125" s="1104"/>
      <c r="AZ125" s="1104"/>
      <c r="BA125" s="1104"/>
      <c r="BB125" s="1104"/>
      <c r="BC125" s="1104"/>
      <c r="BD125" s="1104"/>
      <c r="BE125" s="1104"/>
      <c r="BF125" s="1104"/>
      <c r="BG125" s="1104"/>
      <c r="BH125" s="1104"/>
      <c r="BI125" s="1104"/>
      <c r="BJ125" s="1104"/>
      <c r="BK125" s="1104"/>
      <c r="BL125" s="1104"/>
      <c r="BM125" s="1104"/>
      <c r="BN125" s="1104"/>
      <c r="BO125" s="1104"/>
      <c r="BP125" s="1104"/>
      <c r="BQ125" s="1104"/>
      <c r="BR125" s="1104"/>
    </row>
    <row r="126" spans="2:70" s="31" customFormat="1" ht="16.350000000000001" customHeight="1">
      <c r="B126" s="784" t="s">
        <v>3157</v>
      </c>
      <c r="C126" s="251" t="s">
        <v>3158</v>
      </c>
      <c r="D126" s="695">
        <v>33421.799999999996</v>
      </c>
      <c r="E126" s="695">
        <v>33421.799999999996</v>
      </c>
      <c r="F126" s="664">
        <v>100</v>
      </c>
      <c r="G126" s="665">
        <v>1</v>
      </c>
      <c r="H126" s="696" t="s">
        <v>61</v>
      </c>
      <c r="I126" s="1116"/>
      <c r="J126" s="1116"/>
      <c r="K126" s="1116"/>
      <c r="L126" s="1116"/>
      <c r="M126" s="1116"/>
      <c r="N126" s="1116"/>
      <c r="O126" s="1116"/>
      <c r="P126" s="1116"/>
      <c r="Q126" s="1116"/>
      <c r="R126" s="1116"/>
      <c r="S126" s="1116"/>
      <c r="T126" s="1116"/>
      <c r="U126" s="1116"/>
      <c r="V126" s="1116"/>
      <c r="W126" s="1116"/>
      <c r="X126" s="1116"/>
      <c r="Y126" s="1116"/>
      <c r="Z126" s="1116"/>
      <c r="AA126" s="1116"/>
      <c r="AB126" s="1116"/>
      <c r="AC126" s="1116"/>
      <c r="AD126" s="1116"/>
      <c r="AE126" s="1116"/>
      <c r="AF126" s="1116"/>
      <c r="AG126" s="1116"/>
      <c r="AH126" s="1116"/>
      <c r="AI126" s="1116"/>
      <c r="AJ126" s="1116"/>
      <c r="AK126" s="1116"/>
      <c r="AL126" s="1116"/>
      <c r="AM126" s="1116"/>
      <c r="AN126" s="1116"/>
      <c r="AO126" s="1116"/>
      <c r="AP126" s="1116"/>
      <c r="AQ126" s="1116"/>
      <c r="AR126" s="1116"/>
      <c r="AS126" s="1116"/>
      <c r="AT126" s="1116"/>
      <c r="AU126" s="1116"/>
      <c r="AV126" s="1116"/>
      <c r="AW126" s="1116"/>
      <c r="AX126" s="1116"/>
      <c r="AY126" s="1116"/>
      <c r="AZ126" s="1116"/>
      <c r="BA126" s="1116"/>
      <c r="BB126" s="1116"/>
      <c r="BC126" s="1116"/>
      <c r="BD126" s="1116"/>
      <c r="BE126" s="1116"/>
      <c r="BF126" s="1116"/>
      <c r="BG126" s="1116"/>
      <c r="BH126" s="1116"/>
      <c r="BI126" s="1116"/>
      <c r="BJ126" s="1116"/>
      <c r="BK126" s="1116"/>
      <c r="BL126" s="1116"/>
      <c r="BM126" s="1116"/>
      <c r="BN126" s="1116"/>
      <c r="BO126" s="1116"/>
      <c r="BP126" s="1116"/>
      <c r="BQ126" s="1116"/>
      <c r="BR126" s="1116"/>
    </row>
    <row r="127" spans="2:70" s="31" customFormat="1" ht="16.350000000000001" customHeight="1">
      <c r="B127" s="784" t="s">
        <v>3160</v>
      </c>
      <c r="C127" s="1084" t="s">
        <v>3194</v>
      </c>
      <c r="D127" s="714">
        <v>24089.82</v>
      </c>
      <c r="E127" s="714">
        <v>24089.82</v>
      </c>
      <c r="F127" s="339">
        <v>100</v>
      </c>
      <c r="G127" s="866">
        <v>1</v>
      </c>
      <c r="H127" s="694" t="s">
        <v>61</v>
      </c>
      <c r="I127" s="1116"/>
      <c r="J127" s="1116"/>
      <c r="K127" s="1116"/>
      <c r="L127" s="1116"/>
      <c r="M127" s="1116"/>
      <c r="N127" s="1116"/>
      <c r="O127" s="1116"/>
      <c r="P127" s="1116"/>
      <c r="Q127" s="1116"/>
      <c r="R127" s="1116"/>
      <c r="S127" s="1116"/>
      <c r="T127" s="1116"/>
      <c r="U127" s="1116"/>
      <c r="V127" s="1116"/>
      <c r="W127" s="1116"/>
      <c r="X127" s="1116"/>
      <c r="Y127" s="1116"/>
      <c r="Z127" s="1116"/>
      <c r="AA127" s="1116"/>
      <c r="AB127" s="1116"/>
      <c r="AC127" s="1116"/>
      <c r="AD127" s="1116"/>
      <c r="AE127" s="1116"/>
      <c r="AF127" s="1116"/>
      <c r="AG127" s="1116"/>
      <c r="AH127" s="1116"/>
      <c r="AI127" s="1116"/>
      <c r="AJ127" s="1116"/>
      <c r="AK127" s="1116"/>
      <c r="AL127" s="1116"/>
      <c r="AM127" s="1116"/>
      <c r="AN127" s="1116"/>
      <c r="AO127" s="1116"/>
      <c r="AP127" s="1116"/>
      <c r="AQ127" s="1116"/>
      <c r="AR127" s="1116"/>
      <c r="AS127" s="1116"/>
      <c r="AT127" s="1116"/>
      <c r="AU127" s="1116"/>
      <c r="AV127" s="1116"/>
      <c r="AW127" s="1116"/>
      <c r="AX127" s="1116"/>
      <c r="AY127" s="1116"/>
      <c r="AZ127" s="1116"/>
      <c r="BA127" s="1116"/>
      <c r="BB127" s="1116"/>
      <c r="BC127" s="1116"/>
      <c r="BD127" s="1116"/>
      <c r="BE127" s="1116"/>
      <c r="BF127" s="1116"/>
      <c r="BG127" s="1116"/>
      <c r="BH127" s="1116"/>
      <c r="BI127" s="1116"/>
      <c r="BJ127" s="1116"/>
      <c r="BK127" s="1116"/>
      <c r="BL127" s="1116"/>
      <c r="BM127" s="1116"/>
      <c r="BN127" s="1116"/>
      <c r="BO127" s="1116"/>
      <c r="BP127" s="1116"/>
      <c r="BQ127" s="1116"/>
      <c r="BR127" s="1116"/>
    </row>
    <row r="128" spans="2:70" s="31" customFormat="1" ht="16.350000000000001" customHeight="1" thickBot="1">
      <c r="B128" s="784" t="s">
        <v>1101</v>
      </c>
      <c r="C128" s="717" t="s">
        <v>1102</v>
      </c>
      <c r="D128" s="711">
        <v>19847.63</v>
      </c>
      <c r="E128" s="718">
        <v>19847.63</v>
      </c>
      <c r="F128" s="672">
        <v>100</v>
      </c>
      <c r="G128" s="920">
        <v>1</v>
      </c>
      <c r="H128" s="713" t="s">
        <v>2994</v>
      </c>
      <c r="I128" s="1104"/>
      <c r="J128" s="1104"/>
      <c r="K128" s="1104"/>
      <c r="L128" s="1104"/>
      <c r="M128" s="1104"/>
      <c r="N128" s="1104"/>
      <c r="O128" s="1104"/>
      <c r="P128" s="1104"/>
      <c r="Q128" s="1104"/>
      <c r="R128" s="1104"/>
      <c r="S128" s="1104"/>
      <c r="T128" s="1104"/>
      <c r="U128" s="1104"/>
      <c r="V128" s="1104"/>
      <c r="W128" s="1104"/>
      <c r="X128" s="1104"/>
      <c r="Y128" s="1104"/>
      <c r="Z128" s="1104"/>
      <c r="AA128" s="1104"/>
      <c r="AB128" s="1104"/>
      <c r="AC128" s="1104"/>
      <c r="AD128" s="1104"/>
      <c r="AE128" s="1104"/>
      <c r="AF128" s="1104"/>
      <c r="AG128" s="1104"/>
      <c r="AH128" s="1104"/>
      <c r="AI128" s="1104"/>
      <c r="AJ128" s="1104"/>
      <c r="AK128" s="1104"/>
      <c r="AL128" s="1104"/>
      <c r="AM128" s="1104"/>
      <c r="AN128" s="1104"/>
      <c r="AO128" s="1104"/>
      <c r="AP128" s="1104"/>
      <c r="AQ128" s="1104"/>
      <c r="AR128" s="1104"/>
      <c r="AS128" s="1104"/>
      <c r="AT128" s="1104"/>
      <c r="AU128" s="1104"/>
      <c r="AV128" s="1104"/>
      <c r="AW128" s="1104"/>
      <c r="AX128" s="1104"/>
      <c r="AY128" s="1104"/>
      <c r="AZ128" s="1104"/>
      <c r="BA128" s="1104"/>
      <c r="BB128" s="1104"/>
      <c r="BC128" s="1104"/>
      <c r="BD128" s="1104"/>
      <c r="BE128" s="1104"/>
      <c r="BF128" s="1104"/>
      <c r="BG128" s="1104"/>
      <c r="BH128" s="1104"/>
      <c r="BI128" s="1104"/>
      <c r="BJ128" s="1104"/>
      <c r="BK128" s="1104"/>
      <c r="BL128" s="1104"/>
      <c r="BM128" s="1104"/>
      <c r="BN128" s="1104"/>
      <c r="BO128" s="1104"/>
      <c r="BP128" s="1104"/>
      <c r="BQ128" s="1104"/>
      <c r="BR128" s="1104"/>
    </row>
    <row r="129" spans="2:70" s="31" customFormat="1" ht="16.350000000000001" customHeight="1" thickTop="1">
      <c r="B129" s="868" t="s">
        <v>1103</v>
      </c>
      <c r="C129" s="506" t="s">
        <v>449</v>
      </c>
      <c r="D129" s="695">
        <v>2950.1099999999997</v>
      </c>
      <c r="E129" s="921">
        <v>2903.86</v>
      </c>
      <c r="F129" s="413">
        <v>98.432261847863316</v>
      </c>
      <c r="G129" s="860">
        <v>1</v>
      </c>
      <c r="H129" s="860">
        <v>36</v>
      </c>
      <c r="I129" s="1116"/>
      <c r="J129" s="1116"/>
      <c r="K129" s="1116"/>
      <c r="L129" s="1116"/>
      <c r="M129" s="1116"/>
      <c r="N129" s="1116"/>
      <c r="O129" s="1116"/>
      <c r="P129" s="1116"/>
      <c r="Q129" s="1116"/>
      <c r="R129" s="1116"/>
      <c r="S129" s="1116"/>
      <c r="T129" s="1116"/>
      <c r="U129" s="1116"/>
      <c r="V129" s="1116"/>
      <c r="W129" s="1116"/>
      <c r="X129" s="1116"/>
      <c r="Y129" s="1116"/>
      <c r="Z129" s="1116"/>
      <c r="AA129" s="1116"/>
      <c r="AB129" s="1116"/>
      <c r="AC129" s="1116"/>
      <c r="AD129" s="1116"/>
      <c r="AE129" s="1116"/>
      <c r="AF129" s="1116"/>
      <c r="AG129" s="1116"/>
      <c r="AH129" s="1116"/>
      <c r="AI129" s="1116"/>
      <c r="AJ129" s="1116"/>
      <c r="AK129" s="1116"/>
      <c r="AL129" s="1116"/>
      <c r="AM129" s="1116"/>
      <c r="AN129" s="1116"/>
      <c r="AO129" s="1116"/>
      <c r="AP129" s="1116"/>
      <c r="AQ129" s="1116"/>
      <c r="AR129" s="1116"/>
      <c r="AS129" s="1116"/>
      <c r="AT129" s="1116"/>
      <c r="AU129" s="1116"/>
      <c r="AV129" s="1116"/>
      <c r="AW129" s="1116"/>
      <c r="AX129" s="1116"/>
      <c r="AY129" s="1116"/>
      <c r="AZ129" s="1116"/>
      <c r="BA129" s="1116"/>
      <c r="BB129" s="1116"/>
      <c r="BC129" s="1116"/>
      <c r="BD129" s="1116"/>
      <c r="BE129" s="1116"/>
      <c r="BF129" s="1116"/>
      <c r="BG129" s="1116"/>
      <c r="BH129" s="1116"/>
      <c r="BI129" s="1116"/>
      <c r="BJ129" s="1116"/>
      <c r="BK129" s="1116"/>
      <c r="BL129" s="1116"/>
      <c r="BM129" s="1116"/>
      <c r="BN129" s="1116"/>
      <c r="BO129" s="1116"/>
      <c r="BP129" s="1116"/>
      <c r="BQ129" s="1116"/>
      <c r="BR129" s="1116"/>
    </row>
    <row r="130" spans="2:70" s="31" customFormat="1" ht="16.350000000000001" customHeight="1">
      <c r="B130" s="789" t="s">
        <v>302</v>
      </c>
      <c r="C130" s="336" t="s">
        <v>2249</v>
      </c>
      <c r="D130" s="638">
        <v>1151.3399999999999</v>
      </c>
      <c r="E130" s="693">
        <v>1151.3399999999999</v>
      </c>
      <c r="F130" s="339">
        <v>100</v>
      </c>
      <c r="G130" s="338">
        <v>1</v>
      </c>
      <c r="H130" s="338">
        <v>6</v>
      </c>
      <c r="I130" s="1116"/>
      <c r="J130" s="1116"/>
      <c r="K130" s="1116"/>
      <c r="L130" s="1116"/>
      <c r="M130" s="1116"/>
      <c r="N130" s="1116"/>
      <c r="O130" s="1116"/>
      <c r="P130" s="1116"/>
      <c r="Q130" s="1116"/>
      <c r="R130" s="1116"/>
      <c r="S130" s="1116"/>
      <c r="T130" s="1116"/>
      <c r="U130" s="1116"/>
      <c r="V130" s="1116"/>
      <c r="W130" s="1116"/>
      <c r="X130" s="1116"/>
      <c r="Y130" s="1116"/>
      <c r="Z130" s="1116"/>
      <c r="AA130" s="1116"/>
      <c r="AB130" s="1116"/>
      <c r="AC130" s="1116"/>
      <c r="AD130" s="1116"/>
      <c r="AE130" s="1116"/>
      <c r="AF130" s="1116"/>
      <c r="AG130" s="1116"/>
      <c r="AH130" s="1116"/>
      <c r="AI130" s="1116"/>
      <c r="AJ130" s="1116"/>
      <c r="AK130" s="1116"/>
      <c r="AL130" s="1116"/>
      <c r="AM130" s="1116"/>
      <c r="AN130" s="1116"/>
      <c r="AO130" s="1116"/>
      <c r="AP130" s="1116"/>
      <c r="AQ130" s="1116"/>
      <c r="AR130" s="1116"/>
      <c r="AS130" s="1116"/>
      <c r="AT130" s="1116"/>
      <c r="AU130" s="1116"/>
      <c r="AV130" s="1116"/>
      <c r="AW130" s="1116"/>
      <c r="AX130" s="1116"/>
      <c r="AY130" s="1116"/>
      <c r="AZ130" s="1116"/>
      <c r="BA130" s="1116"/>
      <c r="BB130" s="1116"/>
      <c r="BC130" s="1116"/>
      <c r="BD130" s="1116"/>
      <c r="BE130" s="1116"/>
      <c r="BF130" s="1116"/>
      <c r="BG130" s="1116"/>
      <c r="BH130" s="1116"/>
      <c r="BI130" s="1116"/>
      <c r="BJ130" s="1116"/>
      <c r="BK130" s="1116"/>
      <c r="BL130" s="1116"/>
      <c r="BM130" s="1116"/>
      <c r="BN130" s="1116"/>
      <c r="BO130" s="1116"/>
      <c r="BP130" s="1116"/>
      <c r="BQ130" s="1116"/>
      <c r="BR130" s="1116"/>
    </row>
    <row r="131" spans="2:70" s="31" customFormat="1" ht="16.350000000000001" customHeight="1">
      <c r="B131" s="789" t="s">
        <v>303</v>
      </c>
      <c r="C131" s="335" t="s">
        <v>1454</v>
      </c>
      <c r="D131" s="638">
        <v>958.98</v>
      </c>
      <c r="E131" s="638">
        <v>958.98</v>
      </c>
      <c r="F131" s="639">
        <v>100</v>
      </c>
      <c r="G131" s="337">
        <v>1</v>
      </c>
      <c r="H131" s="338">
        <v>4</v>
      </c>
      <c r="I131" s="1104"/>
      <c r="J131" s="1104"/>
      <c r="K131" s="1104"/>
      <c r="L131" s="1104"/>
      <c r="M131" s="1104"/>
      <c r="N131" s="1104"/>
      <c r="O131" s="1104"/>
      <c r="P131" s="1104"/>
      <c r="Q131" s="1104"/>
      <c r="R131" s="1104"/>
      <c r="S131" s="1104"/>
      <c r="T131" s="1104"/>
      <c r="U131" s="1104"/>
      <c r="V131" s="1104"/>
      <c r="W131" s="1104"/>
      <c r="X131" s="1104"/>
      <c r="Y131" s="1104"/>
      <c r="Z131" s="1104"/>
      <c r="AA131" s="1104"/>
      <c r="AB131" s="1104"/>
      <c r="AC131" s="1104"/>
      <c r="AD131" s="1104"/>
      <c r="AE131" s="1104"/>
      <c r="AF131" s="1104"/>
      <c r="AG131" s="1104"/>
      <c r="AH131" s="1104"/>
      <c r="AI131" s="1104"/>
      <c r="AJ131" s="1104"/>
      <c r="AK131" s="1104"/>
      <c r="AL131" s="1104"/>
      <c r="AM131" s="1104"/>
      <c r="AN131" s="1104"/>
      <c r="AO131" s="1104"/>
      <c r="AP131" s="1104"/>
      <c r="AQ131" s="1104"/>
      <c r="AR131" s="1104"/>
      <c r="AS131" s="1104"/>
      <c r="AT131" s="1104"/>
      <c r="AU131" s="1104"/>
      <c r="AV131" s="1104"/>
      <c r="AW131" s="1104"/>
      <c r="AX131" s="1104"/>
      <c r="AY131" s="1104"/>
      <c r="AZ131" s="1104"/>
      <c r="BA131" s="1104"/>
      <c r="BB131" s="1104"/>
      <c r="BC131" s="1104"/>
      <c r="BD131" s="1104"/>
      <c r="BE131" s="1104"/>
      <c r="BF131" s="1104"/>
      <c r="BG131" s="1104"/>
      <c r="BH131" s="1104"/>
      <c r="BI131" s="1104"/>
      <c r="BJ131" s="1104"/>
      <c r="BK131" s="1104"/>
      <c r="BL131" s="1104"/>
      <c r="BM131" s="1104"/>
      <c r="BN131" s="1104"/>
      <c r="BO131" s="1104"/>
      <c r="BP131" s="1104"/>
      <c r="BQ131" s="1104"/>
      <c r="BR131" s="1104"/>
    </row>
    <row r="132" spans="2:70" s="31" customFormat="1" ht="16.350000000000001" customHeight="1">
      <c r="B132" s="789" t="s">
        <v>304</v>
      </c>
      <c r="C132" s="336" t="s">
        <v>2017</v>
      </c>
      <c r="D132" s="638">
        <v>638.70000000000005</v>
      </c>
      <c r="E132" s="693">
        <v>638.70000000000005</v>
      </c>
      <c r="F132" s="339">
        <v>100</v>
      </c>
      <c r="G132" s="338">
        <v>1</v>
      </c>
      <c r="H132" s="338">
        <v>5</v>
      </c>
      <c r="I132" s="1116"/>
      <c r="J132" s="1116"/>
      <c r="K132" s="1116"/>
      <c r="L132" s="1116"/>
      <c r="M132" s="1116"/>
      <c r="N132" s="1116"/>
      <c r="O132" s="1116"/>
      <c r="P132" s="1116"/>
      <c r="Q132" s="1116"/>
      <c r="R132" s="1116"/>
      <c r="S132" s="1116"/>
      <c r="T132" s="1116"/>
      <c r="U132" s="1116"/>
      <c r="V132" s="1116"/>
      <c r="W132" s="1116"/>
      <c r="X132" s="1116"/>
      <c r="Y132" s="1116"/>
      <c r="Z132" s="1116"/>
      <c r="AA132" s="1116"/>
      <c r="AB132" s="1116"/>
      <c r="AC132" s="1116"/>
      <c r="AD132" s="1116"/>
      <c r="AE132" s="1116"/>
      <c r="AF132" s="1116"/>
      <c r="AG132" s="1116"/>
      <c r="AH132" s="1116"/>
      <c r="AI132" s="1116"/>
      <c r="AJ132" s="1116"/>
      <c r="AK132" s="1116"/>
      <c r="AL132" s="1116"/>
      <c r="AM132" s="1116"/>
      <c r="AN132" s="1116"/>
      <c r="AO132" s="1116"/>
      <c r="AP132" s="1116"/>
      <c r="AQ132" s="1116"/>
      <c r="AR132" s="1116"/>
      <c r="AS132" s="1116"/>
      <c r="AT132" s="1116"/>
      <c r="AU132" s="1116"/>
      <c r="AV132" s="1116"/>
      <c r="AW132" s="1116"/>
      <c r="AX132" s="1116"/>
      <c r="AY132" s="1116"/>
      <c r="AZ132" s="1116"/>
      <c r="BA132" s="1116"/>
      <c r="BB132" s="1116"/>
      <c r="BC132" s="1116"/>
      <c r="BD132" s="1116"/>
      <c r="BE132" s="1116"/>
      <c r="BF132" s="1116"/>
      <c r="BG132" s="1116"/>
      <c r="BH132" s="1116"/>
      <c r="BI132" s="1116"/>
      <c r="BJ132" s="1116"/>
      <c r="BK132" s="1116"/>
      <c r="BL132" s="1116"/>
      <c r="BM132" s="1116"/>
      <c r="BN132" s="1116"/>
      <c r="BO132" s="1116"/>
      <c r="BP132" s="1116"/>
      <c r="BQ132" s="1116"/>
      <c r="BR132" s="1116"/>
    </row>
    <row r="133" spans="2:70" s="31" customFormat="1" ht="16.350000000000001" customHeight="1">
      <c r="B133" s="789" t="s">
        <v>305</v>
      </c>
      <c r="C133" s="335" t="s">
        <v>1455</v>
      </c>
      <c r="D133" s="638">
        <v>934.39</v>
      </c>
      <c r="E133" s="638">
        <v>908.04</v>
      </c>
      <c r="F133" s="639">
        <v>97.179978381617943</v>
      </c>
      <c r="G133" s="337">
        <v>1</v>
      </c>
      <c r="H133" s="338">
        <v>4</v>
      </c>
      <c r="I133" s="1116"/>
      <c r="J133" s="1116"/>
      <c r="K133" s="1116"/>
      <c r="L133" s="1116"/>
      <c r="M133" s="1116"/>
      <c r="N133" s="1116"/>
      <c r="O133" s="1116"/>
      <c r="P133" s="1116"/>
      <c r="Q133" s="1116"/>
      <c r="R133" s="1116"/>
      <c r="S133" s="1116"/>
      <c r="T133" s="1116"/>
      <c r="U133" s="1116"/>
      <c r="V133" s="1116"/>
      <c r="W133" s="1116"/>
      <c r="X133" s="1116"/>
      <c r="Y133" s="1116"/>
      <c r="Z133" s="1116"/>
      <c r="AA133" s="1116"/>
      <c r="AB133" s="1116"/>
      <c r="AC133" s="1116"/>
      <c r="AD133" s="1116"/>
      <c r="AE133" s="1116"/>
      <c r="AF133" s="1116"/>
      <c r="AG133" s="1116"/>
      <c r="AH133" s="1116"/>
      <c r="AI133" s="1116"/>
      <c r="AJ133" s="1116"/>
      <c r="AK133" s="1116"/>
      <c r="AL133" s="1116"/>
      <c r="AM133" s="1116"/>
      <c r="AN133" s="1116"/>
      <c r="AO133" s="1116"/>
      <c r="AP133" s="1116"/>
      <c r="AQ133" s="1116"/>
      <c r="AR133" s="1116"/>
      <c r="AS133" s="1116"/>
      <c r="AT133" s="1116"/>
      <c r="AU133" s="1116"/>
      <c r="AV133" s="1116"/>
      <c r="AW133" s="1116"/>
      <c r="AX133" s="1116"/>
      <c r="AY133" s="1116"/>
      <c r="AZ133" s="1116"/>
      <c r="BA133" s="1116"/>
      <c r="BB133" s="1116"/>
      <c r="BC133" s="1116"/>
      <c r="BD133" s="1116"/>
      <c r="BE133" s="1116"/>
      <c r="BF133" s="1116"/>
      <c r="BG133" s="1116"/>
      <c r="BH133" s="1116"/>
      <c r="BI133" s="1116"/>
      <c r="BJ133" s="1116"/>
      <c r="BK133" s="1116"/>
      <c r="BL133" s="1116"/>
      <c r="BM133" s="1116"/>
      <c r="BN133" s="1116"/>
      <c r="BO133" s="1116"/>
      <c r="BP133" s="1116"/>
      <c r="BQ133" s="1116"/>
      <c r="BR133" s="1116"/>
    </row>
    <row r="134" spans="2:70" s="31" customFormat="1" ht="16.350000000000001" customHeight="1">
      <c r="B134" s="789" t="s">
        <v>306</v>
      </c>
      <c r="C134" s="336" t="s">
        <v>2253</v>
      </c>
      <c r="D134" s="638">
        <v>855.23</v>
      </c>
      <c r="E134" s="693">
        <v>834.06</v>
      </c>
      <c r="F134" s="339">
        <v>97.524642493832062</v>
      </c>
      <c r="G134" s="338">
        <v>1</v>
      </c>
      <c r="H134" s="338">
        <v>5</v>
      </c>
      <c r="I134" s="1104"/>
      <c r="J134" s="1104"/>
      <c r="K134" s="1104"/>
      <c r="L134" s="1104"/>
      <c r="M134" s="1104"/>
      <c r="N134" s="1104"/>
      <c r="O134" s="1104"/>
      <c r="P134" s="1104"/>
      <c r="Q134" s="1104"/>
      <c r="R134" s="1104"/>
      <c r="S134" s="1104"/>
      <c r="T134" s="1104"/>
      <c r="U134" s="1104"/>
      <c r="V134" s="1104"/>
      <c r="W134" s="1104"/>
      <c r="X134" s="1104"/>
      <c r="Y134" s="1104"/>
      <c r="Z134" s="1104"/>
      <c r="AA134" s="1104"/>
      <c r="AB134" s="1104"/>
      <c r="AC134" s="1104"/>
      <c r="AD134" s="1104"/>
      <c r="AE134" s="1104"/>
      <c r="AF134" s="1104"/>
      <c r="AG134" s="1104"/>
      <c r="AH134" s="1104"/>
      <c r="AI134" s="1104"/>
      <c r="AJ134" s="1104"/>
      <c r="AK134" s="1104"/>
      <c r="AL134" s="1104"/>
      <c r="AM134" s="1104"/>
      <c r="AN134" s="1104"/>
      <c r="AO134" s="1104"/>
      <c r="AP134" s="1104"/>
      <c r="AQ134" s="1104"/>
      <c r="AR134" s="1104"/>
      <c r="AS134" s="1104"/>
      <c r="AT134" s="1104"/>
      <c r="AU134" s="1104"/>
      <c r="AV134" s="1104"/>
      <c r="AW134" s="1104"/>
      <c r="AX134" s="1104"/>
      <c r="AY134" s="1104"/>
      <c r="AZ134" s="1104"/>
      <c r="BA134" s="1104"/>
      <c r="BB134" s="1104"/>
      <c r="BC134" s="1104"/>
      <c r="BD134" s="1104"/>
      <c r="BE134" s="1104"/>
      <c r="BF134" s="1104"/>
      <c r="BG134" s="1104"/>
      <c r="BH134" s="1104"/>
      <c r="BI134" s="1104"/>
      <c r="BJ134" s="1104"/>
      <c r="BK134" s="1104"/>
      <c r="BL134" s="1104"/>
      <c r="BM134" s="1104"/>
      <c r="BN134" s="1104"/>
      <c r="BO134" s="1104"/>
      <c r="BP134" s="1104"/>
      <c r="BQ134" s="1104"/>
      <c r="BR134" s="1104"/>
    </row>
    <row r="135" spans="2:70" s="31" customFormat="1" ht="16.350000000000001" customHeight="1">
      <c r="B135" s="789" t="s">
        <v>307</v>
      </c>
      <c r="C135" s="335" t="s">
        <v>1456</v>
      </c>
      <c r="D135" s="638">
        <v>3055.21</v>
      </c>
      <c r="E135" s="638">
        <v>3033.64</v>
      </c>
      <c r="F135" s="639">
        <v>99.293992884286183</v>
      </c>
      <c r="G135" s="337">
        <v>1</v>
      </c>
      <c r="H135" s="338">
        <v>13</v>
      </c>
      <c r="I135" s="1116"/>
      <c r="J135" s="1116"/>
      <c r="K135" s="1116"/>
      <c r="L135" s="1116"/>
      <c r="M135" s="1116"/>
      <c r="N135" s="1116"/>
      <c r="O135" s="1116"/>
      <c r="P135" s="1116"/>
      <c r="Q135" s="1116"/>
      <c r="R135" s="1116"/>
      <c r="S135" s="1116"/>
      <c r="T135" s="1116"/>
      <c r="U135" s="1116"/>
      <c r="V135" s="1116"/>
      <c r="W135" s="1116"/>
      <c r="X135" s="1116"/>
      <c r="Y135" s="1116"/>
      <c r="Z135" s="1116"/>
      <c r="AA135" s="1116"/>
      <c r="AB135" s="1116"/>
      <c r="AC135" s="1116"/>
      <c r="AD135" s="1116"/>
      <c r="AE135" s="1116"/>
      <c r="AF135" s="1116"/>
      <c r="AG135" s="1116"/>
      <c r="AH135" s="1116"/>
      <c r="AI135" s="1116"/>
      <c r="AJ135" s="1116"/>
      <c r="AK135" s="1116"/>
      <c r="AL135" s="1116"/>
      <c r="AM135" s="1116"/>
      <c r="AN135" s="1116"/>
      <c r="AO135" s="1116"/>
      <c r="AP135" s="1116"/>
      <c r="AQ135" s="1116"/>
      <c r="AR135" s="1116"/>
      <c r="AS135" s="1116"/>
      <c r="AT135" s="1116"/>
      <c r="AU135" s="1116"/>
      <c r="AV135" s="1116"/>
      <c r="AW135" s="1116"/>
      <c r="AX135" s="1116"/>
      <c r="AY135" s="1116"/>
      <c r="AZ135" s="1116"/>
      <c r="BA135" s="1116"/>
      <c r="BB135" s="1116"/>
      <c r="BC135" s="1116"/>
      <c r="BD135" s="1116"/>
      <c r="BE135" s="1116"/>
      <c r="BF135" s="1116"/>
      <c r="BG135" s="1116"/>
      <c r="BH135" s="1116"/>
      <c r="BI135" s="1116"/>
      <c r="BJ135" s="1116"/>
      <c r="BK135" s="1116"/>
      <c r="BL135" s="1116"/>
      <c r="BM135" s="1116"/>
      <c r="BN135" s="1116"/>
      <c r="BO135" s="1116"/>
      <c r="BP135" s="1116"/>
      <c r="BQ135" s="1116"/>
      <c r="BR135" s="1116"/>
    </row>
    <row r="136" spans="2:70" s="31" customFormat="1" ht="16.350000000000001" customHeight="1">
      <c r="B136" s="789" t="s">
        <v>308</v>
      </c>
      <c r="C136" s="336" t="s">
        <v>2257</v>
      </c>
      <c r="D136" s="638">
        <v>1793.43</v>
      </c>
      <c r="E136" s="693">
        <v>1793.43</v>
      </c>
      <c r="F136" s="339">
        <v>100</v>
      </c>
      <c r="G136" s="338">
        <v>1</v>
      </c>
      <c r="H136" s="338">
        <v>2</v>
      </c>
      <c r="I136" s="1116"/>
      <c r="J136" s="1116"/>
      <c r="K136" s="1116"/>
      <c r="L136" s="1116"/>
      <c r="M136" s="1116"/>
      <c r="N136" s="1116"/>
      <c r="O136" s="1116"/>
      <c r="P136" s="1116"/>
      <c r="Q136" s="1116"/>
      <c r="R136" s="1116"/>
      <c r="S136" s="1116"/>
      <c r="T136" s="1116"/>
      <c r="U136" s="1116"/>
      <c r="V136" s="1116"/>
      <c r="W136" s="1116"/>
      <c r="X136" s="1116"/>
      <c r="Y136" s="1116"/>
      <c r="Z136" s="1116"/>
      <c r="AA136" s="1116"/>
      <c r="AB136" s="1116"/>
      <c r="AC136" s="1116"/>
      <c r="AD136" s="1116"/>
      <c r="AE136" s="1116"/>
      <c r="AF136" s="1116"/>
      <c r="AG136" s="1116"/>
      <c r="AH136" s="1116"/>
      <c r="AI136" s="1116"/>
      <c r="AJ136" s="1116"/>
      <c r="AK136" s="1116"/>
      <c r="AL136" s="1116"/>
      <c r="AM136" s="1116"/>
      <c r="AN136" s="1116"/>
      <c r="AO136" s="1116"/>
      <c r="AP136" s="1116"/>
      <c r="AQ136" s="1116"/>
      <c r="AR136" s="1116"/>
      <c r="AS136" s="1116"/>
      <c r="AT136" s="1116"/>
      <c r="AU136" s="1116"/>
      <c r="AV136" s="1116"/>
      <c r="AW136" s="1116"/>
      <c r="AX136" s="1116"/>
      <c r="AY136" s="1116"/>
      <c r="AZ136" s="1116"/>
      <c r="BA136" s="1116"/>
      <c r="BB136" s="1116"/>
      <c r="BC136" s="1116"/>
      <c r="BD136" s="1116"/>
      <c r="BE136" s="1116"/>
      <c r="BF136" s="1116"/>
      <c r="BG136" s="1116"/>
      <c r="BH136" s="1116"/>
      <c r="BI136" s="1116"/>
      <c r="BJ136" s="1116"/>
      <c r="BK136" s="1116"/>
      <c r="BL136" s="1116"/>
      <c r="BM136" s="1116"/>
      <c r="BN136" s="1116"/>
      <c r="BO136" s="1116"/>
      <c r="BP136" s="1116"/>
      <c r="BQ136" s="1116"/>
      <c r="BR136" s="1116"/>
    </row>
    <row r="137" spans="2:70" s="31" customFormat="1" ht="16.350000000000001" customHeight="1">
      <c r="B137" s="789" t="s">
        <v>309</v>
      </c>
      <c r="C137" s="335" t="s">
        <v>457</v>
      </c>
      <c r="D137" s="638">
        <v>1450.91</v>
      </c>
      <c r="E137" s="638">
        <v>1428.71</v>
      </c>
      <c r="F137" s="639">
        <v>98.469925770723194</v>
      </c>
      <c r="G137" s="337">
        <v>1</v>
      </c>
      <c r="H137" s="338">
        <v>6</v>
      </c>
      <c r="I137" s="1104"/>
      <c r="J137" s="1104"/>
      <c r="K137" s="1104"/>
      <c r="L137" s="1104"/>
      <c r="M137" s="1104"/>
      <c r="N137" s="1104"/>
      <c r="O137" s="1104"/>
      <c r="P137" s="1104"/>
      <c r="Q137" s="1104"/>
      <c r="R137" s="1104"/>
      <c r="S137" s="1104"/>
      <c r="T137" s="1104"/>
      <c r="U137" s="1104"/>
      <c r="V137" s="1104"/>
      <c r="W137" s="1104"/>
      <c r="X137" s="1104"/>
      <c r="Y137" s="1104"/>
      <c r="Z137" s="1104"/>
      <c r="AA137" s="1104"/>
      <c r="AB137" s="1104"/>
      <c r="AC137" s="1104"/>
      <c r="AD137" s="1104"/>
      <c r="AE137" s="1104"/>
      <c r="AF137" s="1104"/>
      <c r="AG137" s="1104"/>
      <c r="AH137" s="1104"/>
      <c r="AI137" s="1104"/>
      <c r="AJ137" s="1104"/>
      <c r="AK137" s="1104"/>
      <c r="AL137" s="1104"/>
      <c r="AM137" s="1104"/>
      <c r="AN137" s="1104"/>
      <c r="AO137" s="1104"/>
      <c r="AP137" s="1104"/>
      <c r="AQ137" s="1104"/>
      <c r="AR137" s="1104"/>
      <c r="AS137" s="1104"/>
      <c r="AT137" s="1104"/>
      <c r="AU137" s="1104"/>
      <c r="AV137" s="1104"/>
      <c r="AW137" s="1104"/>
      <c r="AX137" s="1104"/>
      <c r="AY137" s="1104"/>
      <c r="AZ137" s="1104"/>
      <c r="BA137" s="1104"/>
      <c r="BB137" s="1104"/>
      <c r="BC137" s="1104"/>
      <c r="BD137" s="1104"/>
      <c r="BE137" s="1104"/>
      <c r="BF137" s="1104"/>
      <c r="BG137" s="1104"/>
      <c r="BH137" s="1104"/>
      <c r="BI137" s="1104"/>
      <c r="BJ137" s="1104"/>
      <c r="BK137" s="1104"/>
      <c r="BL137" s="1104"/>
      <c r="BM137" s="1104"/>
      <c r="BN137" s="1104"/>
      <c r="BO137" s="1104"/>
      <c r="BP137" s="1104"/>
      <c r="BQ137" s="1104"/>
      <c r="BR137" s="1104"/>
    </row>
    <row r="138" spans="2:70" s="31" customFormat="1" ht="16.350000000000001" customHeight="1">
      <c r="B138" s="789" t="s">
        <v>310</v>
      </c>
      <c r="C138" s="336" t="s">
        <v>2259</v>
      </c>
      <c r="D138" s="638">
        <v>1102.2</v>
      </c>
      <c r="E138" s="693">
        <v>1061.32</v>
      </c>
      <c r="F138" s="339">
        <v>96.291054255126099</v>
      </c>
      <c r="G138" s="338">
        <v>1</v>
      </c>
      <c r="H138" s="338">
        <v>8</v>
      </c>
      <c r="I138" s="1116"/>
      <c r="J138" s="1116"/>
      <c r="K138" s="1116"/>
      <c r="L138" s="1116"/>
      <c r="M138" s="1116"/>
      <c r="N138" s="1116"/>
      <c r="O138" s="1116"/>
      <c r="P138" s="1116"/>
      <c r="Q138" s="1116"/>
      <c r="R138" s="1116"/>
      <c r="S138" s="1116"/>
      <c r="T138" s="1116"/>
      <c r="U138" s="1116"/>
      <c r="V138" s="1116"/>
      <c r="W138" s="1116"/>
      <c r="X138" s="1116"/>
      <c r="Y138" s="1116"/>
      <c r="Z138" s="1116"/>
      <c r="AA138" s="1116"/>
      <c r="AB138" s="1116"/>
      <c r="AC138" s="1116"/>
      <c r="AD138" s="1116"/>
      <c r="AE138" s="1116"/>
      <c r="AF138" s="1116"/>
      <c r="AG138" s="1116"/>
      <c r="AH138" s="1116"/>
      <c r="AI138" s="1116"/>
      <c r="AJ138" s="1116"/>
      <c r="AK138" s="1116"/>
      <c r="AL138" s="1116"/>
      <c r="AM138" s="1116"/>
      <c r="AN138" s="1116"/>
      <c r="AO138" s="1116"/>
      <c r="AP138" s="1116"/>
      <c r="AQ138" s="1116"/>
      <c r="AR138" s="1116"/>
      <c r="AS138" s="1116"/>
      <c r="AT138" s="1116"/>
      <c r="AU138" s="1116"/>
      <c r="AV138" s="1116"/>
      <c r="AW138" s="1116"/>
      <c r="AX138" s="1116"/>
      <c r="AY138" s="1116"/>
      <c r="AZ138" s="1116"/>
      <c r="BA138" s="1116"/>
      <c r="BB138" s="1116"/>
      <c r="BC138" s="1116"/>
      <c r="BD138" s="1116"/>
      <c r="BE138" s="1116"/>
      <c r="BF138" s="1116"/>
      <c r="BG138" s="1116"/>
      <c r="BH138" s="1116"/>
      <c r="BI138" s="1116"/>
      <c r="BJ138" s="1116"/>
      <c r="BK138" s="1116"/>
      <c r="BL138" s="1116"/>
      <c r="BM138" s="1116"/>
      <c r="BN138" s="1116"/>
      <c r="BO138" s="1116"/>
      <c r="BP138" s="1116"/>
      <c r="BQ138" s="1116"/>
      <c r="BR138" s="1116"/>
    </row>
    <row r="139" spans="2:70" s="31" customFormat="1" ht="16.350000000000001" customHeight="1">
      <c r="B139" s="789" t="s">
        <v>311</v>
      </c>
      <c r="C139" s="335" t="s">
        <v>962</v>
      </c>
      <c r="D139" s="638">
        <v>1277.82</v>
      </c>
      <c r="E139" s="638">
        <v>1253.17</v>
      </c>
      <c r="F139" s="639">
        <v>98.070933308290691</v>
      </c>
      <c r="G139" s="337">
        <v>1</v>
      </c>
      <c r="H139" s="338">
        <v>6</v>
      </c>
      <c r="I139" s="1116"/>
      <c r="J139" s="1116"/>
      <c r="K139" s="1116"/>
      <c r="L139" s="1116"/>
      <c r="M139" s="1116"/>
      <c r="N139" s="1116"/>
      <c r="O139" s="1116"/>
      <c r="P139" s="1116"/>
      <c r="Q139" s="1116"/>
      <c r="R139" s="1116"/>
      <c r="S139" s="1116"/>
      <c r="T139" s="1116"/>
      <c r="U139" s="1116"/>
      <c r="V139" s="1116"/>
      <c r="W139" s="1116"/>
      <c r="X139" s="1116"/>
      <c r="Y139" s="1116"/>
      <c r="Z139" s="1116"/>
      <c r="AA139" s="1116"/>
      <c r="AB139" s="1116"/>
      <c r="AC139" s="1116"/>
      <c r="AD139" s="1116"/>
      <c r="AE139" s="1116"/>
      <c r="AF139" s="1116"/>
      <c r="AG139" s="1116"/>
      <c r="AH139" s="1116"/>
      <c r="AI139" s="1116"/>
      <c r="AJ139" s="1116"/>
      <c r="AK139" s="1116"/>
      <c r="AL139" s="1116"/>
      <c r="AM139" s="1116"/>
      <c r="AN139" s="1116"/>
      <c r="AO139" s="1116"/>
      <c r="AP139" s="1116"/>
      <c r="AQ139" s="1116"/>
      <c r="AR139" s="1116"/>
      <c r="AS139" s="1116"/>
      <c r="AT139" s="1116"/>
      <c r="AU139" s="1116"/>
      <c r="AV139" s="1116"/>
      <c r="AW139" s="1116"/>
      <c r="AX139" s="1116"/>
      <c r="AY139" s="1116"/>
      <c r="AZ139" s="1116"/>
      <c r="BA139" s="1116"/>
      <c r="BB139" s="1116"/>
      <c r="BC139" s="1116"/>
      <c r="BD139" s="1116"/>
      <c r="BE139" s="1116"/>
      <c r="BF139" s="1116"/>
      <c r="BG139" s="1116"/>
      <c r="BH139" s="1116"/>
      <c r="BI139" s="1116"/>
      <c r="BJ139" s="1116"/>
      <c r="BK139" s="1116"/>
      <c r="BL139" s="1116"/>
      <c r="BM139" s="1116"/>
      <c r="BN139" s="1116"/>
      <c r="BO139" s="1116"/>
      <c r="BP139" s="1116"/>
      <c r="BQ139" s="1116"/>
      <c r="BR139" s="1116"/>
    </row>
    <row r="140" spans="2:70" s="31" customFormat="1" ht="16.350000000000001" customHeight="1">
      <c r="B140" s="789" t="s">
        <v>312</v>
      </c>
      <c r="C140" s="336" t="s">
        <v>2023</v>
      </c>
      <c r="D140" s="638">
        <v>1541.64</v>
      </c>
      <c r="E140" s="693">
        <v>1541.64</v>
      </c>
      <c r="F140" s="339">
        <v>100</v>
      </c>
      <c r="G140" s="338">
        <v>1</v>
      </c>
      <c r="H140" s="338">
        <v>6</v>
      </c>
      <c r="I140" s="1104"/>
      <c r="J140" s="1104"/>
      <c r="K140" s="1104"/>
      <c r="L140" s="1104"/>
      <c r="M140" s="1104"/>
      <c r="N140" s="1104"/>
      <c r="O140" s="1104"/>
      <c r="P140" s="1104"/>
      <c r="Q140" s="1104"/>
      <c r="R140" s="1104"/>
      <c r="S140" s="1104"/>
      <c r="T140" s="1104"/>
      <c r="U140" s="1104"/>
      <c r="V140" s="1104"/>
      <c r="W140" s="1104"/>
      <c r="X140" s="1104"/>
      <c r="Y140" s="1104"/>
      <c r="Z140" s="1104"/>
      <c r="AA140" s="1104"/>
      <c r="AB140" s="1104"/>
      <c r="AC140" s="1104"/>
      <c r="AD140" s="1104"/>
      <c r="AE140" s="1104"/>
      <c r="AF140" s="1104"/>
      <c r="AG140" s="1104"/>
      <c r="AH140" s="1104"/>
      <c r="AI140" s="1104"/>
      <c r="AJ140" s="1104"/>
      <c r="AK140" s="1104"/>
      <c r="AL140" s="1104"/>
      <c r="AM140" s="1104"/>
      <c r="AN140" s="1104"/>
      <c r="AO140" s="1104"/>
      <c r="AP140" s="1104"/>
      <c r="AQ140" s="1104"/>
      <c r="AR140" s="1104"/>
      <c r="AS140" s="1104"/>
      <c r="AT140" s="1104"/>
      <c r="AU140" s="1104"/>
      <c r="AV140" s="1104"/>
      <c r="AW140" s="1104"/>
      <c r="AX140" s="1104"/>
      <c r="AY140" s="1104"/>
      <c r="AZ140" s="1104"/>
      <c r="BA140" s="1104"/>
      <c r="BB140" s="1104"/>
      <c r="BC140" s="1104"/>
      <c r="BD140" s="1104"/>
      <c r="BE140" s="1104"/>
      <c r="BF140" s="1104"/>
      <c r="BG140" s="1104"/>
      <c r="BH140" s="1104"/>
      <c r="BI140" s="1104"/>
      <c r="BJ140" s="1104"/>
      <c r="BK140" s="1104"/>
      <c r="BL140" s="1104"/>
      <c r="BM140" s="1104"/>
      <c r="BN140" s="1104"/>
      <c r="BO140" s="1104"/>
      <c r="BP140" s="1104"/>
      <c r="BQ140" s="1104"/>
      <c r="BR140" s="1104"/>
    </row>
    <row r="141" spans="2:70" s="31" customFormat="1" ht="16.350000000000001" customHeight="1">
      <c r="B141" s="789" t="s">
        <v>313</v>
      </c>
      <c r="C141" s="335" t="s">
        <v>963</v>
      </c>
      <c r="D141" s="638">
        <v>4051.72</v>
      </c>
      <c r="E141" s="638">
        <v>4051.72</v>
      </c>
      <c r="F141" s="639">
        <v>100</v>
      </c>
      <c r="G141" s="337">
        <v>1</v>
      </c>
      <c r="H141" s="338">
        <v>21</v>
      </c>
      <c r="I141" s="1116"/>
      <c r="J141" s="1116"/>
      <c r="K141" s="1116"/>
      <c r="L141" s="1116"/>
      <c r="M141" s="1116"/>
      <c r="N141" s="1116"/>
      <c r="O141" s="1116"/>
      <c r="P141" s="1116"/>
      <c r="Q141" s="1116"/>
      <c r="R141" s="1116"/>
      <c r="S141" s="1116"/>
      <c r="T141" s="1116"/>
      <c r="U141" s="1116"/>
      <c r="V141" s="1116"/>
      <c r="W141" s="1116"/>
      <c r="X141" s="1116"/>
      <c r="Y141" s="1116"/>
      <c r="Z141" s="1116"/>
      <c r="AA141" s="1116"/>
      <c r="AB141" s="1116"/>
      <c r="AC141" s="1116"/>
      <c r="AD141" s="1116"/>
      <c r="AE141" s="1116"/>
      <c r="AF141" s="1116"/>
      <c r="AG141" s="1116"/>
      <c r="AH141" s="1116"/>
      <c r="AI141" s="1116"/>
      <c r="AJ141" s="1116"/>
      <c r="AK141" s="1116"/>
      <c r="AL141" s="1116"/>
      <c r="AM141" s="1116"/>
      <c r="AN141" s="1116"/>
      <c r="AO141" s="1116"/>
      <c r="AP141" s="1116"/>
      <c r="AQ141" s="1116"/>
      <c r="AR141" s="1116"/>
      <c r="AS141" s="1116"/>
      <c r="AT141" s="1116"/>
      <c r="AU141" s="1116"/>
      <c r="AV141" s="1116"/>
      <c r="AW141" s="1116"/>
      <c r="AX141" s="1116"/>
      <c r="AY141" s="1116"/>
      <c r="AZ141" s="1116"/>
      <c r="BA141" s="1116"/>
      <c r="BB141" s="1116"/>
      <c r="BC141" s="1116"/>
      <c r="BD141" s="1116"/>
      <c r="BE141" s="1116"/>
      <c r="BF141" s="1116"/>
      <c r="BG141" s="1116"/>
      <c r="BH141" s="1116"/>
      <c r="BI141" s="1116"/>
      <c r="BJ141" s="1116"/>
      <c r="BK141" s="1116"/>
      <c r="BL141" s="1116"/>
      <c r="BM141" s="1116"/>
      <c r="BN141" s="1116"/>
      <c r="BO141" s="1116"/>
      <c r="BP141" s="1116"/>
      <c r="BQ141" s="1116"/>
      <c r="BR141" s="1116"/>
    </row>
    <row r="142" spans="2:70" s="31" customFormat="1" ht="16.350000000000001" customHeight="1">
      <c r="B142" s="789" t="s">
        <v>314</v>
      </c>
      <c r="C142" s="336" t="s">
        <v>2026</v>
      </c>
      <c r="D142" s="638">
        <v>752.09</v>
      </c>
      <c r="E142" s="693">
        <v>730.85</v>
      </c>
      <c r="F142" s="339">
        <v>97.175869909186403</v>
      </c>
      <c r="G142" s="338">
        <v>1</v>
      </c>
      <c r="H142" s="338">
        <v>3</v>
      </c>
      <c r="I142" s="1116"/>
      <c r="J142" s="1116"/>
      <c r="K142" s="1116"/>
      <c r="L142" s="1116"/>
      <c r="M142" s="1116"/>
      <c r="N142" s="1116"/>
      <c r="O142" s="1116"/>
      <c r="P142" s="1116"/>
      <c r="Q142" s="1116"/>
      <c r="R142" s="1116"/>
      <c r="S142" s="1116"/>
      <c r="T142" s="1116"/>
      <c r="U142" s="1116"/>
      <c r="V142" s="1116"/>
      <c r="W142" s="1116"/>
      <c r="X142" s="1116"/>
      <c r="Y142" s="1116"/>
      <c r="Z142" s="1116"/>
      <c r="AA142" s="1116"/>
      <c r="AB142" s="1116"/>
      <c r="AC142" s="1116"/>
      <c r="AD142" s="1116"/>
      <c r="AE142" s="1116"/>
      <c r="AF142" s="1116"/>
      <c r="AG142" s="1116"/>
      <c r="AH142" s="1116"/>
      <c r="AI142" s="1116"/>
      <c r="AJ142" s="1116"/>
      <c r="AK142" s="1116"/>
      <c r="AL142" s="1116"/>
      <c r="AM142" s="1116"/>
      <c r="AN142" s="1116"/>
      <c r="AO142" s="1116"/>
      <c r="AP142" s="1116"/>
      <c r="AQ142" s="1116"/>
      <c r="AR142" s="1116"/>
      <c r="AS142" s="1116"/>
      <c r="AT142" s="1116"/>
      <c r="AU142" s="1116"/>
      <c r="AV142" s="1116"/>
      <c r="AW142" s="1116"/>
      <c r="AX142" s="1116"/>
      <c r="AY142" s="1116"/>
      <c r="AZ142" s="1116"/>
      <c r="BA142" s="1116"/>
      <c r="BB142" s="1116"/>
      <c r="BC142" s="1116"/>
      <c r="BD142" s="1116"/>
      <c r="BE142" s="1116"/>
      <c r="BF142" s="1116"/>
      <c r="BG142" s="1116"/>
      <c r="BH142" s="1116"/>
      <c r="BI142" s="1116"/>
      <c r="BJ142" s="1116"/>
      <c r="BK142" s="1116"/>
      <c r="BL142" s="1116"/>
      <c r="BM142" s="1116"/>
      <c r="BN142" s="1116"/>
      <c r="BO142" s="1116"/>
      <c r="BP142" s="1116"/>
      <c r="BQ142" s="1116"/>
      <c r="BR142" s="1116"/>
    </row>
    <row r="143" spans="2:70" s="31" customFormat="1" ht="16.350000000000001" customHeight="1">
      <c r="B143" s="789" t="s">
        <v>315</v>
      </c>
      <c r="C143" s="335" t="s">
        <v>964</v>
      </c>
      <c r="D143" s="638">
        <v>1209.56</v>
      </c>
      <c r="E143" s="638">
        <v>1209.56</v>
      </c>
      <c r="F143" s="639">
        <v>100</v>
      </c>
      <c r="G143" s="337">
        <v>1</v>
      </c>
      <c r="H143" s="338">
        <v>9</v>
      </c>
      <c r="I143" s="1104"/>
      <c r="J143" s="1104"/>
      <c r="K143" s="1104"/>
      <c r="L143" s="1104"/>
      <c r="M143" s="1104"/>
      <c r="N143" s="1104"/>
      <c r="O143" s="1104"/>
      <c r="P143" s="1104"/>
      <c r="Q143" s="1104"/>
      <c r="R143" s="1104"/>
      <c r="S143" s="1104"/>
      <c r="T143" s="1104"/>
      <c r="U143" s="1104"/>
      <c r="V143" s="1104"/>
      <c r="W143" s="1104"/>
      <c r="X143" s="1104"/>
      <c r="Y143" s="1104"/>
      <c r="Z143" s="1104"/>
      <c r="AA143" s="1104"/>
      <c r="AB143" s="1104"/>
      <c r="AC143" s="1104"/>
      <c r="AD143" s="1104"/>
      <c r="AE143" s="1104"/>
      <c r="AF143" s="1104"/>
      <c r="AG143" s="1104"/>
      <c r="AH143" s="1104"/>
      <c r="AI143" s="1104"/>
      <c r="AJ143" s="1104"/>
      <c r="AK143" s="1104"/>
      <c r="AL143" s="1104"/>
      <c r="AM143" s="1104"/>
      <c r="AN143" s="1104"/>
      <c r="AO143" s="1104"/>
      <c r="AP143" s="1104"/>
      <c r="AQ143" s="1104"/>
      <c r="AR143" s="1104"/>
      <c r="AS143" s="1104"/>
      <c r="AT143" s="1104"/>
      <c r="AU143" s="1104"/>
      <c r="AV143" s="1104"/>
      <c r="AW143" s="1104"/>
      <c r="AX143" s="1104"/>
      <c r="AY143" s="1104"/>
      <c r="AZ143" s="1104"/>
      <c r="BA143" s="1104"/>
      <c r="BB143" s="1104"/>
      <c r="BC143" s="1104"/>
      <c r="BD143" s="1104"/>
      <c r="BE143" s="1104"/>
      <c r="BF143" s="1104"/>
      <c r="BG143" s="1104"/>
      <c r="BH143" s="1104"/>
      <c r="BI143" s="1104"/>
      <c r="BJ143" s="1104"/>
      <c r="BK143" s="1104"/>
      <c r="BL143" s="1104"/>
      <c r="BM143" s="1104"/>
      <c r="BN143" s="1104"/>
      <c r="BO143" s="1104"/>
      <c r="BP143" s="1104"/>
      <c r="BQ143" s="1104"/>
      <c r="BR143" s="1104"/>
    </row>
    <row r="144" spans="2:70" s="31" customFormat="1" ht="16.350000000000001" customHeight="1">
      <c r="B144" s="789" t="s">
        <v>316</v>
      </c>
      <c r="C144" s="336" t="s">
        <v>2266</v>
      </c>
      <c r="D144" s="638">
        <v>830.55</v>
      </c>
      <c r="E144" s="693">
        <v>830.55</v>
      </c>
      <c r="F144" s="339">
        <v>100</v>
      </c>
      <c r="G144" s="338">
        <v>1</v>
      </c>
      <c r="H144" s="338">
        <v>3</v>
      </c>
      <c r="I144" s="1116"/>
      <c r="J144" s="1116"/>
      <c r="K144" s="1116"/>
      <c r="L144" s="1116"/>
      <c r="M144" s="1116"/>
      <c r="N144" s="1116"/>
      <c r="O144" s="1116"/>
      <c r="P144" s="1116"/>
      <c r="Q144" s="1116"/>
      <c r="R144" s="1116"/>
      <c r="S144" s="1116"/>
      <c r="T144" s="1116"/>
      <c r="U144" s="1116"/>
      <c r="V144" s="1116"/>
      <c r="W144" s="1116"/>
      <c r="X144" s="1116"/>
      <c r="Y144" s="1116"/>
      <c r="Z144" s="1116"/>
      <c r="AA144" s="1116"/>
      <c r="AB144" s="1116"/>
      <c r="AC144" s="1116"/>
      <c r="AD144" s="1116"/>
      <c r="AE144" s="1116"/>
      <c r="AF144" s="1116"/>
      <c r="AG144" s="1116"/>
      <c r="AH144" s="1116"/>
      <c r="AI144" s="1116"/>
      <c r="AJ144" s="1116"/>
      <c r="AK144" s="1116"/>
      <c r="AL144" s="1116"/>
      <c r="AM144" s="1116"/>
      <c r="AN144" s="1116"/>
      <c r="AO144" s="1116"/>
      <c r="AP144" s="1116"/>
      <c r="AQ144" s="1116"/>
      <c r="AR144" s="1116"/>
      <c r="AS144" s="1116"/>
      <c r="AT144" s="1116"/>
      <c r="AU144" s="1116"/>
      <c r="AV144" s="1116"/>
      <c r="AW144" s="1116"/>
      <c r="AX144" s="1116"/>
      <c r="AY144" s="1116"/>
      <c r="AZ144" s="1116"/>
      <c r="BA144" s="1116"/>
      <c r="BB144" s="1116"/>
      <c r="BC144" s="1116"/>
      <c r="BD144" s="1116"/>
      <c r="BE144" s="1116"/>
      <c r="BF144" s="1116"/>
      <c r="BG144" s="1116"/>
      <c r="BH144" s="1116"/>
      <c r="BI144" s="1116"/>
      <c r="BJ144" s="1116"/>
      <c r="BK144" s="1116"/>
      <c r="BL144" s="1116"/>
      <c r="BM144" s="1116"/>
      <c r="BN144" s="1116"/>
      <c r="BO144" s="1116"/>
      <c r="BP144" s="1116"/>
      <c r="BQ144" s="1116"/>
      <c r="BR144" s="1116"/>
    </row>
    <row r="145" spans="2:70" s="31" customFormat="1" ht="16.350000000000001" customHeight="1">
      <c r="B145" s="789" t="s">
        <v>317</v>
      </c>
      <c r="C145" s="335" t="s">
        <v>465</v>
      </c>
      <c r="D145" s="638">
        <v>1191.08</v>
      </c>
      <c r="E145" s="638">
        <v>1191.08</v>
      </c>
      <c r="F145" s="639">
        <v>100</v>
      </c>
      <c r="G145" s="337">
        <v>1</v>
      </c>
      <c r="H145" s="338">
        <v>6</v>
      </c>
      <c r="I145" s="1116"/>
      <c r="J145" s="1116"/>
      <c r="K145" s="1116"/>
      <c r="L145" s="1116"/>
      <c r="M145" s="1116"/>
      <c r="N145" s="1116"/>
      <c r="O145" s="1116"/>
      <c r="P145" s="1116"/>
      <c r="Q145" s="1116"/>
      <c r="R145" s="1116"/>
      <c r="S145" s="1116"/>
      <c r="T145" s="1116"/>
      <c r="U145" s="1116"/>
      <c r="V145" s="1116"/>
      <c r="W145" s="1116"/>
      <c r="X145" s="1116"/>
      <c r="Y145" s="1116"/>
      <c r="Z145" s="1116"/>
      <c r="AA145" s="1116"/>
      <c r="AB145" s="1116"/>
      <c r="AC145" s="1116"/>
      <c r="AD145" s="1116"/>
      <c r="AE145" s="1116"/>
      <c r="AF145" s="1116"/>
      <c r="AG145" s="1116"/>
      <c r="AH145" s="1116"/>
      <c r="AI145" s="1116"/>
      <c r="AJ145" s="1116"/>
      <c r="AK145" s="1116"/>
      <c r="AL145" s="1116"/>
      <c r="AM145" s="1116"/>
      <c r="AN145" s="1116"/>
      <c r="AO145" s="1116"/>
      <c r="AP145" s="1116"/>
      <c r="AQ145" s="1116"/>
      <c r="AR145" s="1116"/>
      <c r="AS145" s="1116"/>
      <c r="AT145" s="1116"/>
      <c r="AU145" s="1116"/>
      <c r="AV145" s="1116"/>
      <c r="AW145" s="1116"/>
      <c r="AX145" s="1116"/>
      <c r="AY145" s="1116"/>
      <c r="AZ145" s="1116"/>
      <c r="BA145" s="1116"/>
      <c r="BB145" s="1116"/>
      <c r="BC145" s="1116"/>
      <c r="BD145" s="1116"/>
      <c r="BE145" s="1116"/>
      <c r="BF145" s="1116"/>
      <c r="BG145" s="1116"/>
      <c r="BH145" s="1116"/>
      <c r="BI145" s="1116"/>
      <c r="BJ145" s="1116"/>
      <c r="BK145" s="1116"/>
      <c r="BL145" s="1116"/>
      <c r="BM145" s="1116"/>
      <c r="BN145" s="1116"/>
      <c r="BO145" s="1116"/>
      <c r="BP145" s="1116"/>
      <c r="BQ145" s="1116"/>
      <c r="BR145" s="1116"/>
    </row>
    <row r="146" spans="2:70" s="31" customFormat="1" ht="16.350000000000001" customHeight="1">
      <c r="B146" s="789" t="s">
        <v>318</v>
      </c>
      <c r="C146" s="336" t="s">
        <v>2267</v>
      </c>
      <c r="D146" s="638">
        <v>2222.0499999999993</v>
      </c>
      <c r="E146" s="693">
        <v>2201.38</v>
      </c>
      <c r="F146" s="339">
        <v>99.069777907787895</v>
      </c>
      <c r="G146" s="338">
        <v>1</v>
      </c>
      <c r="H146" s="338">
        <v>13</v>
      </c>
      <c r="I146" s="1104"/>
      <c r="J146" s="1104"/>
      <c r="K146" s="1104"/>
      <c r="L146" s="1104"/>
      <c r="M146" s="1104"/>
      <c r="N146" s="1104"/>
      <c r="O146" s="1104"/>
      <c r="P146" s="1104"/>
      <c r="Q146" s="1104"/>
      <c r="R146" s="1104"/>
      <c r="S146" s="1104"/>
      <c r="T146" s="1104"/>
      <c r="U146" s="1104"/>
      <c r="V146" s="1104"/>
      <c r="W146" s="1104"/>
      <c r="X146" s="1104"/>
      <c r="Y146" s="1104"/>
      <c r="Z146" s="1104"/>
      <c r="AA146" s="1104"/>
      <c r="AB146" s="1104"/>
      <c r="AC146" s="1104"/>
      <c r="AD146" s="1104"/>
      <c r="AE146" s="1104"/>
      <c r="AF146" s="1104"/>
      <c r="AG146" s="1104"/>
      <c r="AH146" s="1104"/>
      <c r="AI146" s="1104"/>
      <c r="AJ146" s="1104"/>
      <c r="AK146" s="1104"/>
      <c r="AL146" s="1104"/>
      <c r="AM146" s="1104"/>
      <c r="AN146" s="1104"/>
      <c r="AO146" s="1104"/>
      <c r="AP146" s="1104"/>
      <c r="AQ146" s="1104"/>
      <c r="AR146" s="1104"/>
      <c r="AS146" s="1104"/>
      <c r="AT146" s="1104"/>
      <c r="AU146" s="1104"/>
      <c r="AV146" s="1104"/>
      <c r="AW146" s="1104"/>
      <c r="AX146" s="1104"/>
      <c r="AY146" s="1104"/>
      <c r="AZ146" s="1104"/>
      <c r="BA146" s="1104"/>
      <c r="BB146" s="1104"/>
      <c r="BC146" s="1104"/>
      <c r="BD146" s="1104"/>
      <c r="BE146" s="1104"/>
      <c r="BF146" s="1104"/>
      <c r="BG146" s="1104"/>
      <c r="BH146" s="1104"/>
      <c r="BI146" s="1104"/>
      <c r="BJ146" s="1104"/>
      <c r="BK146" s="1104"/>
      <c r="BL146" s="1104"/>
      <c r="BM146" s="1104"/>
      <c r="BN146" s="1104"/>
      <c r="BO146" s="1104"/>
      <c r="BP146" s="1104"/>
      <c r="BQ146" s="1104"/>
      <c r="BR146" s="1104"/>
    </row>
    <row r="147" spans="2:70" s="31" customFormat="1" ht="16.350000000000001" customHeight="1">
      <c r="B147" s="789" t="s">
        <v>319</v>
      </c>
      <c r="C147" s="335" t="s">
        <v>965</v>
      </c>
      <c r="D147" s="638">
        <v>2685.39</v>
      </c>
      <c r="E147" s="638">
        <v>2577.16</v>
      </c>
      <c r="F147" s="639">
        <v>95.969672933912761</v>
      </c>
      <c r="G147" s="337">
        <v>1</v>
      </c>
      <c r="H147" s="338">
        <v>15</v>
      </c>
      <c r="I147" s="1116"/>
      <c r="J147" s="1116"/>
      <c r="K147" s="1116"/>
      <c r="L147" s="1116"/>
      <c r="M147" s="1116"/>
      <c r="N147" s="1116"/>
      <c r="O147" s="1116"/>
      <c r="P147" s="1116"/>
      <c r="Q147" s="1116"/>
      <c r="R147" s="1116"/>
      <c r="S147" s="1116"/>
      <c r="T147" s="1116"/>
      <c r="U147" s="1116"/>
      <c r="V147" s="1116"/>
      <c r="W147" s="1116"/>
      <c r="X147" s="1116"/>
      <c r="Y147" s="1116"/>
      <c r="Z147" s="1116"/>
      <c r="AA147" s="1116"/>
      <c r="AB147" s="1116"/>
      <c r="AC147" s="1116"/>
      <c r="AD147" s="1116"/>
      <c r="AE147" s="1116"/>
      <c r="AF147" s="1116"/>
      <c r="AG147" s="1116"/>
      <c r="AH147" s="1116"/>
      <c r="AI147" s="1116"/>
      <c r="AJ147" s="1116"/>
      <c r="AK147" s="1116"/>
      <c r="AL147" s="1116"/>
      <c r="AM147" s="1116"/>
      <c r="AN147" s="1116"/>
      <c r="AO147" s="1116"/>
      <c r="AP147" s="1116"/>
      <c r="AQ147" s="1116"/>
      <c r="AR147" s="1116"/>
      <c r="AS147" s="1116"/>
      <c r="AT147" s="1116"/>
      <c r="AU147" s="1116"/>
      <c r="AV147" s="1116"/>
      <c r="AW147" s="1116"/>
      <c r="AX147" s="1116"/>
      <c r="AY147" s="1116"/>
      <c r="AZ147" s="1116"/>
      <c r="BA147" s="1116"/>
      <c r="BB147" s="1116"/>
      <c r="BC147" s="1116"/>
      <c r="BD147" s="1116"/>
      <c r="BE147" s="1116"/>
      <c r="BF147" s="1116"/>
      <c r="BG147" s="1116"/>
      <c r="BH147" s="1116"/>
      <c r="BI147" s="1116"/>
      <c r="BJ147" s="1116"/>
      <c r="BK147" s="1116"/>
      <c r="BL147" s="1116"/>
      <c r="BM147" s="1116"/>
      <c r="BN147" s="1116"/>
      <c r="BO147" s="1116"/>
      <c r="BP147" s="1116"/>
      <c r="BQ147" s="1116"/>
      <c r="BR147" s="1116"/>
    </row>
    <row r="148" spans="2:70" s="31" customFormat="1" ht="16.350000000000001" customHeight="1">
      <c r="B148" s="789" t="s">
        <v>320</v>
      </c>
      <c r="C148" s="336" t="s">
        <v>2030</v>
      </c>
      <c r="D148" s="638">
        <v>3118.12</v>
      </c>
      <c r="E148" s="693">
        <v>3118.12</v>
      </c>
      <c r="F148" s="339">
        <v>100</v>
      </c>
      <c r="G148" s="338">
        <v>1</v>
      </c>
      <c r="H148" s="338">
        <v>15</v>
      </c>
      <c r="I148" s="1116"/>
      <c r="J148" s="1116"/>
      <c r="K148" s="1116"/>
      <c r="L148" s="1116"/>
      <c r="M148" s="1116"/>
      <c r="N148" s="1116"/>
      <c r="O148" s="1116"/>
      <c r="P148" s="1116"/>
      <c r="Q148" s="1116"/>
      <c r="R148" s="1116"/>
      <c r="S148" s="1116"/>
      <c r="T148" s="1116"/>
      <c r="U148" s="1116"/>
      <c r="V148" s="1116"/>
      <c r="W148" s="1116"/>
      <c r="X148" s="1116"/>
      <c r="Y148" s="1116"/>
      <c r="Z148" s="1116"/>
      <c r="AA148" s="1116"/>
      <c r="AB148" s="1116"/>
      <c r="AC148" s="1116"/>
      <c r="AD148" s="1116"/>
      <c r="AE148" s="1116"/>
      <c r="AF148" s="1116"/>
      <c r="AG148" s="1116"/>
      <c r="AH148" s="1116"/>
      <c r="AI148" s="1116"/>
      <c r="AJ148" s="1116"/>
      <c r="AK148" s="1116"/>
      <c r="AL148" s="1116"/>
      <c r="AM148" s="1116"/>
      <c r="AN148" s="1116"/>
      <c r="AO148" s="1116"/>
      <c r="AP148" s="1116"/>
      <c r="AQ148" s="1116"/>
      <c r="AR148" s="1116"/>
      <c r="AS148" s="1116"/>
      <c r="AT148" s="1116"/>
      <c r="AU148" s="1116"/>
      <c r="AV148" s="1116"/>
      <c r="AW148" s="1116"/>
      <c r="AX148" s="1116"/>
      <c r="AY148" s="1116"/>
      <c r="AZ148" s="1116"/>
      <c r="BA148" s="1116"/>
      <c r="BB148" s="1116"/>
      <c r="BC148" s="1116"/>
      <c r="BD148" s="1116"/>
      <c r="BE148" s="1116"/>
      <c r="BF148" s="1116"/>
      <c r="BG148" s="1116"/>
      <c r="BH148" s="1116"/>
      <c r="BI148" s="1116"/>
      <c r="BJ148" s="1116"/>
      <c r="BK148" s="1116"/>
      <c r="BL148" s="1116"/>
      <c r="BM148" s="1116"/>
      <c r="BN148" s="1116"/>
      <c r="BO148" s="1116"/>
      <c r="BP148" s="1116"/>
      <c r="BQ148" s="1116"/>
      <c r="BR148" s="1116"/>
    </row>
    <row r="149" spans="2:70" s="31" customFormat="1" ht="16.350000000000001" customHeight="1">
      <c r="B149" s="789" t="s">
        <v>321</v>
      </c>
      <c r="C149" s="335" t="s">
        <v>966</v>
      </c>
      <c r="D149" s="638">
        <v>4872.17</v>
      </c>
      <c r="E149" s="638">
        <v>4872.17</v>
      </c>
      <c r="F149" s="639">
        <v>100</v>
      </c>
      <c r="G149" s="337">
        <v>1</v>
      </c>
      <c r="H149" s="338">
        <v>15</v>
      </c>
      <c r="I149" s="1104"/>
      <c r="J149" s="1104"/>
      <c r="K149" s="1104"/>
      <c r="L149" s="1104"/>
      <c r="M149" s="1104"/>
      <c r="N149" s="1104"/>
      <c r="O149" s="1104"/>
      <c r="P149" s="1104"/>
      <c r="Q149" s="1104"/>
      <c r="R149" s="1104"/>
      <c r="S149" s="1104"/>
      <c r="T149" s="1104"/>
      <c r="U149" s="1104"/>
      <c r="V149" s="1104"/>
      <c r="W149" s="1104"/>
      <c r="X149" s="1104"/>
      <c r="Y149" s="1104"/>
      <c r="Z149" s="1104"/>
      <c r="AA149" s="1104"/>
      <c r="AB149" s="1104"/>
      <c r="AC149" s="1104"/>
      <c r="AD149" s="1104"/>
      <c r="AE149" s="1104"/>
      <c r="AF149" s="1104"/>
      <c r="AG149" s="1104"/>
      <c r="AH149" s="1104"/>
      <c r="AI149" s="1104"/>
      <c r="AJ149" s="1104"/>
      <c r="AK149" s="1104"/>
      <c r="AL149" s="1104"/>
      <c r="AM149" s="1104"/>
      <c r="AN149" s="1104"/>
      <c r="AO149" s="1104"/>
      <c r="AP149" s="1104"/>
      <c r="AQ149" s="1104"/>
      <c r="AR149" s="1104"/>
      <c r="AS149" s="1104"/>
      <c r="AT149" s="1104"/>
      <c r="AU149" s="1104"/>
      <c r="AV149" s="1104"/>
      <c r="AW149" s="1104"/>
      <c r="AX149" s="1104"/>
      <c r="AY149" s="1104"/>
      <c r="AZ149" s="1104"/>
      <c r="BA149" s="1104"/>
      <c r="BB149" s="1104"/>
      <c r="BC149" s="1104"/>
      <c r="BD149" s="1104"/>
      <c r="BE149" s="1104"/>
      <c r="BF149" s="1104"/>
      <c r="BG149" s="1104"/>
      <c r="BH149" s="1104"/>
      <c r="BI149" s="1104"/>
      <c r="BJ149" s="1104"/>
      <c r="BK149" s="1104"/>
      <c r="BL149" s="1104"/>
      <c r="BM149" s="1104"/>
      <c r="BN149" s="1104"/>
      <c r="BO149" s="1104"/>
      <c r="BP149" s="1104"/>
      <c r="BQ149" s="1104"/>
      <c r="BR149" s="1104"/>
    </row>
    <row r="150" spans="2:70" s="31" customFormat="1" ht="16.350000000000001" customHeight="1">
      <c r="B150" s="789" t="s">
        <v>322</v>
      </c>
      <c r="C150" s="336" t="s">
        <v>2272</v>
      </c>
      <c r="D150" s="638">
        <v>2219.7399999999971</v>
      </c>
      <c r="E150" s="693">
        <v>2198.63</v>
      </c>
      <c r="F150" s="339">
        <v>99.048987719282579</v>
      </c>
      <c r="G150" s="338">
        <v>1</v>
      </c>
      <c r="H150" s="338">
        <v>20</v>
      </c>
      <c r="I150" s="1116"/>
      <c r="J150" s="1116"/>
      <c r="K150" s="1116"/>
      <c r="L150" s="1116"/>
      <c r="M150" s="1116"/>
      <c r="N150" s="1116"/>
      <c r="O150" s="1116"/>
      <c r="P150" s="1116"/>
      <c r="Q150" s="1116"/>
      <c r="R150" s="1116"/>
      <c r="S150" s="1116"/>
      <c r="T150" s="1116"/>
      <c r="U150" s="1116"/>
      <c r="V150" s="1116"/>
      <c r="W150" s="1116"/>
      <c r="X150" s="1116"/>
      <c r="Y150" s="1116"/>
      <c r="Z150" s="1116"/>
      <c r="AA150" s="1116"/>
      <c r="AB150" s="1116"/>
      <c r="AC150" s="1116"/>
      <c r="AD150" s="1116"/>
      <c r="AE150" s="1116"/>
      <c r="AF150" s="1116"/>
      <c r="AG150" s="1116"/>
      <c r="AH150" s="1116"/>
      <c r="AI150" s="1116"/>
      <c r="AJ150" s="1116"/>
      <c r="AK150" s="1116"/>
      <c r="AL150" s="1116"/>
      <c r="AM150" s="1116"/>
      <c r="AN150" s="1116"/>
      <c r="AO150" s="1116"/>
      <c r="AP150" s="1116"/>
      <c r="AQ150" s="1116"/>
      <c r="AR150" s="1116"/>
      <c r="AS150" s="1116"/>
      <c r="AT150" s="1116"/>
      <c r="AU150" s="1116"/>
      <c r="AV150" s="1116"/>
      <c r="AW150" s="1116"/>
      <c r="AX150" s="1116"/>
      <c r="AY150" s="1116"/>
      <c r="AZ150" s="1116"/>
      <c r="BA150" s="1116"/>
      <c r="BB150" s="1116"/>
      <c r="BC150" s="1116"/>
      <c r="BD150" s="1116"/>
      <c r="BE150" s="1116"/>
      <c r="BF150" s="1116"/>
      <c r="BG150" s="1116"/>
      <c r="BH150" s="1116"/>
      <c r="BI150" s="1116"/>
      <c r="BJ150" s="1116"/>
      <c r="BK150" s="1116"/>
      <c r="BL150" s="1116"/>
      <c r="BM150" s="1116"/>
      <c r="BN150" s="1116"/>
      <c r="BO150" s="1116"/>
      <c r="BP150" s="1116"/>
      <c r="BQ150" s="1116"/>
      <c r="BR150" s="1116"/>
    </row>
    <row r="151" spans="2:70" s="31" customFormat="1" ht="16.350000000000001" customHeight="1">
      <c r="B151" s="789" t="s">
        <v>323</v>
      </c>
      <c r="C151" s="335" t="s">
        <v>967</v>
      </c>
      <c r="D151" s="638">
        <v>1222.1300000000001</v>
      </c>
      <c r="E151" s="638">
        <v>1189.33</v>
      </c>
      <c r="F151" s="639">
        <v>97.3161611285215</v>
      </c>
      <c r="G151" s="337">
        <v>1</v>
      </c>
      <c r="H151" s="338">
        <v>6</v>
      </c>
      <c r="I151" s="1116"/>
      <c r="J151" s="1116"/>
      <c r="K151" s="1116"/>
      <c r="L151" s="1116"/>
      <c r="M151" s="1116"/>
      <c r="N151" s="1116"/>
      <c r="O151" s="1116"/>
      <c r="P151" s="1116"/>
      <c r="Q151" s="1116"/>
      <c r="R151" s="1116"/>
      <c r="S151" s="1116"/>
      <c r="T151" s="1116"/>
      <c r="U151" s="1116"/>
      <c r="V151" s="1116"/>
      <c r="W151" s="1116"/>
      <c r="X151" s="1116"/>
      <c r="Y151" s="1116"/>
      <c r="Z151" s="1116"/>
      <c r="AA151" s="1116"/>
      <c r="AB151" s="1116"/>
      <c r="AC151" s="1116"/>
      <c r="AD151" s="1116"/>
      <c r="AE151" s="1116"/>
      <c r="AF151" s="1116"/>
      <c r="AG151" s="1116"/>
      <c r="AH151" s="1116"/>
      <c r="AI151" s="1116"/>
      <c r="AJ151" s="1116"/>
      <c r="AK151" s="1116"/>
      <c r="AL151" s="1116"/>
      <c r="AM151" s="1116"/>
      <c r="AN151" s="1116"/>
      <c r="AO151" s="1116"/>
      <c r="AP151" s="1116"/>
      <c r="AQ151" s="1116"/>
      <c r="AR151" s="1116"/>
      <c r="AS151" s="1116"/>
      <c r="AT151" s="1116"/>
      <c r="AU151" s="1116"/>
      <c r="AV151" s="1116"/>
      <c r="AW151" s="1116"/>
      <c r="AX151" s="1116"/>
      <c r="AY151" s="1116"/>
      <c r="AZ151" s="1116"/>
      <c r="BA151" s="1116"/>
      <c r="BB151" s="1116"/>
      <c r="BC151" s="1116"/>
      <c r="BD151" s="1116"/>
      <c r="BE151" s="1116"/>
      <c r="BF151" s="1116"/>
      <c r="BG151" s="1116"/>
      <c r="BH151" s="1116"/>
      <c r="BI151" s="1116"/>
      <c r="BJ151" s="1116"/>
      <c r="BK151" s="1116"/>
      <c r="BL151" s="1116"/>
      <c r="BM151" s="1116"/>
      <c r="BN151" s="1116"/>
      <c r="BO151" s="1116"/>
      <c r="BP151" s="1116"/>
      <c r="BQ151" s="1116"/>
      <c r="BR151" s="1116"/>
    </row>
    <row r="152" spans="2:70" s="31" customFormat="1" ht="16.350000000000001" customHeight="1">
      <c r="B152" s="789" t="s">
        <v>324</v>
      </c>
      <c r="C152" s="336" t="s">
        <v>2033</v>
      </c>
      <c r="D152" s="638">
        <v>1062.05</v>
      </c>
      <c r="E152" s="693">
        <v>1026.8599999999999</v>
      </c>
      <c r="F152" s="339">
        <v>96.686596676239347</v>
      </c>
      <c r="G152" s="338">
        <v>1</v>
      </c>
      <c r="H152" s="338">
        <v>5</v>
      </c>
      <c r="I152" s="1104"/>
      <c r="J152" s="1104"/>
      <c r="K152" s="1104"/>
      <c r="L152" s="1104"/>
      <c r="M152" s="1104"/>
      <c r="N152" s="1104"/>
      <c r="O152" s="1104"/>
      <c r="P152" s="1104"/>
      <c r="Q152" s="1104"/>
      <c r="R152" s="1104"/>
      <c r="S152" s="1104"/>
      <c r="T152" s="1104"/>
      <c r="U152" s="1104"/>
      <c r="V152" s="1104"/>
      <c r="W152" s="1104"/>
      <c r="X152" s="1104"/>
      <c r="Y152" s="1104"/>
      <c r="Z152" s="1104"/>
      <c r="AA152" s="1104"/>
      <c r="AB152" s="1104"/>
      <c r="AC152" s="1104"/>
      <c r="AD152" s="1104"/>
      <c r="AE152" s="1104"/>
      <c r="AF152" s="1104"/>
      <c r="AG152" s="1104"/>
      <c r="AH152" s="1104"/>
      <c r="AI152" s="1104"/>
      <c r="AJ152" s="1104"/>
      <c r="AK152" s="1104"/>
      <c r="AL152" s="1104"/>
      <c r="AM152" s="1104"/>
      <c r="AN152" s="1104"/>
      <c r="AO152" s="1104"/>
      <c r="AP152" s="1104"/>
      <c r="AQ152" s="1104"/>
      <c r="AR152" s="1104"/>
      <c r="AS152" s="1104"/>
      <c r="AT152" s="1104"/>
      <c r="AU152" s="1104"/>
      <c r="AV152" s="1104"/>
      <c r="AW152" s="1104"/>
      <c r="AX152" s="1104"/>
      <c r="AY152" s="1104"/>
      <c r="AZ152" s="1104"/>
      <c r="BA152" s="1104"/>
      <c r="BB152" s="1104"/>
      <c r="BC152" s="1104"/>
      <c r="BD152" s="1104"/>
      <c r="BE152" s="1104"/>
      <c r="BF152" s="1104"/>
      <c r="BG152" s="1104"/>
      <c r="BH152" s="1104"/>
      <c r="BI152" s="1104"/>
      <c r="BJ152" s="1104"/>
      <c r="BK152" s="1104"/>
      <c r="BL152" s="1104"/>
      <c r="BM152" s="1104"/>
      <c r="BN152" s="1104"/>
      <c r="BO152" s="1104"/>
      <c r="BP152" s="1104"/>
      <c r="BQ152" s="1104"/>
      <c r="BR152" s="1104"/>
    </row>
    <row r="153" spans="2:70" s="31" customFormat="1" ht="16.350000000000001" customHeight="1">
      <c r="B153" s="789" t="s">
        <v>325</v>
      </c>
      <c r="C153" s="335" t="s">
        <v>1463</v>
      </c>
      <c r="D153" s="638">
        <v>1107.3599999999999</v>
      </c>
      <c r="E153" s="638">
        <v>1061.76</v>
      </c>
      <c r="F153" s="639">
        <v>95.882097962722156</v>
      </c>
      <c r="G153" s="337">
        <v>1</v>
      </c>
      <c r="H153" s="338">
        <v>5</v>
      </c>
      <c r="I153" s="1116"/>
      <c r="J153" s="1116"/>
      <c r="K153" s="1116"/>
      <c r="L153" s="1116"/>
      <c r="M153" s="1116"/>
      <c r="N153" s="1116"/>
      <c r="O153" s="1116"/>
      <c r="P153" s="1116"/>
      <c r="Q153" s="1116"/>
      <c r="R153" s="1116"/>
      <c r="S153" s="1116"/>
      <c r="T153" s="1116"/>
      <c r="U153" s="1116"/>
      <c r="V153" s="1116"/>
      <c r="W153" s="1116"/>
      <c r="X153" s="1116"/>
      <c r="Y153" s="1116"/>
      <c r="Z153" s="1116"/>
      <c r="AA153" s="1116"/>
      <c r="AB153" s="1116"/>
      <c r="AC153" s="1116"/>
      <c r="AD153" s="1116"/>
      <c r="AE153" s="1116"/>
      <c r="AF153" s="1116"/>
      <c r="AG153" s="1116"/>
      <c r="AH153" s="1116"/>
      <c r="AI153" s="1116"/>
      <c r="AJ153" s="1116"/>
      <c r="AK153" s="1116"/>
      <c r="AL153" s="1116"/>
      <c r="AM153" s="1116"/>
      <c r="AN153" s="1116"/>
      <c r="AO153" s="1116"/>
      <c r="AP153" s="1116"/>
      <c r="AQ153" s="1116"/>
      <c r="AR153" s="1116"/>
      <c r="AS153" s="1116"/>
      <c r="AT153" s="1116"/>
      <c r="AU153" s="1116"/>
      <c r="AV153" s="1116"/>
      <c r="AW153" s="1116"/>
      <c r="AX153" s="1116"/>
      <c r="AY153" s="1116"/>
      <c r="AZ153" s="1116"/>
      <c r="BA153" s="1116"/>
      <c r="BB153" s="1116"/>
      <c r="BC153" s="1116"/>
      <c r="BD153" s="1116"/>
      <c r="BE153" s="1116"/>
      <c r="BF153" s="1116"/>
      <c r="BG153" s="1116"/>
      <c r="BH153" s="1116"/>
      <c r="BI153" s="1116"/>
      <c r="BJ153" s="1116"/>
      <c r="BK153" s="1116"/>
      <c r="BL153" s="1116"/>
      <c r="BM153" s="1116"/>
      <c r="BN153" s="1116"/>
      <c r="BO153" s="1116"/>
      <c r="BP153" s="1116"/>
      <c r="BQ153" s="1116"/>
      <c r="BR153" s="1116"/>
    </row>
    <row r="154" spans="2:70" s="31" customFormat="1" ht="16.350000000000001" customHeight="1">
      <c r="B154" s="789" t="s">
        <v>326</v>
      </c>
      <c r="C154" s="336" t="s">
        <v>2037</v>
      </c>
      <c r="D154" s="638">
        <v>1905.39</v>
      </c>
      <c r="E154" s="693">
        <v>1802.44</v>
      </c>
      <c r="F154" s="339">
        <v>94.596906670025561</v>
      </c>
      <c r="G154" s="338">
        <v>1</v>
      </c>
      <c r="H154" s="338">
        <v>9</v>
      </c>
      <c r="I154" s="1116"/>
      <c r="J154" s="1116"/>
      <c r="K154" s="1116"/>
      <c r="L154" s="1116"/>
      <c r="M154" s="1116"/>
      <c r="N154" s="1116"/>
      <c r="O154" s="1116"/>
      <c r="P154" s="1116"/>
      <c r="Q154" s="1116"/>
      <c r="R154" s="1116"/>
      <c r="S154" s="1116"/>
      <c r="T154" s="1116"/>
      <c r="U154" s="1116"/>
      <c r="V154" s="1116"/>
      <c r="W154" s="1116"/>
      <c r="X154" s="1116"/>
      <c r="Y154" s="1116"/>
      <c r="Z154" s="1116"/>
      <c r="AA154" s="1116"/>
      <c r="AB154" s="1116"/>
      <c r="AC154" s="1116"/>
      <c r="AD154" s="1116"/>
      <c r="AE154" s="1116"/>
      <c r="AF154" s="1116"/>
      <c r="AG154" s="1116"/>
      <c r="AH154" s="1116"/>
      <c r="AI154" s="1116"/>
      <c r="AJ154" s="1116"/>
      <c r="AK154" s="1116"/>
      <c r="AL154" s="1116"/>
      <c r="AM154" s="1116"/>
      <c r="AN154" s="1116"/>
      <c r="AO154" s="1116"/>
      <c r="AP154" s="1116"/>
      <c r="AQ154" s="1116"/>
      <c r="AR154" s="1116"/>
      <c r="AS154" s="1116"/>
      <c r="AT154" s="1116"/>
      <c r="AU154" s="1116"/>
      <c r="AV154" s="1116"/>
      <c r="AW154" s="1116"/>
      <c r="AX154" s="1116"/>
      <c r="AY154" s="1116"/>
      <c r="AZ154" s="1116"/>
      <c r="BA154" s="1116"/>
      <c r="BB154" s="1116"/>
      <c r="BC154" s="1116"/>
      <c r="BD154" s="1116"/>
      <c r="BE154" s="1116"/>
      <c r="BF154" s="1116"/>
      <c r="BG154" s="1116"/>
      <c r="BH154" s="1116"/>
      <c r="BI154" s="1116"/>
      <c r="BJ154" s="1116"/>
      <c r="BK154" s="1116"/>
      <c r="BL154" s="1116"/>
      <c r="BM154" s="1116"/>
      <c r="BN154" s="1116"/>
      <c r="BO154" s="1116"/>
      <c r="BP154" s="1116"/>
      <c r="BQ154" s="1116"/>
      <c r="BR154" s="1116"/>
    </row>
    <row r="155" spans="2:70" s="31" customFormat="1" ht="16.350000000000001" customHeight="1">
      <c r="B155" s="789" t="s">
        <v>328</v>
      </c>
      <c r="C155" s="335" t="s">
        <v>476</v>
      </c>
      <c r="D155" s="638">
        <v>439.56</v>
      </c>
      <c r="E155" s="638">
        <v>439.56</v>
      </c>
      <c r="F155" s="639">
        <v>100</v>
      </c>
      <c r="G155" s="337">
        <v>1</v>
      </c>
      <c r="H155" s="338">
        <v>2</v>
      </c>
      <c r="I155" s="1104"/>
      <c r="J155" s="1104"/>
      <c r="K155" s="1104"/>
      <c r="L155" s="1104"/>
      <c r="M155" s="1104"/>
      <c r="N155" s="1104"/>
      <c r="O155" s="1104"/>
      <c r="P155" s="1104"/>
      <c r="Q155" s="1104"/>
      <c r="R155" s="1104"/>
      <c r="S155" s="1104"/>
      <c r="T155" s="1104"/>
      <c r="U155" s="1104"/>
      <c r="V155" s="1104"/>
      <c r="W155" s="1104"/>
      <c r="X155" s="1104"/>
      <c r="Y155" s="1104"/>
      <c r="Z155" s="1104"/>
      <c r="AA155" s="1104"/>
      <c r="AB155" s="1104"/>
      <c r="AC155" s="1104"/>
      <c r="AD155" s="1104"/>
      <c r="AE155" s="1104"/>
      <c r="AF155" s="1104"/>
      <c r="AG155" s="1104"/>
      <c r="AH155" s="1104"/>
      <c r="AI155" s="1104"/>
      <c r="AJ155" s="1104"/>
      <c r="AK155" s="1104"/>
      <c r="AL155" s="1104"/>
      <c r="AM155" s="1104"/>
      <c r="AN155" s="1104"/>
      <c r="AO155" s="1104"/>
      <c r="AP155" s="1104"/>
      <c r="AQ155" s="1104"/>
      <c r="AR155" s="1104"/>
      <c r="AS155" s="1104"/>
      <c r="AT155" s="1104"/>
      <c r="AU155" s="1104"/>
      <c r="AV155" s="1104"/>
      <c r="AW155" s="1104"/>
      <c r="AX155" s="1104"/>
      <c r="AY155" s="1104"/>
      <c r="AZ155" s="1104"/>
      <c r="BA155" s="1104"/>
      <c r="BB155" s="1104"/>
      <c r="BC155" s="1104"/>
      <c r="BD155" s="1104"/>
      <c r="BE155" s="1104"/>
      <c r="BF155" s="1104"/>
      <c r="BG155" s="1104"/>
      <c r="BH155" s="1104"/>
      <c r="BI155" s="1104"/>
      <c r="BJ155" s="1104"/>
      <c r="BK155" s="1104"/>
      <c r="BL155" s="1104"/>
      <c r="BM155" s="1104"/>
      <c r="BN155" s="1104"/>
      <c r="BO155" s="1104"/>
      <c r="BP155" s="1104"/>
      <c r="BQ155" s="1104"/>
      <c r="BR155" s="1104"/>
    </row>
    <row r="156" spans="2:70" s="31" customFormat="1" ht="16.350000000000001" customHeight="1">
      <c r="B156" s="789" t="s">
        <v>329</v>
      </c>
      <c r="C156" s="336" t="s">
        <v>477</v>
      </c>
      <c r="D156" s="638">
        <v>1184.5500000000002</v>
      </c>
      <c r="E156" s="693">
        <v>1160.1400000000001</v>
      </c>
      <c r="F156" s="339">
        <v>97.939301844582332</v>
      </c>
      <c r="G156" s="338">
        <v>1</v>
      </c>
      <c r="H156" s="338">
        <v>5</v>
      </c>
      <c r="I156" s="1116"/>
      <c r="J156" s="1116"/>
      <c r="K156" s="1116"/>
      <c r="L156" s="1116"/>
      <c r="M156" s="1116"/>
      <c r="N156" s="1116"/>
      <c r="O156" s="1116"/>
      <c r="P156" s="1116"/>
      <c r="Q156" s="1116"/>
      <c r="R156" s="1116"/>
      <c r="S156" s="1116"/>
      <c r="T156" s="1116"/>
      <c r="U156" s="1116"/>
      <c r="V156" s="1116"/>
      <c r="W156" s="1116"/>
      <c r="X156" s="1116"/>
      <c r="Y156" s="1116"/>
      <c r="Z156" s="1116"/>
      <c r="AA156" s="1116"/>
      <c r="AB156" s="1116"/>
      <c r="AC156" s="1116"/>
      <c r="AD156" s="1116"/>
      <c r="AE156" s="1116"/>
      <c r="AF156" s="1116"/>
      <c r="AG156" s="1116"/>
      <c r="AH156" s="1116"/>
      <c r="AI156" s="1116"/>
      <c r="AJ156" s="1116"/>
      <c r="AK156" s="1116"/>
      <c r="AL156" s="1116"/>
      <c r="AM156" s="1116"/>
      <c r="AN156" s="1116"/>
      <c r="AO156" s="1116"/>
      <c r="AP156" s="1116"/>
      <c r="AQ156" s="1116"/>
      <c r="AR156" s="1116"/>
      <c r="AS156" s="1116"/>
      <c r="AT156" s="1116"/>
      <c r="AU156" s="1116"/>
      <c r="AV156" s="1116"/>
      <c r="AW156" s="1116"/>
      <c r="AX156" s="1116"/>
      <c r="AY156" s="1116"/>
      <c r="AZ156" s="1116"/>
      <c r="BA156" s="1116"/>
      <c r="BB156" s="1116"/>
      <c r="BC156" s="1116"/>
      <c r="BD156" s="1116"/>
      <c r="BE156" s="1116"/>
      <c r="BF156" s="1116"/>
      <c r="BG156" s="1116"/>
      <c r="BH156" s="1116"/>
      <c r="BI156" s="1116"/>
      <c r="BJ156" s="1116"/>
      <c r="BK156" s="1116"/>
      <c r="BL156" s="1116"/>
      <c r="BM156" s="1116"/>
      <c r="BN156" s="1116"/>
      <c r="BO156" s="1116"/>
      <c r="BP156" s="1116"/>
      <c r="BQ156" s="1116"/>
      <c r="BR156" s="1116"/>
    </row>
    <row r="157" spans="2:70" s="31" customFormat="1" ht="16.350000000000001" customHeight="1">
      <c r="B157" s="789" t="s">
        <v>330</v>
      </c>
      <c r="C157" s="335" t="s">
        <v>478</v>
      </c>
      <c r="D157" s="638">
        <v>1277.04</v>
      </c>
      <c r="E157" s="638">
        <v>1277.04</v>
      </c>
      <c r="F157" s="639">
        <v>100</v>
      </c>
      <c r="G157" s="337">
        <v>1</v>
      </c>
      <c r="H157" s="338">
        <v>5</v>
      </c>
      <c r="I157" s="1116"/>
      <c r="J157" s="1116"/>
      <c r="K157" s="1116"/>
      <c r="L157" s="1116"/>
      <c r="M157" s="1116"/>
      <c r="N157" s="1116"/>
      <c r="O157" s="1116"/>
      <c r="P157" s="1116"/>
      <c r="Q157" s="1116"/>
      <c r="R157" s="1116"/>
      <c r="S157" s="1116"/>
      <c r="T157" s="1116"/>
      <c r="U157" s="1116"/>
      <c r="V157" s="1116"/>
      <c r="W157" s="1116"/>
      <c r="X157" s="1116"/>
      <c r="Y157" s="1116"/>
      <c r="Z157" s="1116"/>
      <c r="AA157" s="1116"/>
      <c r="AB157" s="1116"/>
      <c r="AC157" s="1116"/>
      <c r="AD157" s="1116"/>
      <c r="AE157" s="1116"/>
      <c r="AF157" s="1116"/>
      <c r="AG157" s="1116"/>
      <c r="AH157" s="1116"/>
      <c r="AI157" s="1116"/>
      <c r="AJ157" s="1116"/>
      <c r="AK157" s="1116"/>
      <c r="AL157" s="1116"/>
      <c r="AM157" s="1116"/>
      <c r="AN157" s="1116"/>
      <c r="AO157" s="1116"/>
      <c r="AP157" s="1116"/>
      <c r="AQ157" s="1116"/>
      <c r="AR157" s="1116"/>
      <c r="AS157" s="1116"/>
      <c r="AT157" s="1116"/>
      <c r="AU157" s="1116"/>
      <c r="AV157" s="1116"/>
      <c r="AW157" s="1116"/>
      <c r="AX157" s="1116"/>
      <c r="AY157" s="1116"/>
      <c r="AZ157" s="1116"/>
      <c r="BA157" s="1116"/>
      <c r="BB157" s="1116"/>
      <c r="BC157" s="1116"/>
      <c r="BD157" s="1116"/>
      <c r="BE157" s="1116"/>
      <c r="BF157" s="1116"/>
      <c r="BG157" s="1116"/>
      <c r="BH157" s="1116"/>
      <c r="BI157" s="1116"/>
      <c r="BJ157" s="1116"/>
      <c r="BK157" s="1116"/>
      <c r="BL157" s="1116"/>
      <c r="BM157" s="1116"/>
      <c r="BN157" s="1116"/>
      <c r="BO157" s="1116"/>
      <c r="BP157" s="1116"/>
      <c r="BQ157" s="1116"/>
      <c r="BR157" s="1116"/>
    </row>
    <row r="158" spans="2:70" s="31" customFormat="1" ht="16.350000000000001" customHeight="1">
      <c r="B158" s="789" t="s">
        <v>331</v>
      </c>
      <c r="C158" s="336" t="s">
        <v>479</v>
      </c>
      <c r="D158" s="638">
        <v>793.87</v>
      </c>
      <c r="E158" s="693">
        <v>793.87</v>
      </c>
      <c r="F158" s="339">
        <v>100</v>
      </c>
      <c r="G158" s="338">
        <v>1</v>
      </c>
      <c r="H158" s="338">
        <v>4</v>
      </c>
      <c r="I158" s="1104"/>
      <c r="J158" s="1104"/>
      <c r="K158" s="1104"/>
      <c r="L158" s="1104"/>
      <c r="M158" s="1104"/>
      <c r="N158" s="1104"/>
      <c r="O158" s="1104"/>
      <c r="P158" s="1104"/>
      <c r="Q158" s="1104"/>
      <c r="R158" s="1104"/>
      <c r="S158" s="1104"/>
      <c r="T158" s="1104"/>
      <c r="U158" s="1104"/>
      <c r="V158" s="1104"/>
      <c r="W158" s="1104"/>
      <c r="X158" s="1104"/>
      <c r="Y158" s="1104"/>
      <c r="Z158" s="1104"/>
      <c r="AA158" s="1104"/>
      <c r="AB158" s="1104"/>
      <c r="AC158" s="1104"/>
      <c r="AD158" s="1104"/>
      <c r="AE158" s="1104"/>
      <c r="AF158" s="1104"/>
      <c r="AG158" s="1104"/>
      <c r="AH158" s="1104"/>
      <c r="AI158" s="1104"/>
      <c r="AJ158" s="1104"/>
      <c r="AK158" s="1104"/>
      <c r="AL158" s="1104"/>
      <c r="AM158" s="1104"/>
      <c r="AN158" s="1104"/>
      <c r="AO158" s="1104"/>
      <c r="AP158" s="1104"/>
      <c r="AQ158" s="1104"/>
      <c r="AR158" s="1104"/>
      <c r="AS158" s="1104"/>
      <c r="AT158" s="1104"/>
      <c r="AU158" s="1104"/>
      <c r="AV158" s="1104"/>
      <c r="AW158" s="1104"/>
      <c r="AX158" s="1104"/>
      <c r="AY158" s="1104"/>
      <c r="AZ158" s="1104"/>
      <c r="BA158" s="1104"/>
      <c r="BB158" s="1104"/>
      <c r="BC158" s="1104"/>
      <c r="BD158" s="1104"/>
      <c r="BE158" s="1104"/>
      <c r="BF158" s="1104"/>
      <c r="BG158" s="1104"/>
      <c r="BH158" s="1104"/>
      <c r="BI158" s="1104"/>
      <c r="BJ158" s="1104"/>
      <c r="BK158" s="1104"/>
      <c r="BL158" s="1104"/>
      <c r="BM158" s="1104"/>
      <c r="BN158" s="1104"/>
      <c r="BO158" s="1104"/>
      <c r="BP158" s="1104"/>
      <c r="BQ158" s="1104"/>
      <c r="BR158" s="1104"/>
    </row>
    <row r="159" spans="2:70" s="31" customFormat="1" ht="16.350000000000001" customHeight="1">
      <c r="B159" s="789" t="s">
        <v>332</v>
      </c>
      <c r="C159" s="335" t="s">
        <v>2279</v>
      </c>
      <c r="D159" s="638">
        <v>2087.6999999999998</v>
      </c>
      <c r="E159" s="638">
        <v>2087.6999999999998</v>
      </c>
      <c r="F159" s="639">
        <v>100</v>
      </c>
      <c r="G159" s="337">
        <v>1</v>
      </c>
      <c r="H159" s="338">
        <v>15</v>
      </c>
      <c r="I159" s="1116"/>
      <c r="J159" s="1116"/>
      <c r="K159" s="1116"/>
      <c r="L159" s="1116"/>
      <c r="M159" s="1116"/>
      <c r="N159" s="1116"/>
      <c r="O159" s="1116"/>
      <c r="P159" s="1116"/>
      <c r="Q159" s="1116"/>
      <c r="R159" s="1116"/>
      <c r="S159" s="1116"/>
      <c r="T159" s="1116"/>
      <c r="U159" s="1116"/>
      <c r="V159" s="1116"/>
      <c r="W159" s="1116"/>
      <c r="X159" s="1116"/>
      <c r="Y159" s="1116"/>
      <c r="Z159" s="1116"/>
      <c r="AA159" s="1116"/>
      <c r="AB159" s="1116"/>
      <c r="AC159" s="1116"/>
      <c r="AD159" s="1116"/>
      <c r="AE159" s="1116"/>
      <c r="AF159" s="1116"/>
      <c r="AG159" s="1116"/>
      <c r="AH159" s="1116"/>
      <c r="AI159" s="1116"/>
      <c r="AJ159" s="1116"/>
      <c r="AK159" s="1116"/>
      <c r="AL159" s="1116"/>
      <c r="AM159" s="1116"/>
      <c r="AN159" s="1116"/>
      <c r="AO159" s="1116"/>
      <c r="AP159" s="1116"/>
      <c r="AQ159" s="1116"/>
      <c r="AR159" s="1116"/>
      <c r="AS159" s="1116"/>
      <c r="AT159" s="1116"/>
      <c r="AU159" s="1116"/>
      <c r="AV159" s="1116"/>
      <c r="AW159" s="1116"/>
      <c r="AX159" s="1116"/>
      <c r="AY159" s="1116"/>
      <c r="AZ159" s="1116"/>
      <c r="BA159" s="1116"/>
      <c r="BB159" s="1116"/>
      <c r="BC159" s="1116"/>
      <c r="BD159" s="1116"/>
      <c r="BE159" s="1116"/>
      <c r="BF159" s="1116"/>
      <c r="BG159" s="1116"/>
      <c r="BH159" s="1116"/>
      <c r="BI159" s="1116"/>
      <c r="BJ159" s="1116"/>
      <c r="BK159" s="1116"/>
      <c r="BL159" s="1116"/>
      <c r="BM159" s="1116"/>
      <c r="BN159" s="1116"/>
      <c r="BO159" s="1116"/>
      <c r="BP159" s="1116"/>
      <c r="BQ159" s="1116"/>
      <c r="BR159" s="1116"/>
    </row>
    <row r="160" spans="2:70" s="31" customFormat="1" ht="16.350000000000001" customHeight="1">
      <c r="B160" s="789" t="s">
        <v>333</v>
      </c>
      <c r="C160" s="336" t="s">
        <v>481</v>
      </c>
      <c r="D160" s="638">
        <v>1444.4</v>
      </c>
      <c r="E160" s="693">
        <v>1444.4</v>
      </c>
      <c r="F160" s="339">
        <v>100</v>
      </c>
      <c r="G160" s="338">
        <v>1</v>
      </c>
      <c r="H160" s="338">
        <v>6</v>
      </c>
      <c r="I160" s="1116"/>
      <c r="J160" s="1116"/>
      <c r="K160" s="1116"/>
      <c r="L160" s="1116"/>
      <c r="M160" s="1116"/>
      <c r="N160" s="1116"/>
      <c r="O160" s="1116"/>
      <c r="P160" s="1116"/>
      <c r="Q160" s="1116"/>
      <c r="R160" s="1116"/>
      <c r="S160" s="1116"/>
      <c r="T160" s="1116"/>
      <c r="U160" s="1116"/>
      <c r="V160" s="1116"/>
      <c r="W160" s="1116"/>
      <c r="X160" s="1116"/>
      <c r="Y160" s="1116"/>
      <c r="Z160" s="1116"/>
      <c r="AA160" s="1116"/>
      <c r="AB160" s="1116"/>
      <c r="AC160" s="1116"/>
      <c r="AD160" s="1116"/>
      <c r="AE160" s="1116"/>
      <c r="AF160" s="1116"/>
      <c r="AG160" s="1116"/>
      <c r="AH160" s="1116"/>
      <c r="AI160" s="1116"/>
      <c r="AJ160" s="1116"/>
      <c r="AK160" s="1116"/>
      <c r="AL160" s="1116"/>
      <c r="AM160" s="1116"/>
      <c r="AN160" s="1116"/>
      <c r="AO160" s="1116"/>
      <c r="AP160" s="1116"/>
      <c r="AQ160" s="1116"/>
      <c r="AR160" s="1116"/>
      <c r="AS160" s="1116"/>
      <c r="AT160" s="1116"/>
      <c r="AU160" s="1116"/>
      <c r="AV160" s="1116"/>
      <c r="AW160" s="1116"/>
      <c r="AX160" s="1116"/>
      <c r="AY160" s="1116"/>
      <c r="AZ160" s="1116"/>
      <c r="BA160" s="1116"/>
      <c r="BB160" s="1116"/>
      <c r="BC160" s="1116"/>
      <c r="BD160" s="1116"/>
      <c r="BE160" s="1116"/>
      <c r="BF160" s="1116"/>
      <c r="BG160" s="1116"/>
      <c r="BH160" s="1116"/>
      <c r="BI160" s="1116"/>
      <c r="BJ160" s="1116"/>
      <c r="BK160" s="1116"/>
      <c r="BL160" s="1116"/>
      <c r="BM160" s="1116"/>
      <c r="BN160" s="1116"/>
      <c r="BO160" s="1116"/>
      <c r="BP160" s="1116"/>
      <c r="BQ160" s="1116"/>
      <c r="BR160" s="1116"/>
    </row>
    <row r="161" spans="2:70" s="31" customFormat="1" ht="16.350000000000001" customHeight="1">
      <c r="B161" s="789" t="s">
        <v>334</v>
      </c>
      <c r="C161" s="335" t="s">
        <v>482</v>
      </c>
      <c r="D161" s="638">
        <v>1302.42</v>
      </c>
      <c r="E161" s="638">
        <v>1302.42</v>
      </c>
      <c r="F161" s="639">
        <v>100</v>
      </c>
      <c r="G161" s="337">
        <v>1</v>
      </c>
      <c r="H161" s="338">
        <v>8</v>
      </c>
      <c r="I161" s="1104"/>
      <c r="J161" s="1104"/>
      <c r="K161" s="1104"/>
      <c r="L161" s="1104"/>
      <c r="M161" s="1104"/>
      <c r="N161" s="1104"/>
      <c r="O161" s="1104"/>
      <c r="P161" s="1104"/>
      <c r="Q161" s="1104"/>
      <c r="R161" s="1104"/>
      <c r="S161" s="1104"/>
      <c r="T161" s="1104"/>
      <c r="U161" s="1104"/>
      <c r="V161" s="1104"/>
      <c r="W161" s="1104"/>
      <c r="X161" s="1104"/>
      <c r="Y161" s="1104"/>
      <c r="Z161" s="1104"/>
      <c r="AA161" s="1104"/>
      <c r="AB161" s="1104"/>
      <c r="AC161" s="1104"/>
      <c r="AD161" s="1104"/>
      <c r="AE161" s="1104"/>
      <c r="AF161" s="1104"/>
      <c r="AG161" s="1104"/>
      <c r="AH161" s="1104"/>
      <c r="AI161" s="1104"/>
      <c r="AJ161" s="1104"/>
      <c r="AK161" s="1104"/>
      <c r="AL161" s="1104"/>
      <c r="AM161" s="1104"/>
      <c r="AN161" s="1104"/>
      <c r="AO161" s="1104"/>
      <c r="AP161" s="1104"/>
      <c r="AQ161" s="1104"/>
      <c r="AR161" s="1104"/>
      <c r="AS161" s="1104"/>
      <c r="AT161" s="1104"/>
      <c r="AU161" s="1104"/>
      <c r="AV161" s="1104"/>
      <c r="AW161" s="1104"/>
      <c r="AX161" s="1104"/>
      <c r="AY161" s="1104"/>
      <c r="AZ161" s="1104"/>
      <c r="BA161" s="1104"/>
      <c r="BB161" s="1104"/>
      <c r="BC161" s="1104"/>
      <c r="BD161" s="1104"/>
      <c r="BE161" s="1104"/>
      <c r="BF161" s="1104"/>
      <c r="BG161" s="1104"/>
      <c r="BH161" s="1104"/>
      <c r="BI161" s="1104"/>
      <c r="BJ161" s="1104"/>
      <c r="BK161" s="1104"/>
      <c r="BL161" s="1104"/>
      <c r="BM161" s="1104"/>
      <c r="BN161" s="1104"/>
      <c r="BO161" s="1104"/>
      <c r="BP161" s="1104"/>
      <c r="BQ161" s="1104"/>
      <c r="BR161" s="1104"/>
    </row>
    <row r="162" spans="2:70" s="31" customFormat="1" ht="16.350000000000001" customHeight="1">
      <c r="B162" s="789" t="s">
        <v>335</v>
      </c>
      <c r="C162" s="336" t="s">
        <v>483</v>
      </c>
      <c r="D162" s="638">
        <v>1008.39</v>
      </c>
      <c r="E162" s="693">
        <v>942.12</v>
      </c>
      <c r="F162" s="339">
        <v>93.428137922827474</v>
      </c>
      <c r="G162" s="338">
        <v>1</v>
      </c>
      <c r="H162" s="338">
        <v>4</v>
      </c>
      <c r="I162" s="1116"/>
      <c r="J162" s="1116"/>
      <c r="K162" s="1116"/>
      <c r="L162" s="1116"/>
      <c r="M162" s="1116"/>
      <c r="N162" s="1116"/>
      <c r="O162" s="1116"/>
      <c r="P162" s="1116"/>
      <c r="Q162" s="1116"/>
      <c r="R162" s="1116"/>
      <c r="S162" s="1116"/>
      <c r="T162" s="1116"/>
      <c r="U162" s="1116"/>
      <c r="V162" s="1116"/>
      <c r="W162" s="1116"/>
      <c r="X162" s="1116"/>
      <c r="Y162" s="1116"/>
      <c r="Z162" s="1116"/>
      <c r="AA162" s="1116"/>
      <c r="AB162" s="1116"/>
      <c r="AC162" s="1116"/>
      <c r="AD162" s="1116"/>
      <c r="AE162" s="1116"/>
      <c r="AF162" s="1116"/>
      <c r="AG162" s="1116"/>
      <c r="AH162" s="1116"/>
      <c r="AI162" s="1116"/>
      <c r="AJ162" s="1116"/>
      <c r="AK162" s="1116"/>
      <c r="AL162" s="1116"/>
      <c r="AM162" s="1116"/>
      <c r="AN162" s="1116"/>
      <c r="AO162" s="1116"/>
      <c r="AP162" s="1116"/>
      <c r="AQ162" s="1116"/>
      <c r="AR162" s="1116"/>
      <c r="AS162" s="1116"/>
      <c r="AT162" s="1116"/>
      <c r="AU162" s="1116"/>
      <c r="AV162" s="1116"/>
      <c r="AW162" s="1116"/>
      <c r="AX162" s="1116"/>
      <c r="AY162" s="1116"/>
      <c r="AZ162" s="1116"/>
      <c r="BA162" s="1116"/>
      <c r="BB162" s="1116"/>
      <c r="BC162" s="1116"/>
      <c r="BD162" s="1116"/>
      <c r="BE162" s="1116"/>
      <c r="BF162" s="1116"/>
      <c r="BG162" s="1116"/>
      <c r="BH162" s="1116"/>
      <c r="BI162" s="1116"/>
      <c r="BJ162" s="1116"/>
      <c r="BK162" s="1116"/>
      <c r="BL162" s="1116"/>
      <c r="BM162" s="1116"/>
      <c r="BN162" s="1116"/>
      <c r="BO162" s="1116"/>
      <c r="BP162" s="1116"/>
      <c r="BQ162" s="1116"/>
      <c r="BR162" s="1116"/>
    </row>
    <row r="163" spans="2:70" s="31" customFormat="1" ht="16.350000000000001" customHeight="1">
      <c r="B163" s="789" t="s">
        <v>336</v>
      </c>
      <c r="C163" s="335" t="s">
        <v>484</v>
      </c>
      <c r="D163" s="638">
        <v>655.27</v>
      </c>
      <c r="E163" s="638">
        <v>613.15</v>
      </c>
      <c r="F163" s="639">
        <v>93.572115311245739</v>
      </c>
      <c r="G163" s="337">
        <v>1</v>
      </c>
      <c r="H163" s="338">
        <v>2</v>
      </c>
      <c r="I163" s="1116"/>
      <c r="J163" s="1116"/>
      <c r="K163" s="1116"/>
      <c r="L163" s="1116"/>
      <c r="M163" s="1116"/>
      <c r="N163" s="1116"/>
      <c r="O163" s="1116"/>
      <c r="P163" s="1116"/>
      <c r="Q163" s="1116"/>
      <c r="R163" s="1116"/>
      <c r="S163" s="1116"/>
      <c r="T163" s="1116"/>
      <c r="U163" s="1116"/>
      <c r="V163" s="1116"/>
      <c r="W163" s="1116"/>
      <c r="X163" s="1116"/>
      <c r="Y163" s="1116"/>
      <c r="Z163" s="1116"/>
      <c r="AA163" s="1116"/>
      <c r="AB163" s="1116"/>
      <c r="AC163" s="1116"/>
      <c r="AD163" s="1116"/>
      <c r="AE163" s="1116"/>
      <c r="AF163" s="1116"/>
      <c r="AG163" s="1116"/>
      <c r="AH163" s="1116"/>
      <c r="AI163" s="1116"/>
      <c r="AJ163" s="1116"/>
      <c r="AK163" s="1116"/>
      <c r="AL163" s="1116"/>
      <c r="AM163" s="1116"/>
      <c r="AN163" s="1116"/>
      <c r="AO163" s="1116"/>
      <c r="AP163" s="1116"/>
      <c r="AQ163" s="1116"/>
      <c r="AR163" s="1116"/>
      <c r="AS163" s="1116"/>
      <c r="AT163" s="1116"/>
      <c r="AU163" s="1116"/>
      <c r="AV163" s="1116"/>
      <c r="AW163" s="1116"/>
      <c r="AX163" s="1116"/>
      <c r="AY163" s="1116"/>
      <c r="AZ163" s="1116"/>
      <c r="BA163" s="1116"/>
      <c r="BB163" s="1116"/>
      <c r="BC163" s="1116"/>
      <c r="BD163" s="1116"/>
      <c r="BE163" s="1116"/>
      <c r="BF163" s="1116"/>
      <c r="BG163" s="1116"/>
      <c r="BH163" s="1116"/>
      <c r="BI163" s="1116"/>
      <c r="BJ163" s="1116"/>
      <c r="BK163" s="1116"/>
      <c r="BL163" s="1116"/>
      <c r="BM163" s="1116"/>
      <c r="BN163" s="1116"/>
      <c r="BO163" s="1116"/>
      <c r="BP163" s="1116"/>
      <c r="BQ163" s="1116"/>
      <c r="BR163" s="1116"/>
    </row>
    <row r="164" spans="2:70" s="31" customFormat="1" ht="16.350000000000001" customHeight="1">
      <c r="B164" s="789" t="s">
        <v>337</v>
      </c>
      <c r="C164" s="336" t="s">
        <v>485</v>
      </c>
      <c r="D164" s="638">
        <v>453.77</v>
      </c>
      <c r="E164" s="693">
        <v>453.77</v>
      </c>
      <c r="F164" s="339">
        <v>100</v>
      </c>
      <c r="G164" s="338">
        <v>1</v>
      </c>
      <c r="H164" s="338">
        <v>2</v>
      </c>
      <c r="I164" s="1104"/>
      <c r="J164" s="1104"/>
      <c r="K164" s="1104"/>
      <c r="L164" s="1104"/>
      <c r="M164" s="1104"/>
      <c r="N164" s="1104"/>
      <c r="O164" s="1104"/>
      <c r="P164" s="1104"/>
      <c r="Q164" s="1104"/>
      <c r="R164" s="1104"/>
      <c r="S164" s="1104"/>
      <c r="T164" s="1104"/>
      <c r="U164" s="1104"/>
      <c r="V164" s="1104"/>
      <c r="W164" s="1104"/>
      <c r="X164" s="1104"/>
      <c r="Y164" s="1104"/>
      <c r="Z164" s="1104"/>
      <c r="AA164" s="1104"/>
      <c r="AB164" s="1104"/>
      <c r="AC164" s="1104"/>
      <c r="AD164" s="1104"/>
      <c r="AE164" s="1104"/>
      <c r="AF164" s="1104"/>
      <c r="AG164" s="1104"/>
      <c r="AH164" s="1104"/>
      <c r="AI164" s="1104"/>
      <c r="AJ164" s="1104"/>
      <c r="AK164" s="1104"/>
      <c r="AL164" s="1104"/>
      <c r="AM164" s="1104"/>
      <c r="AN164" s="1104"/>
      <c r="AO164" s="1104"/>
      <c r="AP164" s="1104"/>
      <c r="AQ164" s="1104"/>
      <c r="AR164" s="1104"/>
      <c r="AS164" s="1104"/>
      <c r="AT164" s="1104"/>
      <c r="AU164" s="1104"/>
      <c r="AV164" s="1104"/>
      <c r="AW164" s="1104"/>
      <c r="AX164" s="1104"/>
      <c r="AY164" s="1104"/>
      <c r="AZ164" s="1104"/>
      <c r="BA164" s="1104"/>
      <c r="BB164" s="1104"/>
      <c r="BC164" s="1104"/>
      <c r="BD164" s="1104"/>
      <c r="BE164" s="1104"/>
      <c r="BF164" s="1104"/>
      <c r="BG164" s="1104"/>
      <c r="BH164" s="1104"/>
      <c r="BI164" s="1104"/>
      <c r="BJ164" s="1104"/>
      <c r="BK164" s="1104"/>
      <c r="BL164" s="1104"/>
      <c r="BM164" s="1104"/>
      <c r="BN164" s="1104"/>
      <c r="BO164" s="1104"/>
      <c r="BP164" s="1104"/>
      <c r="BQ164" s="1104"/>
      <c r="BR164" s="1104"/>
    </row>
    <row r="165" spans="2:70" s="31" customFormat="1" ht="16.350000000000001" customHeight="1">
      <c r="B165" s="789" t="s">
        <v>338</v>
      </c>
      <c r="C165" s="335" t="s">
        <v>486</v>
      </c>
      <c r="D165" s="638">
        <v>2955.74</v>
      </c>
      <c r="E165" s="638">
        <v>2930.65</v>
      </c>
      <c r="F165" s="639">
        <v>99.151143199334186</v>
      </c>
      <c r="G165" s="337">
        <v>1</v>
      </c>
      <c r="H165" s="338">
        <v>15</v>
      </c>
      <c r="I165" s="1116"/>
      <c r="J165" s="1116"/>
      <c r="K165" s="1116"/>
      <c r="L165" s="1116"/>
      <c r="M165" s="1116"/>
      <c r="N165" s="1116"/>
      <c r="O165" s="1116"/>
      <c r="P165" s="1116"/>
      <c r="Q165" s="1116"/>
      <c r="R165" s="1116"/>
      <c r="S165" s="1116"/>
      <c r="T165" s="1116"/>
      <c r="U165" s="1116"/>
      <c r="V165" s="1116"/>
      <c r="W165" s="1116"/>
      <c r="X165" s="1116"/>
      <c r="Y165" s="1116"/>
      <c r="Z165" s="1116"/>
      <c r="AA165" s="1116"/>
      <c r="AB165" s="1116"/>
      <c r="AC165" s="1116"/>
      <c r="AD165" s="1116"/>
      <c r="AE165" s="1116"/>
      <c r="AF165" s="1116"/>
      <c r="AG165" s="1116"/>
      <c r="AH165" s="1116"/>
      <c r="AI165" s="1116"/>
      <c r="AJ165" s="1116"/>
      <c r="AK165" s="1116"/>
      <c r="AL165" s="1116"/>
      <c r="AM165" s="1116"/>
      <c r="AN165" s="1116"/>
      <c r="AO165" s="1116"/>
      <c r="AP165" s="1116"/>
      <c r="AQ165" s="1116"/>
      <c r="AR165" s="1116"/>
      <c r="AS165" s="1116"/>
      <c r="AT165" s="1116"/>
      <c r="AU165" s="1116"/>
      <c r="AV165" s="1116"/>
      <c r="AW165" s="1116"/>
      <c r="AX165" s="1116"/>
      <c r="AY165" s="1116"/>
      <c r="AZ165" s="1116"/>
      <c r="BA165" s="1116"/>
      <c r="BB165" s="1116"/>
      <c r="BC165" s="1116"/>
      <c r="BD165" s="1116"/>
      <c r="BE165" s="1116"/>
      <c r="BF165" s="1116"/>
      <c r="BG165" s="1116"/>
      <c r="BH165" s="1116"/>
      <c r="BI165" s="1116"/>
      <c r="BJ165" s="1116"/>
      <c r="BK165" s="1116"/>
      <c r="BL165" s="1116"/>
      <c r="BM165" s="1116"/>
      <c r="BN165" s="1116"/>
      <c r="BO165" s="1116"/>
      <c r="BP165" s="1116"/>
      <c r="BQ165" s="1116"/>
      <c r="BR165" s="1116"/>
    </row>
    <row r="166" spans="2:70" s="31" customFormat="1" ht="16.350000000000001" customHeight="1">
      <c r="B166" s="789" t="s">
        <v>339</v>
      </c>
      <c r="C166" s="336" t="s">
        <v>487</v>
      </c>
      <c r="D166" s="638">
        <v>1464.14</v>
      </c>
      <c r="E166" s="693">
        <v>1464.14</v>
      </c>
      <c r="F166" s="339">
        <v>100</v>
      </c>
      <c r="G166" s="338">
        <v>1</v>
      </c>
      <c r="H166" s="338">
        <v>11</v>
      </c>
      <c r="I166" s="1116"/>
      <c r="J166" s="1116"/>
      <c r="K166" s="1116"/>
      <c r="L166" s="1116"/>
      <c r="M166" s="1116"/>
      <c r="N166" s="1116"/>
      <c r="O166" s="1116"/>
      <c r="P166" s="1116"/>
      <c r="Q166" s="1116"/>
      <c r="R166" s="1116"/>
      <c r="S166" s="1116"/>
      <c r="T166" s="1116"/>
      <c r="U166" s="1116"/>
      <c r="V166" s="1116"/>
      <c r="W166" s="1116"/>
      <c r="X166" s="1116"/>
      <c r="Y166" s="1116"/>
      <c r="Z166" s="1116"/>
      <c r="AA166" s="1116"/>
      <c r="AB166" s="1116"/>
      <c r="AC166" s="1116"/>
      <c r="AD166" s="1116"/>
      <c r="AE166" s="1116"/>
      <c r="AF166" s="1116"/>
      <c r="AG166" s="1116"/>
      <c r="AH166" s="1116"/>
      <c r="AI166" s="1116"/>
      <c r="AJ166" s="1116"/>
      <c r="AK166" s="1116"/>
      <c r="AL166" s="1116"/>
      <c r="AM166" s="1116"/>
      <c r="AN166" s="1116"/>
      <c r="AO166" s="1116"/>
      <c r="AP166" s="1116"/>
      <c r="AQ166" s="1116"/>
      <c r="AR166" s="1116"/>
      <c r="AS166" s="1116"/>
      <c r="AT166" s="1116"/>
      <c r="AU166" s="1116"/>
      <c r="AV166" s="1116"/>
      <c r="AW166" s="1116"/>
      <c r="AX166" s="1116"/>
      <c r="AY166" s="1116"/>
      <c r="AZ166" s="1116"/>
      <c r="BA166" s="1116"/>
      <c r="BB166" s="1116"/>
      <c r="BC166" s="1116"/>
      <c r="BD166" s="1116"/>
      <c r="BE166" s="1116"/>
      <c r="BF166" s="1116"/>
      <c r="BG166" s="1116"/>
      <c r="BH166" s="1116"/>
      <c r="BI166" s="1116"/>
      <c r="BJ166" s="1116"/>
      <c r="BK166" s="1116"/>
      <c r="BL166" s="1116"/>
      <c r="BM166" s="1116"/>
      <c r="BN166" s="1116"/>
      <c r="BO166" s="1116"/>
      <c r="BP166" s="1116"/>
      <c r="BQ166" s="1116"/>
      <c r="BR166" s="1116"/>
    </row>
    <row r="167" spans="2:70" s="31" customFormat="1" ht="16.350000000000001" customHeight="1">
      <c r="B167" s="789" t="s">
        <v>340</v>
      </c>
      <c r="C167" s="335" t="s">
        <v>488</v>
      </c>
      <c r="D167" s="638">
        <v>1109.8699999999999</v>
      </c>
      <c r="E167" s="638">
        <v>1090.47</v>
      </c>
      <c r="F167" s="639">
        <v>98.252047537098946</v>
      </c>
      <c r="G167" s="337">
        <v>1</v>
      </c>
      <c r="H167" s="338">
        <v>10</v>
      </c>
      <c r="I167" s="1104"/>
      <c r="J167" s="1104"/>
      <c r="K167" s="1104"/>
      <c r="L167" s="1104"/>
      <c r="M167" s="1104"/>
      <c r="N167" s="1104"/>
      <c r="O167" s="1104"/>
      <c r="P167" s="1104"/>
      <c r="Q167" s="1104"/>
      <c r="R167" s="1104"/>
      <c r="S167" s="1104"/>
      <c r="T167" s="1104"/>
      <c r="U167" s="1104"/>
      <c r="V167" s="1104"/>
      <c r="W167" s="1104"/>
      <c r="X167" s="1104"/>
      <c r="Y167" s="1104"/>
      <c r="Z167" s="1104"/>
      <c r="AA167" s="1104"/>
      <c r="AB167" s="1104"/>
      <c r="AC167" s="1104"/>
      <c r="AD167" s="1104"/>
      <c r="AE167" s="1104"/>
      <c r="AF167" s="1104"/>
      <c r="AG167" s="1104"/>
      <c r="AH167" s="1104"/>
      <c r="AI167" s="1104"/>
      <c r="AJ167" s="1104"/>
      <c r="AK167" s="1104"/>
      <c r="AL167" s="1104"/>
      <c r="AM167" s="1104"/>
      <c r="AN167" s="1104"/>
      <c r="AO167" s="1104"/>
      <c r="AP167" s="1104"/>
      <c r="AQ167" s="1104"/>
      <c r="AR167" s="1104"/>
      <c r="AS167" s="1104"/>
      <c r="AT167" s="1104"/>
      <c r="AU167" s="1104"/>
      <c r="AV167" s="1104"/>
      <c r="AW167" s="1104"/>
      <c r="AX167" s="1104"/>
      <c r="AY167" s="1104"/>
      <c r="AZ167" s="1104"/>
      <c r="BA167" s="1104"/>
      <c r="BB167" s="1104"/>
      <c r="BC167" s="1104"/>
      <c r="BD167" s="1104"/>
      <c r="BE167" s="1104"/>
      <c r="BF167" s="1104"/>
      <c r="BG167" s="1104"/>
      <c r="BH167" s="1104"/>
      <c r="BI167" s="1104"/>
      <c r="BJ167" s="1104"/>
      <c r="BK167" s="1104"/>
      <c r="BL167" s="1104"/>
      <c r="BM167" s="1104"/>
      <c r="BN167" s="1104"/>
      <c r="BO167" s="1104"/>
      <c r="BP167" s="1104"/>
      <c r="BQ167" s="1104"/>
      <c r="BR167" s="1104"/>
    </row>
    <row r="168" spans="2:70" s="31" customFormat="1" ht="16.350000000000001" customHeight="1">
      <c r="B168" s="789" t="s">
        <v>341</v>
      </c>
      <c r="C168" s="336" t="s">
        <v>489</v>
      </c>
      <c r="D168" s="638">
        <v>2393.4499999999998</v>
      </c>
      <c r="E168" s="693">
        <v>2366.16</v>
      </c>
      <c r="F168" s="339">
        <v>98.859804884163026</v>
      </c>
      <c r="G168" s="338">
        <v>1</v>
      </c>
      <c r="H168" s="338">
        <v>36</v>
      </c>
      <c r="I168" s="1116"/>
      <c r="J168" s="1116"/>
      <c r="K168" s="1116"/>
      <c r="L168" s="1116"/>
      <c r="M168" s="1116"/>
      <c r="N168" s="1116"/>
      <c r="O168" s="1116"/>
      <c r="P168" s="1116"/>
      <c r="Q168" s="1116"/>
      <c r="R168" s="1116"/>
      <c r="S168" s="1116"/>
      <c r="T168" s="1116"/>
      <c r="U168" s="1116"/>
      <c r="V168" s="1116"/>
      <c r="W168" s="1116"/>
      <c r="X168" s="1116"/>
      <c r="Y168" s="1116"/>
      <c r="Z168" s="1116"/>
      <c r="AA168" s="1116"/>
      <c r="AB168" s="1116"/>
      <c r="AC168" s="1116"/>
      <c r="AD168" s="1116"/>
      <c r="AE168" s="1116"/>
      <c r="AF168" s="1116"/>
      <c r="AG168" s="1116"/>
      <c r="AH168" s="1116"/>
      <c r="AI168" s="1116"/>
      <c r="AJ168" s="1116"/>
      <c r="AK168" s="1116"/>
      <c r="AL168" s="1116"/>
      <c r="AM168" s="1116"/>
      <c r="AN168" s="1116"/>
      <c r="AO168" s="1116"/>
      <c r="AP168" s="1116"/>
      <c r="AQ168" s="1116"/>
      <c r="AR168" s="1116"/>
      <c r="AS168" s="1116"/>
      <c r="AT168" s="1116"/>
      <c r="AU168" s="1116"/>
      <c r="AV168" s="1116"/>
      <c r="AW168" s="1116"/>
      <c r="AX168" s="1116"/>
      <c r="AY168" s="1116"/>
      <c r="AZ168" s="1116"/>
      <c r="BA168" s="1116"/>
      <c r="BB168" s="1116"/>
      <c r="BC168" s="1116"/>
      <c r="BD168" s="1116"/>
      <c r="BE168" s="1116"/>
      <c r="BF168" s="1116"/>
      <c r="BG168" s="1116"/>
      <c r="BH168" s="1116"/>
      <c r="BI168" s="1116"/>
      <c r="BJ168" s="1116"/>
      <c r="BK168" s="1116"/>
      <c r="BL168" s="1116"/>
      <c r="BM168" s="1116"/>
      <c r="BN168" s="1116"/>
      <c r="BO168" s="1116"/>
      <c r="BP168" s="1116"/>
      <c r="BQ168" s="1116"/>
      <c r="BR168" s="1116"/>
    </row>
    <row r="169" spans="2:70" s="31" customFormat="1" ht="16.350000000000001" customHeight="1">
      <c r="B169" s="789" t="s">
        <v>342</v>
      </c>
      <c r="C169" s="335" t="s">
        <v>2288</v>
      </c>
      <c r="D169" s="638">
        <v>4524</v>
      </c>
      <c r="E169" s="638">
        <v>4484.5600000000004</v>
      </c>
      <c r="F169" s="639">
        <v>99.128205128205138</v>
      </c>
      <c r="G169" s="337">
        <v>1</v>
      </c>
      <c r="H169" s="338">
        <v>18</v>
      </c>
      <c r="I169" s="1116"/>
      <c r="J169" s="1116"/>
      <c r="K169" s="1116"/>
      <c r="L169" s="1116"/>
      <c r="M169" s="1116"/>
      <c r="N169" s="1116"/>
      <c r="O169" s="1116"/>
      <c r="P169" s="1116"/>
      <c r="Q169" s="1116"/>
      <c r="R169" s="1116"/>
      <c r="S169" s="1116"/>
      <c r="T169" s="1116"/>
      <c r="U169" s="1116"/>
      <c r="V169" s="1116"/>
      <c r="W169" s="1116"/>
      <c r="X169" s="1116"/>
      <c r="Y169" s="1116"/>
      <c r="Z169" s="1116"/>
      <c r="AA169" s="1116"/>
      <c r="AB169" s="1116"/>
      <c r="AC169" s="1116"/>
      <c r="AD169" s="1116"/>
      <c r="AE169" s="1116"/>
      <c r="AF169" s="1116"/>
      <c r="AG169" s="1116"/>
      <c r="AH169" s="1116"/>
      <c r="AI169" s="1116"/>
      <c r="AJ169" s="1116"/>
      <c r="AK169" s="1116"/>
      <c r="AL169" s="1116"/>
      <c r="AM169" s="1116"/>
      <c r="AN169" s="1116"/>
      <c r="AO169" s="1116"/>
      <c r="AP169" s="1116"/>
      <c r="AQ169" s="1116"/>
      <c r="AR169" s="1116"/>
      <c r="AS169" s="1116"/>
      <c r="AT169" s="1116"/>
      <c r="AU169" s="1116"/>
      <c r="AV169" s="1116"/>
      <c r="AW169" s="1116"/>
      <c r="AX169" s="1116"/>
      <c r="AY169" s="1116"/>
      <c r="AZ169" s="1116"/>
      <c r="BA169" s="1116"/>
      <c r="BB169" s="1116"/>
      <c r="BC169" s="1116"/>
      <c r="BD169" s="1116"/>
      <c r="BE169" s="1116"/>
      <c r="BF169" s="1116"/>
      <c r="BG169" s="1116"/>
      <c r="BH169" s="1116"/>
      <c r="BI169" s="1116"/>
      <c r="BJ169" s="1116"/>
      <c r="BK169" s="1116"/>
      <c r="BL169" s="1116"/>
      <c r="BM169" s="1116"/>
      <c r="BN169" s="1116"/>
      <c r="BO169" s="1116"/>
      <c r="BP169" s="1116"/>
      <c r="BQ169" s="1116"/>
      <c r="BR169" s="1116"/>
    </row>
    <row r="170" spans="2:70" s="31" customFormat="1" ht="16.350000000000001" customHeight="1">
      <c r="B170" s="789" t="s">
        <v>343</v>
      </c>
      <c r="C170" s="336" t="s">
        <v>491</v>
      </c>
      <c r="D170" s="638">
        <v>3600.61</v>
      </c>
      <c r="E170" s="693">
        <v>3477.92</v>
      </c>
      <c r="F170" s="339">
        <v>96.592521822691154</v>
      </c>
      <c r="G170" s="338">
        <v>1</v>
      </c>
      <c r="H170" s="338">
        <v>40</v>
      </c>
      <c r="I170" s="1104"/>
      <c r="J170" s="1104"/>
      <c r="K170" s="1104"/>
      <c r="L170" s="1104"/>
      <c r="M170" s="1104"/>
      <c r="N170" s="1104"/>
      <c r="O170" s="1104"/>
      <c r="P170" s="1104"/>
      <c r="Q170" s="1104"/>
      <c r="R170" s="1104"/>
      <c r="S170" s="1104"/>
      <c r="T170" s="1104"/>
      <c r="U170" s="1104"/>
      <c r="V170" s="1104"/>
      <c r="W170" s="1104"/>
      <c r="X170" s="1104"/>
      <c r="Y170" s="1104"/>
      <c r="Z170" s="1104"/>
      <c r="AA170" s="1104"/>
      <c r="AB170" s="1104"/>
      <c r="AC170" s="1104"/>
      <c r="AD170" s="1104"/>
      <c r="AE170" s="1104"/>
      <c r="AF170" s="1104"/>
      <c r="AG170" s="1104"/>
      <c r="AH170" s="1104"/>
      <c r="AI170" s="1104"/>
      <c r="AJ170" s="1104"/>
      <c r="AK170" s="1104"/>
      <c r="AL170" s="1104"/>
      <c r="AM170" s="1104"/>
      <c r="AN170" s="1104"/>
      <c r="AO170" s="1104"/>
      <c r="AP170" s="1104"/>
      <c r="AQ170" s="1104"/>
      <c r="AR170" s="1104"/>
      <c r="AS170" s="1104"/>
      <c r="AT170" s="1104"/>
      <c r="AU170" s="1104"/>
      <c r="AV170" s="1104"/>
      <c r="AW170" s="1104"/>
      <c r="AX170" s="1104"/>
      <c r="AY170" s="1104"/>
      <c r="AZ170" s="1104"/>
      <c r="BA170" s="1104"/>
      <c r="BB170" s="1104"/>
      <c r="BC170" s="1104"/>
      <c r="BD170" s="1104"/>
      <c r="BE170" s="1104"/>
      <c r="BF170" s="1104"/>
      <c r="BG170" s="1104"/>
      <c r="BH170" s="1104"/>
      <c r="BI170" s="1104"/>
      <c r="BJ170" s="1104"/>
      <c r="BK170" s="1104"/>
      <c r="BL170" s="1104"/>
      <c r="BM170" s="1104"/>
      <c r="BN170" s="1104"/>
      <c r="BO170" s="1104"/>
      <c r="BP170" s="1104"/>
      <c r="BQ170" s="1104"/>
      <c r="BR170" s="1104"/>
    </row>
    <row r="171" spans="2:70" s="31" customFormat="1" ht="16.350000000000001" customHeight="1">
      <c r="B171" s="789" t="s">
        <v>344</v>
      </c>
      <c r="C171" s="335" t="s">
        <v>492</v>
      </c>
      <c r="D171" s="638">
        <v>5926.17</v>
      </c>
      <c r="E171" s="638">
        <v>5877.37</v>
      </c>
      <c r="F171" s="639">
        <v>99.176533916509314</v>
      </c>
      <c r="G171" s="337">
        <v>1</v>
      </c>
      <c r="H171" s="338">
        <v>39</v>
      </c>
      <c r="I171" s="1116"/>
      <c r="J171" s="1116"/>
      <c r="K171" s="1116"/>
      <c r="L171" s="1116"/>
      <c r="M171" s="1116"/>
      <c r="N171" s="1116"/>
      <c r="O171" s="1116"/>
      <c r="P171" s="1116"/>
      <c r="Q171" s="1116"/>
      <c r="R171" s="1116"/>
      <c r="S171" s="1116"/>
      <c r="T171" s="1116"/>
      <c r="U171" s="1116"/>
      <c r="V171" s="1116"/>
      <c r="W171" s="1116"/>
      <c r="X171" s="1116"/>
      <c r="Y171" s="1116"/>
      <c r="Z171" s="1116"/>
      <c r="AA171" s="1116"/>
      <c r="AB171" s="1116"/>
      <c r="AC171" s="1116"/>
      <c r="AD171" s="1116"/>
      <c r="AE171" s="1116"/>
      <c r="AF171" s="1116"/>
      <c r="AG171" s="1116"/>
      <c r="AH171" s="1116"/>
      <c r="AI171" s="1116"/>
      <c r="AJ171" s="1116"/>
      <c r="AK171" s="1116"/>
      <c r="AL171" s="1116"/>
      <c r="AM171" s="1116"/>
      <c r="AN171" s="1116"/>
      <c r="AO171" s="1116"/>
      <c r="AP171" s="1116"/>
      <c r="AQ171" s="1116"/>
      <c r="AR171" s="1116"/>
      <c r="AS171" s="1116"/>
      <c r="AT171" s="1116"/>
      <c r="AU171" s="1116"/>
      <c r="AV171" s="1116"/>
      <c r="AW171" s="1116"/>
      <c r="AX171" s="1116"/>
      <c r="AY171" s="1116"/>
      <c r="AZ171" s="1116"/>
      <c r="BA171" s="1116"/>
      <c r="BB171" s="1116"/>
      <c r="BC171" s="1116"/>
      <c r="BD171" s="1116"/>
      <c r="BE171" s="1116"/>
      <c r="BF171" s="1116"/>
      <c r="BG171" s="1116"/>
      <c r="BH171" s="1116"/>
      <c r="BI171" s="1116"/>
      <c r="BJ171" s="1116"/>
      <c r="BK171" s="1116"/>
      <c r="BL171" s="1116"/>
      <c r="BM171" s="1116"/>
      <c r="BN171" s="1116"/>
      <c r="BO171" s="1116"/>
      <c r="BP171" s="1116"/>
      <c r="BQ171" s="1116"/>
      <c r="BR171" s="1116"/>
    </row>
    <row r="172" spans="2:70" s="31" customFormat="1" ht="16.350000000000001" customHeight="1">
      <c r="B172" s="789" t="s">
        <v>345</v>
      </c>
      <c r="C172" s="336" t="s">
        <v>493</v>
      </c>
      <c r="D172" s="638">
        <v>2026.44</v>
      </c>
      <c r="E172" s="693">
        <v>1991.76</v>
      </c>
      <c r="F172" s="339">
        <v>98.288624385622072</v>
      </c>
      <c r="G172" s="338">
        <v>1</v>
      </c>
      <c r="H172" s="338">
        <v>9</v>
      </c>
      <c r="I172" s="1116"/>
      <c r="J172" s="1116"/>
      <c r="K172" s="1116"/>
      <c r="L172" s="1116"/>
      <c r="M172" s="1116"/>
      <c r="N172" s="1116"/>
      <c r="O172" s="1116"/>
      <c r="P172" s="1116"/>
      <c r="Q172" s="1116"/>
      <c r="R172" s="1116"/>
      <c r="S172" s="1116"/>
      <c r="T172" s="1116"/>
      <c r="U172" s="1116"/>
      <c r="V172" s="1116"/>
      <c r="W172" s="1116"/>
      <c r="X172" s="1116"/>
      <c r="Y172" s="1116"/>
      <c r="Z172" s="1116"/>
      <c r="AA172" s="1116"/>
      <c r="AB172" s="1116"/>
      <c r="AC172" s="1116"/>
      <c r="AD172" s="1116"/>
      <c r="AE172" s="1116"/>
      <c r="AF172" s="1116"/>
      <c r="AG172" s="1116"/>
      <c r="AH172" s="1116"/>
      <c r="AI172" s="1116"/>
      <c r="AJ172" s="1116"/>
      <c r="AK172" s="1116"/>
      <c r="AL172" s="1116"/>
      <c r="AM172" s="1116"/>
      <c r="AN172" s="1116"/>
      <c r="AO172" s="1116"/>
      <c r="AP172" s="1116"/>
      <c r="AQ172" s="1116"/>
      <c r="AR172" s="1116"/>
      <c r="AS172" s="1116"/>
      <c r="AT172" s="1116"/>
      <c r="AU172" s="1116"/>
      <c r="AV172" s="1116"/>
      <c r="AW172" s="1116"/>
      <c r="AX172" s="1116"/>
      <c r="AY172" s="1116"/>
      <c r="AZ172" s="1116"/>
      <c r="BA172" s="1116"/>
      <c r="BB172" s="1116"/>
      <c r="BC172" s="1116"/>
      <c r="BD172" s="1116"/>
      <c r="BE172" s="1116"/>
      <c r="BF172" s="1116"/>
      <c r="BG172" s="1116"/>
      <c r="BH172" s="1116"/>
      <c r="BI172" s="1116"/>
      <c r="BJ172" s="1116"/>
      <c r="BK172" s="1116"/>
      <c r="BL172" s="1116"/>
      <c r="BM172" s="1116"/>
      <c r="BN172" s="1116"/>
      <c r="BO172" s="1116"/>
      <c r="BP172" s="1116"/>
      <c r="BQ172" s="1116"/>
      <c r="BR172" s="1116"/>
    </row>
    <row r="173" spans="2:70" s="31" customFormat="1" ht="16.350000000000001" customHeight="1">
      <c r="B173" s="789" t="s">
        <v>346</v>
      </c>
      <c r="C173" s="335" t="s">
        <v>494</v>
      </c>
      <c r="D173" s="638">
        <v>662.58</v>
      </c>
      <c r="E173" s="638">
        <v>662.58</v>
      </c>
      <c r="F173" s="639">
        <v>100</v>
      </c>
      <c r="G173" s="337">
        <v>1</v>
      </c>
      <c r="H173" s="338">
        <v>3</v>
      </c>
      <c r="I173" s="1104"/>
      <c r="J173" s="1104"/>
      <c r="K173" s="1104"/>
      <c r="L173" s="1104"/>
      <c r="M173" s="1104"/>
      <c r="N173" s="1104"/>
      <c r="O173" s="1104"/>
      <c r="P173" s="1104"/>
      <c r="Q173" s="1104"/>
      <c r="R173" s="1104"/>
      <c r="S173" s="1104"/>
      <c r="T173" s="1104"/>
      <c r="U173" s="1104"/>
      <c r="V173" s="1104"/>
      <c r="W173" s="1104"/>
      <c r="X173" s="1104"/>
      <c r="Y173" s="1104"/>
      <c r="Z173" s="1104"/>
      <c r="AA173" s="1104"/>
      <c r="AB173" s="1104"/>
      <c r="AC173" s="1104"/>
      <c r="AD173" s="1104"/>
      <c r="AE173" s="1104"/>
      <c r="AF173" s="1104"/>
      <c r="AG173" s="1104"/>
      <c r="AH173" s="1104"/>
      <c r="AI173" s="1104"/>
      <c r="AJ173" s="1104"/>
      <c r="AK173" s="1104"/>
      <c r="AL173" s="1104"/>
      <c r="AM173" s="1104"/>
      <c r="AN173" s="1104"/>
      <c r="AO173" s="1104"/>
      <c r="AP173" s="1104"/>
      <c r="AQ173" s="1104"/>
      <c r="AR173" s="1104"/>
      <c r="AS173" s="1104"/>
      <c r="AT173" s="1104"/>
      <c r="AU173" s="1104"/>
      <c r="AV173" s="1104"/>
      <c r="AW173" s="1104"/>
      <c r="AX173" s="1104"/>
      <c r="AY173" s="1104"/>
      <c r="AZ173" s="1104"/>
      <c r="BA173" s="1104"/>
      <c r="BB173" s="1104"/>
      <c r="BC173" s="1104"/>
      <c r="BD173" s="1104"/>
      <c r="BE173" s="1104"/>
      <c r="BF173" s="1104"/>
      <c r="BG173" s="1104"/>
      <c r="BH173" s="1104"/>
      <c r="BI173" s="1104"/>
      <c r="BJ173" s="1104"/>
      <c r="BK173" s="1104"/>
      <c r="BL173" s="1104"/>
      <c r="BM173" s="1104"/>
      <c r="BN173" s="1104"/>
      <c r="BO173" s="1104"/>
      <c r="BP173" s="1104"/>
      <c r="BQ173" s="1104"/>
      <c r="BR173" s="1104"/>
    </row>
    <row r="174" spans="2:70" s="31" customFormat="1" ht="16.350000000000001" customHeight="1">
      <c r="B174" s="789" t="s">
        <v>347</v>
      </c>
      <c r="C174" s="336" t="s">
        <v>495</v>
      </c>
      <c r="D174" s="638">
        <v>1069.82</v>
      </c>
      <c r="E174" s="693">
        <v>1031.6199999999999</v>
      </c>
      <c r="F174" s="339">
        <v>96.429305864537952</v>
      </c>
      <c r="G174" s="338">
        <v>1</v>
      </c>
      <c r="H174" s="338">
        <v>4</v>
      </c>
      <c r="I174" s="1116"/>
      <c r="J174" s="1116"/>
      <c r="K174" s="1116"/>
      <c r="L174" s="1116"/>
      <c r="M174" s="1116"/>
      <c r="N174" s="1116"/>
      <c r="O174" s="1116"/>
      <c r="P174" s="1116"/>
      <c r="Q174" s="1116"/>
      <c r="R174" s="1116"/>
      <c r="S174" s="1116"/>
      <c r="T174" s="1116"/>
      <c r="U174" s="1116"/>
      <c r="V174" s="1116"/>
      <c r="W174" s="1116"/>
      <c r="X174" s="1116"/>
      <c r="Y174" s="1116"/>
      <c r="Z174" s="1116"/>
      <c r="AA174" s="1116"/>
      <c r="AB174" s="1116"/>
      <c r="AC174" s="1116"/>
      <c r="AD174" s="1116"/>
      <c r="AE174" s="1116"/>
      <c r="AF174" s="1116"/>
      <c r="AG174" s="1116"/>
      <c r="AH174" s="1116"/>
      <c r="AI174" s="1116"/>
      <c r="AJ174" s="1116"/>
      <c r="AK174" s="1116"/>
      <c r="AL174" s="1116"/>
      <c r="AM174" s="1116"/>
      <c r="AN174" s="1116"/>
      <c r="AO174" s="1116"/>
      <c r="AP174" s="1116"/>
      <c r="AQ174" s="1116"/>
      <c r="AR174" s="1116"/>
      <c r="AS174" s="1116"/>
      <c r="AT174" s="1116"/>
      <c r="AU174" s="1116"/>
      <c r="AV174" s="1116"/>
      <c r="AW174" s="1116"/>
      <c r="AX174" s="1116"/>
      <c r="AY174" s="1116"/>
      <c r="AZ174" s="1116"/>
      <c r="BA174" s="1116"/>
      <c r="BB174" s="1116"/>
      <c r="BC174" s="1116"/>
      <c r="BD174" s="1116"/>
      <c r="BE174" s="1116"/>
      <c r="BF174" s="1116"/>
      <c r="BG174" s="1116"/>
      <c r="BH174" s="1116"/>
      <c r="BI174" s="1116"/>
      <c r="BJ174" s="1116"/>
      <c r="BK174" s="1116"/>
      <c r="BL174" s="1116"/>
      <c r="BM174" s="1116"/>
      <c r="BN174" s="1116"/>
      <c r="BO174" s="1116"/>
      <c r="BP174" s="1116"/>
      <c r="BQ174" s="1116"/>
      <c r="BR174" s="1116"/>
    </row>
    <row r="175" spans="2:70" s="31" customFormat="1" ht="16.350000000000001" customHeight="1">
      <c r="B175" s="789" t="s">
        <v>348</v>
      </c>
      <c r="C175" s="335" t="s">
        <v>496</v>
      </c>
      <c r="D175" s="638">
        <v>1759.11</v>
      </c>
      <c r="E175" s="638">
        <v>1732.12</v>
      </c>
      <c r="F175" s="639">
        <v>98.465701405824532</v>
      </c>
      <c r="G175" s="337">
        <v>1</v>
      </c>
      <c r="H175" s="338">
        <v>8</v>
      </c>
      <c r="I175" s="1116"/>
      <c r="J175" s="1116"/>
      <c r="K175" s="1116"/>
      <c r="L175" s="1116"/>
      <c r="M175" s="1116"/>
      <c r="N175" s="1116"/>
      <c r="O175" s="1116"/>
      <c r="P175" s="1116"/>
      <c r="Q175" s="1116"/>
      <c r="R175" s="1116"/>
      <c r="S175" s="1116"/>
      <c r="T175" s="1116"/>
      <c r="U175" s="1116"/>
      <c r="V175" s="1116"/>
      <c r="W175" s="1116"/>
      <c r="X175" s="1116"/>
      <c r="Y175" s="1116"/>
      <c r="Z175" s="1116"/>
      <c r="AA175" s="1116"/>
      <c r="AB175" s="1116"/>
      <c r="AC175" s="1116"/>
      <c r="AD175" s="1116"/>
      <c r="AE175" s="1116"/>
      <c r="AF175" s="1116"/>
      <c r="AG175" s="1116"/>
      <c r="AH175" s="1116"/>
      <c r="AI175" s="1116"/>
      <c r="AJ175" s="1116"/>
      <c r="AK175" s="1116"/>
      <c r="AL175" s="1116"/>
      <c r="AM175" s="1116"/>
      <c r="AN175" s="1116"/>
      <c r="AO175" s="1116"/>
      <c r="AP175" s="1116"/>
      <c r="AQ175" s="1116"/>
      <c r="AR175" s="1116"/>
      <c r="AS175" s="1116"/>
      <c r="AT175" s="1116"/>
      <c r="AU175" s="1116"/>
      <c r="AV175" s="1116"/>
      <c r="AW175" s="1116"/>
      <c r="AX175" s="1116"/>
      <c r="AY175" s="1116"/>
      <c r="AZ175" s="1116"/>
      <c r="BA175" s="1116"/>
      <c r="BB175" s="1116"/>
      <c r="BC175" s="1116"/>
      <c r="BD175" s="1116"/>
      <c r="BE175" s="1116"/>
      <c r="BF175" s="1116"/>
      <c r="BG175" s="1116"/>
      <c r="BH175" s="1116"/>
      <c r="BI175" s="1116"/>
      <c r="BJ175" s="1116"/>
      <c r="BK175" s="1116"/>
      <c r="BL175" s="1116"/>
      <c r="BM175" s="1116"/>
      <c r="BN175" s="1116"/>
      <c r="BO175" s="1116"/>
      <c r="BP175" s="1116"/>
      <c r="BQ175" s="1116"/>
      <c r="BR175" s="1116"/>
    </row>
    <row r="176" spans="2:70" s="31" customFormat="1" ht="16.350000000000001" customHeight="1">
      <c r="B176" s="789" t="s">
        <v>350</v>
      </c>
      <c r="C176" s="336" t="s">
        <v>2293</v>
      </c>
      <c r="D176" s="638">
        <v>1459.86</v>
      </c>
      <c r="E176" s="693">
        <v>1459.86</v>
      </c>
      <c r="F176" s="339">
        <v>100</v>
      </c>
      <c r="G176" s="338">
        <v>1</v>
      </c>
      <c r="H176" s="338">
        <v>6</v>
      </c>
      <c r="I176" s="1104"/>
      <c r="J176" s="1104"/>
      <c r="K176" s="1104"/>
      <c r="L176" s="1104"/>
      <c r="M176" s="1104"/>
      <c r="N176" s="1104"/>
      <c r="O176" s="1104"/>
      <c r="P176" s="1104"/>
      <c r="Q176" s="1104"/>
      <c r="R176" s="1104"/>
      <c r="S176" s="1104"/>
      <c r="T176" s="1104"/>
      <c r="U176" s="1104"/>
      <c r="V176" s="1104"/>
      <c r="W176" s="1104"/>
      <c r="X176" s="1104"/>
      <c r="Y176" s="1104"/>
      <c r="Z176" s="1104"/>
      <c r="AA176" s="1104"/>
      <c r="AB176" s="1104"/>
      <c r="AC176" s="1104"/>
      <c r="AD176" s="1104"/>
      <c r="AE176" s="1104"/>
      <c r="AF176" s="1104"/>
      <c r="AG176" s="1104"/>
      <c r="AH176" s="1104"/>
      <c r="AI176" s="1104"/>
      <c r="AJ176" s="1104"/>
      <c r="AK176" s="1104"/>
      <c r="AL176" s="1104"/>
      <c r="AM176" s="1104"/>
      <c r="AN176" s="1104"/>
      <c r="AO176" s="1104"/>
      <c r="AP176" s="1104"/>
      <c r="AQ176" s="1104"/>
      <c r="AR176" s="1104"/>
      <c r="AS176" s="1104"/>
      <c r="AT176" s="1104"/>
      <c r="AU176" s="1104"/>
      <c r="AV176" s="1104"/>
      <c r="AW176" s="1104"/>
      <c r="AX176" s="1104"/>
      <c r="AY176" s="1104"/>
      <c r="AZ176" s="1104"/>
      <c r="BA176" s="1104"/>
      <c r="BB176" s="1104"/>
      <c r="BC176" s="1104"/>
      <c r="BD176" s="1104"/>
      <c r="BE176" s="1104"/>
      <c r="BF176" s="1104"/>
      <c r="BG176" s="1104"/>
      <c r="BH176" s="1104"/>
      <c r="BI176" s="1104"/>
      <c r="BJ176" s="1104"/>
      <c r="BK176" s="1104"/>
      <c r="BL176" s="1104"/>
      <c r="BM176" s="1104"/>
      <c r="BN176" s="1104"/>
      <c r="BO176" s="1104"/>
      <c r="BP176" s="1104"/>
      <c r="BQ176" s="1104"/>
      <c r="BR176" s="1104"/>
    </row>
    <row r="177" spans="2:70" s="31" customFormat="1" ht="16.350000000000001" customHeight="1">
      <c r="B177" s="789" t="s">
        <v>351</v>
      </c>
      <c r="C177" s="335" t="s">
        <v>499</v>
      </c>
      <c r="D177" s="638">
        <v>1162.55</v>
      </c>
      <c r="E177" s="638">
        <v>1137.23</v>
      </c>
      <c r="F177" s="639">
        <v>97.822029160036124</v>
      </c>
      <c r="G177" s="337">
        <v>1</v>
      </c>
      <c r="H177" s="338">
        <v>5</v>
      </c>
      <c r="I177" s="1116"/>
      <c r="J177" s="1116"/>
      <c r="K177" s="1116"/>
      <c r="L177" s="1116"/>
      <c r="M177" s="1116"/>
      <c r="N177" s="1116"/>
      <c r="O177" s="1116"/>
      <c r="P177" s="1116"/>
      <c r="Q177" s="1116"/>
      <c r="R177" s="1116"/>
      <c r="S177" s="1116"/>
      <c r="T177" s="1116"/>
      <c r="U177" s="1116"/>
      <c r="V177" s="1116"/>
      <c r="W177" s="1116"/>
      <c r="X177" s="1116"/>
      <c r="Y177" s="1116"/>
      <c r="Z177" s="1116"/>
      <c r="AA177" s="1116"/>
      <c r="AB177" s="1116"/>
      <c r="AC177" s="1116"/>
      <c r="AD177" s="1116"/>
      <c r="AE177" s="1116"/>
      <c r="AF177" s="1116"/>
      <c r="AG177" s="1116"/>
      <c r="AH177" s="1116"/>
      <c r="AI177" s="1116"/>
      <c r="AJ177" s="1116"/>
      <c r="AK177" s="1116"/>
      <c r="AL177" s="1116"/>
      <c r="AM177" s="1116"/>
      <c r="AN177" s="1116"/>
      <c r="AO177" s="1116"/>
      <c r="AP177" s="1116"/>
      <c r="AQ177" s="1116"/>
      <c r="AR177" s="1116"/>
      <c r="AS177" s="1116"/>
      <c r="AT177" s="1116"/>
      <c r="AU177" s="1116"/>
      <c r="AV177" s="1116"/>
      <c r="AW177" s="1116"/>
      <c r="AX177" s="1116"/>
      <c r="AY177" s="1116"/>
      <c r="AZ177" s="1116"/>
      <c r="BA177" s="1116"/>
      <c r="BB177" s="1116"/>
      <c r="BC177" s="1116"/>
      <c r="BD177" s="1116"/>
      <c r="BE177" s="1116"/>
      <c r="BF177" s="1116"/>
      <c r="BG177" s="1116"/>
      <c r="BH177" s="1116"/>
      <c r="BI177" s="1116"/>
      <c r="BJ177" s="1116"/>
      <c r="BK177" s="1116"/>
      <c r="BL177" s="1116"/>
      <c r="BM177" s="1116"/>
      <c r="BN177" s="1116"/>
      <c r="BO177" s="1116"/>
      <c r="BP177" s="1116"/>
      <c r="BQ177" s="1116"/>
      <c r="BR177" s="1116"/>
    </row>
    <row r="178" spans="2:70" s="31" customFormat="1" ht="16.350000000000001" customHeight="1">
      <c r="B178" s="789" t="s">
        <v>352</v>
      </c>
      <c r="C178" s="336" t="s">
        <v>2295</v>
      </c>
      <c r="D178" s="638">
        <v>578.17999999999995</v>
      </c>
      <c r="E178" s="693">
        <v>578.17999999999995</v>
      </c>
      <c r="F178" s="339">
        <v>100</v>
      </c>
      <c r="G178" s="338">
        <v>1</v>
      </c>
      <c r="H178" s="338">
        <v>2</v>
      </c>
      <c r="I178" s="1116"/>
      <c r="J178" s="1116"/>
      <c r="K178" s="1116"/>
      <c r="L178" s="1116"/>
      <c r="M178" s="1116"/>
      <c r="N178" s="1116"/>
      <c r="O178" s="1116"/>
      <c r="P178" s="1116"/>
      <c r="Q178" s="1116"/>
      <c r="R178" s="1116"/>
      <c r="S178" s="1116"/>
      <c r="T178" s="1116"/>
      <c r="U178" s="1116"/>
      <c r="V178" s="1116"/>
      <c r="W178" s="1116"/>
      <c r="X178" s="1116"/>
      <c r="Y178" s="1116"/>
      <c r="Z178" s="1116"/>
      <c r="AA178" s="1116"/>
      <c r="AB178" s="1116"/>
      <c r="AC178" s="1116"/>
      <c r="AD178" s="1116"/>
      <c r="AE178" s="1116"/>
      <c r="AF178" s="1116"/>
      <c r="AG178" s="1116"/>
      <c r="AH178" s="1116"/>
      <c r="AI178" s="1116"/>
      <c r="AJ178" s="1116"/>
      <c r="AK178" s="1116"/>
      <c r="AL178" s="1116"/>
      <c r="AM178" s="1116"/>
      <c r="AN178" s="1116"/>
      <c r="AO178" s="1116"/>
      <c r="AP178" s="1116"/>
      <c r="AQ178" s="1116"/>
      <c r="AR178" s="1116"/>
      <c r="AS178" s="1116"/>
      <c r="AT178" s="1116"/>
      <c r="AU178" s="1116"/>
      <c r="AV178" s="1116"/>
      <c r="AW178" s="1116"/>
      <c r="AX178" s="1116"/>
      <c r="AY178" s="1116"/>
      <c r="AZ178" s="1116"/>
      <c r="BA178" s="1116"/>
      <c r="BB178" s="1116"/>
      <c r="BC178" s="1116"/>
      <c r="BD178" s="1116"/>
      <c r="BE178" s="1116"/>
      <c r="BF178" s="1116"/>
      <c r="BG178" s="1116"/>
      <c r="BH178" s="1116"/>
      <c r="BI178" s="1116"/>
      <c r="BJ178" s="1116"/>
      <c r="BK178" s="1116"/>
      <c r="BL178" s="1116"/>
      <c r="BM178" s="1116"/>
      <c r="BN178" s="1116"/>
      <c r="BO178" s="1116"/>
      <c r="BP178" s="1116"/>
      <c r="BQ178" s="1116"/>
      <c r="BR178" s="1116"/>
    </row>
    <row r="179" spans="2:70" s="31" customFormat="1" ht="16.350000000000001" customHeight="1">
      <c r="B179" s="789" t="s">
        <v>353</v>
      </c>
      <c r="C179" s="335" t="s">
        <v>1473</v>
      </c>
      <c r="D179" s="638">
        <v>507.11</v>
      </c>
      <c r="E179" s="638">
        <v>507.11</v>
      </c>
      <c r="F179" s="639">
        <v>100</v>
      </c>
      <c r="G179" s="337">
        <v>1</v>
      </c>
      <c r="H179" s="338">
        <v>2</v>
      </c>
      <c r="I179" s="1104"/>
      <c r="J179" s="1104"/>
      <c r="K179" s="1104"/>
      <c r="L179" s="1104"/>
      <c r="M179" s="1104"/>
      <c r="N179" s="1104"/>
      <c r="O179" s="1104"/>
      <c r="P179" s="1104"/>
      <c r="Q179" s="1104"/>
      <c r="R179" s="1104"/>
      <c r="S179" s="1104"/>
      <c r="T179" s="1104"/>
      <c r="U179" s="1104"/>
      <c r="V179" s="1104"/>
      <c r="W179" s="1104"/>
      <c r="X179" s="1104"/>
      <c r="Y179" s="1104"/>
      <c r="Z179" s="1104"/>
      <c r="AA179" s="1104"/>
      <c r="AB179" s="1104"/>
      <c r="AC179" s="1104"/>
      <c r="AD179" s="1104"/>
      <c r="AE179" s="1104"/>
      <c r="AF179" s="1104"/>
      <c r="AG179" s="1104"/>
      <c r="AH179" s="1104"/>
      <c r="AI179" s="1104"/>
      <c r="AJ179" s="1104"/>
      <c r="AK179" s="1104"/>
      <c r="AL179" s="1104"/>
      <c r="AM179" s="1104"/>
      <c r="AN179" s="1104"/>
      <c r="AO179" s="1104"/>
      <c r="AP179" s="1104"/>
      <c r="AQ179" s="1104"/>
      <c r="AR179" s="1104"/>
      <c r="AS179" s="1104"/>
      <c r="AT179" s="1104"/>
      <c r="AU179" s="1104"/>
      <c r="AV179" s="1104"/>
      <c r="AW179" s="1104"/>
      <c r="AX179" s="1104"/>
      <c r="AY179" s="1104"/>
      <c r="AZ179" s="1104"/>
      <c r="BA179" s="1104"/>
      <c r="BB179" s="1104"/>
      <c r="BC179" s="1104"/>
      <c r="BD179" s="1104"/>
      <c r="BE179" s="1104"/>
      <c r="BF179" s="1104"/>
      <c r="BG179" s="1104"/>
      <c r="BH179" s="1104"/>
      <c r="BI179" s="1104"/>
      <c r="BJ179" s="1104"/>
      <c r="BK179" s="1104"/>
      <c r="BL179" s="1104"/>
      <c r="BM179" s="1104"/>
      <c r="BN179" s="1104"/>
      <c r="BO179" s="1104"/>
      <c r="BP179" s="1104"/>
      <c r="BQ179" s="1104"/>
      <c r="BR179" s="1104"/>
    </row>
    <row r="180" spans="2:70" s="31" customFormat="1" ht="16.350000000000001" customHeight="1">
      <c r="B180" s="789" t="s">
        <v>354</v>
      </c>
      <c r="C180" s="336" t="s">
        <v>2058</v>
      </c>
      <c r="D180" s="638">
        <v>1053.3900000000001</v>
      </c>
      <c r="E180" s="693">
        <v>1027.45</v>
      </c>
      <c r="F180" s="339">
        <v>97.537474249803012</v>
      </c>
      <c r="G180" s="338">
        <v>1</v>
      </c>
      <c r="H180" s="338">
        <v>3</v>
      </c>
      <c r="I180" s="1116"/>
      <c r="J180" s="1116"/>
      <c r="K180" s="1116"/>
      <c r="L180" s="1116"/>
      <c r="M180" s="1116"/>
      <c r="N180" s="1116"/>
      <c r="O180" s="1116"/>
      <c r="P180" s="1116"/>
      <c r="Q180" s="1116"/>
      <c r="R180" s="1116"/>
      <c r="S180" s="1116"/>
      <c r="T180" s="1116"/>
      <c r="U180" s="1116"/>
      <c r="V180" s="1116"/>
      <c r="W180" s="1116"/>
      <c r="X180" s="1116"/>
      <c r="Y180" s="1116"/>
      <c r="Z180" s="1116"/>
      <c r="AA180" s="1116"/>
      <c r="AB180" s="1116"/>
      <c r="AC180" s="1116"/>
      <c r="AD180" s="1116"/>
      <c r="AE180" s="1116"/>
      <c r="AF180" s="1116"/>
      <c r="AG180" s="1116"/>
      <c r="AH180" s="1116"/>
      <c r="AI180" s="1116"/>
      <c r="AJ180" s="1116"/>
      <c r="AK180" s="1116"/>
      <c r="AL180" s="1116"/>
      <c r="AM180" s="1116"/>
      <c r="AN180" s="1116"/>
      <c r="AO180" s="1116"/>
      <c r="AP180" s="1116"/>
      <c r="AQ180" s="1116"/>
      <c r="AR180" s="1116"/>
      <c r="AS180" s="1116"/>
      <c r="AT180" s="1116"/>
      <c r="AU180" s="1116"/>
      <c r="AV180" s="1116"/>
      <c r="AW180" s="1116"/>
      <c r="AX180" s="1116"/>
      <c r="AY180" s="1116"/>
      <c r="AZ180" s="1116"/>
      <c r="BA180" s="1116"/>
      <c r="BB180" s="1116"/>
      <c r="BC180" s="1116"/>
      <c r="BD180" s="1116"/>
      <c r="BE180" s="1116"/>
      <c r="BF180" s="1116"/>
      <c r="BG180" s="1116"/>
      <c r="BH180" s="1116"/>
      <c r="BI180" s="1116"/>
      <c r="BJ180" s="1116"/>
      <c r="BK180" s="1116"/>
      <c r="BL180" s="1116"/>
      <c r="BM180" s="1116"/>
      <c r="BN180" s="1116"/>
      <c r="BO180" s="1116"/>
      <c r="BP180" s="1116"/>
      <c r="BQ180" s="1116"/>
      <c r="BR180" s="1116"/>
    </row>
    <row r="181" spans="2:70" s="31" customFormat="1" ht="16.350000000000001" customHeight="1">
      <c r="B181" s="789" t="s">
        <v>355</v>
      </c>
      <c r="C181" s="335" t="s">
        <v>1149</v>
      </c>
      <c r="D181" s="638">
        <v>1755.52</v>
      </c>
      <c r="E181" s="638">
        <v>1652.4</v>
      </c>
      <c r="F181" s="639">
        <v>94.125956981407228</v>
      </c>
      <c r="G181" s="337">
        <v>1</v>
      </c>
      <c r="H181" s="338">
        <v>5</v>
      </c>
      <c r="I181" s="1116"/>
      <c r="J181" s="1116"/>
      <c r="K181" s="1116"/>
      <c r="L181" s="1116"/>
      <c r="M181" s="1116"/>
      <c r="N181" s="1116"/>
      <c r="O181" s="1116"/>
      <c r="P181" s="1116"/>
      <c r="Q181" s="1116"/>
      <c r="R181" s="1116"/>
      <c r="S181" s="1116"/>
      <c r="T181" s="1116"/>
      <c r="U181" s="1116"/>
      <c r="V181" s="1116"/>
      <c r="W181" s="1116"/>
      <c r="X181" s="1116"/>
      <c r="Y181" s="1116"/>
      <c r="Z181" s="1116"/>
      <c r="AA181" s="1116"/>
      <c r="AB181" s="1116"/>
      <c r="AC181" s="1116"/>
      <c r="AD181" s="1116"/>
      <c r="AE181" s="1116"/>
      <c r="AF181" s="1116"/>
      <c r="AG181" s="1116"/>
      <c r="AH181" s="1116"/>
      <c r="AI181" s="1116"/>
      <c r="AJ181" s="1116"/>
      <c r="AK181" s="1116"/>
      <c r="AL181" s="1116"/>
      <c r="AM181" s="1116"/>
      <c r="AN181" s="1116"/>
      <c r="AO181" s="1116"/>
      <c r="AP181" s="1116"/>
      <c r="AQ181" s="1116"/>
      <c r="AR181" s="1116"/>
      <c r="AS181" s="1116"/>
      <c r="AT181" s="1116"/>
      <c r="AU181" s="1116"/>
      <c r="AV181" s="1116"/>
      <c r="AW181" s="1116"/>
      <c r="AX181" s="1116"/>
      <c r="AY181" s="1116"/>
      <c r="AZ181" s="1116"/>
      <c r="BA181" s="1116"/>
      <c r="BB181" s="1116"/>
      <c r="BC181" s="1116"/>
      <c r="BD181" s="1116"/>
      <c r="BE181" s="1116"/>
      <c r="BF181" s="1116"/>
      <c r="BG181" s="1116"/>
      <c r="BH181" s="1116"/>
      <c r="BI181" s="1116"/>
      <c r="BJ181" s="1116"/>
      <c r="BK181" s="1116"/>
      <c r="BL181" s="1116"/>
      <c r="BM181" s="1116"/>
      <c r="BN181" s="1116"/>
      <c r="BO181" s="1116"/>
      <c r="BP181" s="1116"/>
      <c r="BQ181" s="1116"/>
      <c r="BR181" s="1116"/>
    </row>
    <row r="182" spans="2:70" s="31" customFormat="1" ht="16.350000000000001" customHeight="1">
      <c r="B182" s="789" t="s">
        <v>356</v>
      </c>
      <c r="C182" s="336" t="s">
        <v>2061</v>
      </c>
      <c r="D182" s="638">
        <v>2853.06</v>
      </c>
      <c r="E182" s="693">
        <v>2752.4</v>
      </c>
      <c r="F182" s="339">
        <v>96.471858285489972</v>
      </c>
      <c r="G182" s="338">
        <v>1</v>
      </c>
      <c r="H182" s="338">
        <v>22</v>
      </c>
      <c r="I182" s="1104"/>
      <c r="J182" s="1104"/>
      <c r="K182" s="1104"/>
      <c r="L182" s="1104"/>
      <c r="M182" s="1104"/>
      <c r="N182" s="1104"/>
      <c r="O182" s="1104"/>
      <c r="P182" s="1104"/>
      <c r="Q182" s="1104"/>
      <c r="R182" s="1104"/>
      <c r="S182" s="1104"/>
      <c r="T182" s="1104"/>
      <c r="U182" s="1104"/>
      <c r="V182" s="1104"/>
      <c r="W182" s="1104"/>
      <c r="X182" s="1104"/>
      <c r="Y182" s="1104"/>
      <c r="Z182" s="1104"/>
      <c r="AA182" s="1104"/>
      <c r="AB182" s="1104"/>
      <c r="AC182" s="1104"/>
      <c r="AD182" s="1104"/>
      <c r="AE182" s="1104"/>
      <c r="AF182" s="1104"/>
      <c r="AG182" s="1104"/>
      <c r="AH182" s="1104"/>
      <c r="AI182" s="1104"/>
      <c r="AJ182" s="1104"/>
      <c r="AK182" s="1104"/>
      <c r="AL182" s="1104"/>
      <c r="AM182" s="1104"/>
      <c r="AN182" s="1104"/>
      <c r="AO182" s="1104"/>
      <c r="AP182" s="1104"/>
      <c r="AQ182" s="1104"/>
      <c r="AR182" s="1104"/>
      <c r="AS182" s="1104"/>
      <c r="AT182" s="1104"/>
      <c r="AU182" s="1104"/>
      <c r="AV182" s="1104"/>
      <c r="AW182" s="1104"/>
      <c r="AX182" s="1104"/>
      <c r="AY182" s="1104"/>
      <c r="AZ182" s="1104"/>
      <c r="BA182" s="1104"/>
      <c r="BB182" s="1104"/>
      <c r="BC182" s="1104"/>
      <c r="BD182" s="1104"/>
      <c r="BE182" s="1104"/>
      <c r="BF182" s="1104"/>
      <c r="BG182" s="1104"/>
      <c r="BH182" s="1104"/>
      <c r="BI182" s="1104"/>
      <c r="BJ182" s="1104"/>
      <c r="BK182" s="1104"/>
      <c r="BL182" s="1104"/>
      <c r="BM182" s="1104"/>
      <c r="BN182" s="1104"/>
      <c r="BO182" s="1104"/>
      <c r="BP182" s="1104"/>
      <c r="BQ182" s="1104"/>
      <c r="BR182" s="1104"/>
    </row>
    <row r="183" spans="2:70" s="31" customFormat="1" ht="16.350000000000001" customHeight="1">
      <c r="B183" s="789" t="s">
        <v>357</v>
      </c>
      <c r="C183" s="335" t="s">
        <v>1475</v>
      </c>
      <c r="D183" s="638">
        <v>1018.72</v>
      </c>
      <c r="E183" s="638">
        <v>1018.72</v>
      </c>
      <c r="F183" s="639">
        <v>100</v>
      </c>
      <c r="G183" s="337">
        <v>1</v>
      </c>
      <c r="H183" s="338">
        <v>3</v>
      </c>
      <c r="I183" s="1116"/>
      <c r="J183" s="1116"/>
      <c r="K183" s="1116"/>
      <c r="L183" s="1116"/>
      <c r="M183" s="1116"/>
      <c r="N183" s="1116"/>
      <c r="O183" s="1116"/>
      <c r="P183" s="1116"/>
      <c r="Q183" s="1116"/>
      <c r="R183" s="1116"/>
      <c r="S183" s="1116"/>
      <c r="T183" s="1116"/>
      <c r="U183" s="1116"/>
      <c r="V183" s="1116"/>
      <c r="W183" s="1116"/>
      <c r="X183" s="1116"/>
      <c r="Y183" s="1116"/>
      <c r="Z183" s="1116"/>
      <c r="AA183" s="1116"/>
      <c r="AB183" s="1116"/>
      <c r="AC183" s="1116"/>
      <c r="AD183" s="1116"/>
      <c r="AE183" s="1116"/>
      <c r="AF183" s="1116"/>
      <c r="AG183" s="1116"/>
      <c r="AH183" s="1116"/>
      <c r="AI183" s="1116"/>
      <c r="AJ183" s="1116"/>
      <c r="AK183" s="1116"/>
      <c r="AL183" s="1116"/>
      <c r="AM183" s="1116"/>
      <c r="AN183" s="1116"/>
      <c r="AO183" s="1116"/>
      <c r="AP183" s="1116"/>
      <c r="AQ183" s="1116"/>
      <c r="AR183" s="1116"/>
      <c r="AS183" s="1116"/>
      <c r="AT183" s="1116"/>
      <c r="AU183" s="1116"/>
      <c r="AV183" s="1116"/>
      <c r="AW183" s="1116"/>
      <c r="AX183" s="1116"/>
      <c r="AY183" s="1116"/>
      <c r="AZ183" s="1116"/>
      <c r="BA183" s="1116"/>
      <c r="BB183" s="1116"/>
      <c r="BC183" s="1116"/>
      <c r="BD183" s="1116"/>
      <c r="BE183" s="1116"/>
      <c r="BF183" s="1116"/>
      <c r="BG183" s="1116"/>
      <c r="BH183" s="1116"/>
      <c r="BI183" s="1116"/>
      <c r="BJ183" s="1116"/>
      <c r="BK183" s="1116"/>
      <c r="BL183" s="1116"/>
      <c r="BM183" s="1116"/>
      <c r="BN183" s="1116"/>
      <c r="BO183" s="1116"/>
      <c r="BP183" s="1116"/>
      <c r="BQ183" s="1116"/>
      <c r="BR183" s="1116"/>
    </row>
    <row r="184" spans="2:70" s="31" customFormat="1" ht="16.350000000000001" customHeight="1">
      <c r="B184" s="789" t="s">
        <v>358</v>
      </c>
      <c r="C184" s="336" t="s">
        <v>2301</v>
      </c>
      <c r="D184" s="638">
        <v>1774.0100000000002</v>
      </c>
      <c r="E184" s="693">
        <v>1717.06</v>
      </c>
      <c r="F184" s="339">
        <v>96.789758795046225</v>
      </c>
      <c r="G184" s="338">
        <v>1</v>
      </c>
      <c r="H184" s="338">
        <v>9</v>
      </c>
      <c r="I184" s="1116"/>
      <c r="J184" s="1116"/>
      <c r="K184" s="1116"/>
      <c r="L184" s="1116"/>
      <c r="M184" s="1116"/>
      <c r="N184" s="1116"/>
      <c r="O184" s="1116"/>
      <c r="P184" s="1116"/>
      <c r="Q184" s="1116"/>
      <c r="R184" s="1116"/>
      <c r="S184" s="1116"/>
      <c r="T184" s="1116"/>
      <c r="U184" s="1116"/>
      <c r="V184" s="1116"/>
      <c r="W184" s="1116"/>
      <c r="X184" s="1116"/>
      <c r="Y184" s="1116"/>
      <c r="Z184" s="1116"/>
      <c r="AA184" s="1116"/>
      <c r="AB184" s="1116"/>
      <c r="AC184" s="1116"/>
      <c r="AD184" s="1116"/>
      <c r="AE184" s="1116"/>
      <c r="AF184" s="1116"/>
      <c r="AG184" s="1116"/>
      <c r="AH184" s="1116"/>
      <c r="AI184" s="1116"/>
      <c r="AJ184" s="1116"/>
      <c r="AK184" s="1116"/>
      <c r="AL184" s="1116"/>
      <c r="AM184" s="1116"/>
      <c r="AN184" s="1116"/>
      <c r="AO184" s="1116"/>
      <c r="AP184" s="1116"/>
      <c r="AQ184" s="1116"/>
      <c r="AR184" s="1116"/>
      <c r="AS184" s="1116"/>
      <c r="AT184" s="1116"/>
      <c r="AU184" s="1116"/>
      <c r="AV184" s="1116"/>
      <c r="AW184" s="1116"/>
      <c r="AX184" s="1116"/>
      <c r="AY184" s="1116"/>
      <c r="AZ184" s="1116"/>
      <c r="BA184" s="1116"/>
      <c r="BB184" s="1116"/>
      <c r="BC184" s="1116"/>
      <c r="BD184" s="1116"/>
      <c r="BE184" s="1116"/>
      <c r="BF184" s="1116"/>
      <c r="BG184" s="1116"/>
      <c r="BH184" s="1116"/>
      <c r="BI184" s="1116"/>
      <c r="BJ184" s="1116"/>
      <c r="BK184" s="1116"/>
      <c r="BL184" s="1116"/>
      <c r="BM184" s="1116"/>
      <c r="BN184" s="1116"/>
      <c r="BO184" s="1116"/>
      <c r="BP184" s="1116"/>
      <c r="BQ184" s="1116"/>
      <c r="BR184" s="1116"/>
    </row>
    <row r="185" spans="2:70" s="31" customFormat="1" ht="16.350000000000001" customHeight="1">
      <c r="B185" s="789" t="s">
        <v>360</v>
      </c>
      <c r="C185" s="335" t="s">
        <v>508</v>
      </c>
      <c r="D185" s="638">
        <v>874.15</v>
      </c>
      <c r="E185" s="638">
        <v>874.15</v>
      </c>
      <c r="F185" s="639">
        <v>100</v>
      </c>
      <c r="G185" s="337">
        <v>1</v>
      </c>
      <c r="H185" s="338">
        <v>4</v>
      </c>
      <c r="I185" s="1104"/>
      <c r="J185" s="1104"/>
      <c r="K185" s="1104"/>
      <c r="L185" s="1104"/>
      <c r="M185" s="1104"/>
      <c r="N185" s="1104"/>
      <c r="O185" s="1104"/>
      <c r="P185" s="1104"/>
      <c r="Q185" s="1104"/>
      <c r="R185" s="1104"/>
      <c r="S185" s="1104"/>
      <c r="T185" s="1104"/>
      <c r="U185" s="1104"/>
      <c r="V185" s="1104"/>
      <c r="W185" s="1104"/>
      <c r="X185" s="1104"/>
      <c r="Y185" s="1104"/>
      <c r="Z185" s="1104"/>
      <c r="AA185" s="1104"/>
      <c r="AB185" s="1104"/>
      <c r="AC185" s="1104"/>
      <c r="AD185" s="1104"/>
      <c r="AE185" s="1104"/>
      <c r="AF185" s="1104"/>
      <c r="AG185" s="1104"/>
      <c r="AH185" s="1104"/>
      <c r="AI185" s="1104"/>
      <c r="AJ185" s="1104"/>
      <c r="AK185" s="1104"/>
      <c r="AL185" s="1104"/>
      <c r="AM185" s="1104"/>
      <c r="AN185" s="1104"/>
      <c r="AO185" s="1104"/>
      <c r="AP185" s="1104"/>
      <c r="AQ185" s="1104"/>
      <c r="AR185" s="1104"/>
      <c r="AS185" s="1104"/>
      <c r="AT185" s="1104"/>
      <c r="AU185" s="1104"/>
      <c r="AV185" s="1104"/>
      <c r="AW185" s="1104"/>
      <c r="AX185" s="1104"/>
      <c r="AY185" s="1104"/>
      <c r="AZ185" s="1104"/>
      <c r="BA185" s="1104"/>
      <c r="BB185" s="1104"/>
      <c r="BC185" s="1104"/>
      <c r="BD185" s="1104"/>
      <c r="BE185" s="1104"/>
      <c r="BF185" s="1104"/>
      <c r="BG185" s="1104"/>
      <c r="BH185" s="1104"/>
      <c r="BI185" s="1104"/>
      <c r="BJ185" s="1104"/>
      <c r="BK185" s="1104"/>
      <c r="BL185" s="1104"/>
      <c r="BM185" s="1104"/>
      <c r="BN185" s="1104"/>
      <c r="BO185" s="1104"/>
      <c r="BP185" s="1104"/>
      <c r="BQ185" s="1104"/>
      <c r="BR185" s="1104"/>
    </row>
    <row r="186" spans="2:70" s="31" customFormat="1" ht="16.350000000000001" customHeight="1">
      <c r="B186" s="789" t="s">
        <v>361</v>
      </c>
      <c r="C186" s="336" t="s">
        <v>509</v>
      </c>
      <c r="D186" s="638">
        <v>1049.73</v>
      </c>
      <c r="E186" s="693">
        <v>1049.73</v>
      </c>
      <c r="F186" s="339">
        <v>100</v>
      </c>
      <c r="G186" s="338">
        <v>1</v>
      </c>
      <c r="H186" s="338">
        <v>3</v>
      </c>
      <c r="I186" s="1116"/>
      <c r="J186" s="1116"/>
      <c r="K186" s="1116"/>
      <c r="L186" s="1116"/>
      <c r="M186" s="1116"/>
      <c r="N186" s="1116"/>
      <c r="O186" s="1116"/>
      <c r="P186" s="1116"/>
      <c r="Q186" s="1116"/>
      <c r="R186" s="1116"/>
      <c r="S186" s="1116"/>
      <c r="T186" s="1116"/>
      <c r="U186" s="1116"/>
      <c r="V186" s="1116"/>
      <c r="W186" s="1116"/>
      <c r="X186" s="1116"/>
      <c r="Y186" s="1116"/>
      <c r="Z186" s="1116"/>
      <c r="AA186" s="1116"/>
      <c r="AB186" s="1116"/>
      <c r="AC186" s="1116"/>
      <c r="AD186" s="1116"/>
      <c r="AE186" s="1116"/>
      <c r="AF186" s="1116"/>
      <c r="AG186" s="1116"/>
      <c r="AH186" s="1116"/>
      <c r="AI186" s="1116"/>
      <c r="AJ186" s="1116"/>
      <c r="AK186" s="1116"/>
      <c r="AL186" s="1116"/>
      <c r="AM186" s="1116"/>
      <c r="AN186" s="1116"/>
      <c r="AO186" s="1116"/>
      <c r="AP186" s="1116"/>
      <c r="AQ186" s="1116"/>
      <c r="AR186" s="1116"/>
      <c r="AS186" s="1116"/>
      <c r="AT186" s="1116"/>
      <c r="AU186" s="1116"/>
      <c r="AV186" s="1116"/>
      <c r="AW186" s="1116"/>
      <c r="AX186" s="1116"/>
      <c r="AY186" s="1116"/>
      <c r="AZ186" s="1116"/>
      <c r="BA186" s="1116"/>
      <c r="BB186" s="1116"/>
      <c r="BC186" s="1116"/>
      <c r="BD186" s="1116"/>
      <c r="BE186" s="1116"/>
      <c r="BF186" s="1116"/>
      <c r="BG186" s="1116"/>
      <c r="BH186" s="1116"/>
      <c r="BI186" s="1116"/>
      <c r="BJ186" s="1116"/>
      <c r="BK186" s="1116"/>
      <c r="BL186" s="1116"/>
      <c r="BM186" s="1116"/>
      <c r="BN186" s="1116"/>
      <c r="BO186" s="1116"/>
      <c r="BP186" s="1116"/>
      <c r="BQ186" s="1116"/>
      <c r="BR186" s="1116"/>
    </row>
    <row r="187" spans="2:70" s="31" customFormat="1" ht="16.350000000000001" customHeight="1">
      <c r="B187" s="789" t="s">
        <v>362</v>
      </c>
      <c r="C187" s="335" t="s">
        <v>510</v>
      </c>
      <c r="D187" s="638">
        <v>835.05</v>
      </c>
      <c r="E187" s="638">
        <v>809.55</v>
      </c>
      <c r="F187" s="639">
        <v>96.946290641278964</v>
      </c>
      <c r="G187" s="337">
        <v>1</v>
      </c>
      <c r="H187" s="338">
        <v>3</v>
      </c>
      <c r="I187" s="1116"/>
      <c r="J187" s="1116"/>
      <c r="K187" s="1116"/>
      <c r="L187" s="1116"/>
      <c r="M187" s="1116"/>
      <c r="N187" s="1116"/>
      <c r="O187" s="1116"/>
      <c r="P187" s="1116"/>
      <c r="Q187" s="1116"/>
      <c r="R187" s="1116"/>
      <c r="S187" s="1116"/>
      <c r="T187" s="1116"/>
      <c r="U187" s="1116"/>
      <c r="V187" s="1116"/>
      <c r="W187" s="1116"/>
      <c r="X187" s="1116"/>
      <c r="Y187" s="1116"/>
      <c r="Z187" s="1116"/>
      <c r="AA187" s="1116"/>
      <c r="AB187" s="1116"/>
      <c r="AC187" s="1116"/>
      <c r="AD187" s="1116"/>
      <c r="AE187" s="1116"/>
      <c r="AF187" s="1116"/>
      <c r="AG187" s="1116"/>
      <c r="AH187" s="1116"/>
      <c r="AI187" s="1116"/>
      <c r="AJ187" s="1116"/>
      <c r="AK187" s="1116"/>
      <c r="AL187" s="1116"/>
      <c r="AM187" s="1116"/>
      <c r="AN187" s="1116"/>
      <c r="AO187" s="1116"/>
      <c r="AP187" s="1116"/>
      <c r="AQ187" s="1116"/>
      <c r="AR187" s="1116"/>
      <c r="AS187" s="1116"/>
      <c r="AT187" s="1116"/>
      <c r="AU187" s="1116"/>
      <c r="AV187" s="1116"/>
      <c r="AW187" s="1116"/>
      <c r="AX187" s="1116"/>
      <c r="AY187" s="1116"/>
      <c r="AZ187" s="1116"/>
      <c r="BA187" s="1116"/>
      <c r="BB187" s="1116"/>
      <c r="BC187" s="1116"/>
      <c r="BD187" s="1116"/>
      <c r="BE187" s="1116"/>
      <c r="BF187" s="1116"/>
      <c r="BG187" s="1116"/>
      <c r="BH187" s="1116"/>
      <c r="BI187" s="1116"/>
      <c r="BJ187" s="1116"/>
      <c r="BK187" s="1116"/>
      <c r="BL187" s="1116"/>
      <c r="BM187" s="1116"/>
      <c r="BN187" s="1116"/>
      <c r="BO187" s="1116"/>
      <c r="BP187" s="1116"/>
      <c r="BQ187" s="1116"/>
      <c r="BR187" s="1116"/>
    </row>
    <row r="188" spans="2:70" s="31" customFormat="1" ht="16.350000000000001" customHeight="1">
      <c r="B188" s="789" t="s">
        <v>363</v>
      </c>
      <c r="C188" s="336" t="s">
        <v>511</v>
      </c>
      <c r="D188" s="638">
        <v>576.20000000000005</v>
      </c>
      <c r="E188" s="693">
        <v>551.20000000000005</v>
      </c>
      <c r="F188" s="339">
        <v>95.661228740020832</v>
      </c>
      <c r="G188" s="338">
        <v>1</v>
      </c>
      <c r="H188" s="338">
        <v>1</v>
      </c>
      <c r="I188" s="1104"/>
      <c r="J188" s="1104"/>
      <c r="K188" s="1104"/>
      <c r="L188" s="1104"/>
      <c r="M188" s="1104"/>
      <c r="N188" s="1104"/>
      <c r="O188" s="1104"/>
      <c r="P188" s="1104"/>
      <c r="Q188" s="1104"/>
      <c r="R188" s="1104"/>
      <c r="S188" s="1104"/>
      <c r="T188" s="1104"/>
      <c r="U188" s="1104"/>
      <c r="V188" s="1104"/>
      <c r="W188" s="1104"/>
      <c r="X188" s="1104"/>
      <c r="Y188" s="1104"/>
      <c r="Z188" s="1104"/>
      <c r="AA188" s="1104"/>
      <c r="AB188" s="1104"/>
      <c r="AC188" s="1104"/>
      <c r="AD188" s="1104"/>
      <c r="AE188" s="1104"/>
      <c r="AF188" s="1104"/>
      <c r="AG188" s="1104"/>
      <c r="AH188" s="1104"/>
      <c r="AI188" s="1104"/>
      <c r="AJ188" s="1104"/>
      <c r="AK188" s="1104"/>
      <c r="AL188" s="1104"/>
      <c r="AM188" s="1104"/>
      <c r="AN188" s="1104"/>
      <c r="AO188" s="1104"/>
      <c r="AP188" s="1104"/>
      <c r="AQ188" s="1104"/>
      <c r="AR188" s="1104"/>
      <c r="AS188" s="1104"/>
      <c r="AT188" s="1104"/>
      <c r="AU188" s="1104"/>
      <c r="AV188" s="1104"/>
      <c r="AW188" s="1104"/>
      <c r="AX188" s="1104"/>
      <c r="AY188" s="1104"/>
      <c r="AZ188" s="1104"/>
      <c r="BA188" s="1104"/>
      <c r="BB188" s="1104"/>
      <c r="BC188" s="1104"/>
      <c r="BD188" s="1104"/>
      <c r="BE188" s="1104"/>
      <c r="BF188" s="1104"/>
      <c r="BG188" s="1104"/>
      <c r="BH188" s="1104"/>
      <c r="BI188" s="1104"/>
      <c r="BJ188" s="1104"/>
      <c r="BK188" s="1104"/>
      <c r="BL188" s="1104"/>
      <c r="BM188" s="1104"/>
      <c r="BN188" s="1104"/>
      <c r="BO188" s="1104"/>
      <c r="BP188" s="1104"/>
      <c r="BQ188" s="1104"/>
      <c r="BR188" s="1104"/>
    </row>
    <row r="189" spans="2:70" s="31" customFormat="1" ht="16.350000000000001" customHeight="1">
      <c r="B189" s="789" t="s">
        <v>365</v>
      </c>
      <c r="C189" s="335" t="s">
        <v>1478</v>
      </c>
      <c r="D189" s="638">
        <v>1027.44</v>
      </c>
      <c r="E189" s="638">
        <v>1027.44</v>
      </c>
      <c r="F189" s="639">
        <v>100</v>
      </c>
      <c r="G189" s="337">
        <v>1</v>
      </c>
      <c r="H189" s="338">
        <v>4</v>
      </c>
      <c r="I189" s="1116"/>
      <c r="J189" s="1116"/>
      <c r="K189" s="1116"/>
      <c r="L189" s="1116"/>
      <c r="M189" s="1116"/>
      <c r="N189" s="1116"/>
      <c r="O189" s="1116"/>
      <c r="P189" s="1116"/>
      <c r="Q189" s="1116"/>
      <c r="R189" s="1116"/>
      <c r="S189" s="1116"/>
      <c r="T189" s="1116"/>
      <c r="U189" s="1116"/>
      <c r="V189" s="1116"/>
      <c r="W189" s="1116"/>
      <c r="X189" s="1116"/>
      <c r="Y189" s="1116"/>
      <c r="Z189" s="1116"/>
      <c r="AA189" s="1116"/>
      <c r="AB189" s="1116"/>
      <c r="AC189" s="1116"/>
      <c r="AD189" s="1116"/>
      <c r="AE189" s="1116"/>
      <c r="AF189" s="1116"/>
      <c r="AG189" s="1116"/>
      <c r="AH189" s="1116"/>
      <c r="AI189" s="1116"/>
      <c r="AJ189" s="1116"/>
      <c r="AK189" s="1116"/>
      <c r="AL189" s="1116"/>
      <c r="AM189" s="1116"/>
      <c r="AN189" s="1116"/>
      <c r="AO189" s="1116"/>
      <c r="AP189" s="1116"/>
      <c r="AQ189" s="1116"/>
      <c r="AR189" s="1116"/>
      <c r="AS189" s="1116"/>
      <c r="AT189" s="1116"/>
      <c r="AU189" s="1116"/>
      <c r="AV189" s="1116"/>
      <c r="AW189" s="1116"/>
      <c r="AX189" s="1116"/>
      <c r="AY189" s="1116"/>
      <c r="AZ189" s="1116"/>
      <c r="BA189" s="1116"/>
      <c r="BB189" s="1116"/>
      <c r="BC189" s="1116"/>
      <c r="BD189" s="1116"/>
      <c r="BE189" s="1116"/>
      <c r="BF189" s="1116"/>
      <c r="BG189" s="1116"/>
      <c r="BH189" s="1116"/>
      <c r="BI189" s="1116"/>
      <c r="BJ189" s="1116"/>
      <c r="BK189" s="1116"/>
      <c r="BL189" s="1116"/>
      <c r="BM189" s="1116"/>
      <c r="BN189" s="1116"/>
      <c r="BO189" s="1116"/>
      <c r="BP189" s="1116"/>
      <c r="BQ189" s="1116"/>
      <c r="BR189" s="1116"/>
    </row>
    <row r="190" spans="2:70" s="31" customFormat="1" ht="16.350000000000001" customHeight="1">
      <c r="B190" s="789" t="s">
        <v>366</v>
      </c>
      <c r="C190" s="336" t="s">
        <v>2309</v>
      </c>
      <c r="D190" s="638">
        <v>1773.05</v>
      </c>
      <c r="E190" s="693">
        <v>1731.25</v>
      </c>
      <c r="F190" s="339">
        <v>97.642480471503916</v>
      </c>
      <c r="G190" s="338">
        <v>1</v>
      </c>
      <c r="H190" s="338">
        <v>9</v>
      </c>
      <c r="I190" s="1116"/>
      <c r="J190" s="1116"/>
      <c r="K190" s="1116"/>
      <c r="L190" s="1116"/>
      <c r="M190" s="1116"/>
      <c r="N190" s="1116"/>
      <c r="O190" s="1116"/>
      <c r="P190" s="1116"/>
      <c r="Q190" s="1116"/>
      <c r="R190" s="1116"/>
      <c r="S190" s="1116"/>
      <c r="T190" s="1116"/>
      <c r="U190" s="1116"/>
      <c r="V190" s="1116"/>
      <c r="W190" s="1116"/>
      <c r="X190" s="1116"/>
      <c r="Y190" s="1116"/>
      <c r="Z190" s="1116"/>
      <c r="AA190" s="1116"/>
      <c r="AB190" s="1116"/>
      <c r="AC190" s="1116"/>
      <c r="AD190" s="1116"/>
      <c r="AE190" s="1116"/>
      <c r="AF190" s="1116"/>
      <c r="AG190" s="1116"/>
      <c r="AH190" s="1116"/>
      <c r="AI190" s="1116"/>
      <c r="AJ190" s="1116"/>
      <c r="AK190" s="1116"/>
      <c r="AL190" s="1116"/>
      <c r="AM190" s="1116"/>
      <c r="AN190" s="1116"/>
      <c r="AO190" s="1116"/>
      <c r="AP190" s="1116"/>
      <c r="AQ190" s="1116"/>
      <c r="AR190" s="1116"/>
      <c r="AS190" s="1116"/>
      <c r="AT190" s="1116"/>
      <c r="AU190" s="1116"/>
      <c r="AV190" s="1116"/>
      <c r="AW190" s="1116"/>
      <c r="AX190" s="1116"/>
      <c r="AY190" s="1116"/>
      <c r="AZ190" s="1116"/>
      <c r="BA190" s="1116"/>
      <c r="BB190" s="1116"/>
      <c r="BC190" s="1116"/>
      <c r="BD190" s="1116"/>
      <c r="BE190" s="1116"/>
      <c r="BF190" s="1116"/>
      <c r="BG190" s="1116"/>
      <c r="BH190" s="1116"/>
      <c r="BI190" s="1116"/>
      <c r="BJ190" s="1116"/>
      <c r="BK190" s="1116"/>
      <c r="BL190" s="1116"/>
      <c r="BM190" s="1116"/>
      <c r="BN190" s="1116"/>
      <c r="BO190" s="1116"/>
      <c r="BP190" s="1116"/>
      <c r="BQ190" s="1116"/>
      <c r="BR190" s="1116"/>
    </row>
    <row r="191" spans="2:70" s="31" customFormat="1" ht="16.350000000000001" customHeight="1">
      <c r="B191" s="789" t="s">
        <v>367</v>
      </c>
      <c r="C191" s="335" t="s">
        <v>1479</v>
      </c>
      <c r="D191" s="638">
        <v>961.25</v>
      </c>
      <c r="E191" s="638">
        <v>961.25</v>
      </c>
      <c r="F191" s="639">
        <v>100</v>
      </c>
      <c r="G191" s="337">
        <v>1</v>
      </c>
      <c r="H191" s="338">
        <v>7</v>
      </c>
      <c r="I191" s="1104"/>
      <c r="J191" s="1104"/>
      <c r="K191" s="1104"/>
      <c r="L191" s="1104"/>
      <c r="M191" s="1104"/>
      <c r="N191" s="1104"/>
      <c r="O191" s="1104"/>
      <c r="P191" s="1104"/>
      <c r="Q191" s="1104"/>
      <c r="R191" s="1104"/>
      <c r="S191" s="1104"/>
      <c r="T191" s="1104"/>
      <c r="U191" s="1104"/>
      <c r="V191" s="1104"/>
      <c r="W191" s="1104"/>
      <c r="X191" s="1104"/>
      <c r="Y191" s="1104"/>
      <c r="Z191" s="1104"/>
      <c r="AA191" s="1104"/>
      <c r="AB191" s="1104"/>
      <c r="AC191" s="1104"/>
      <c r="AD191" s="1104"/>
      <c r="AE191" s="1104"/>
      <c r="AF191" s="1104"/>
      <c r="AG191" s="1104"/>
      <c r="AH191" s="1104"/>
      <c r="AI191" s="1104"/>
      <c r="AJ191" s="1104"/>
      <c r="AK191" s="1104"/>
      <c r="AL191" s="1104"/>
      <c r="AM191" s="1104"/>
      <c r="AN191" s="1104"/>
      <c r="AO191" s="1104"/>
      <c r="AP191" s="1104"/>
      <c r="AQ191" s="1104"/>
      <c r="AR191" s="1104"/>
      <c r="AS191" s="1104"/>
      <c r="AT191" s="1104"/>
      <c r="AU191" s="1104"/>
      <c r="AV191" s="1104"/>
      <c r="AW191" s="1104"/>
      <c r="AX191" s="1104"/>
      <c r="AY191" s="1104"/>
      <c r="AZ191" s="1104"/>
      <c r="BA191" s="1104"/>
      <c r="BB191" s="1104"/>
      <c r="BC191" s="1104"/>
      <c r="BD191" s="1104"/>
      <c r="BE191" s="1104"/>
      <c r="BF191" s="1104"/>
      <c r="BG191" s="1104"/>
      <c r="BH191" s="1104"/>
      <c r="BI191" s="1104"/>
      <c r="BJ191" s="1104"/>
      <c r="BK191" s="1104"/>
      <c r="BL191" s="1104"/>
      <c r="BM191" s="1104"/>
      <c r="BN191" s="1104"/>
      <c r="BO191" s="1104"/>
      <c r="BP191" s="1104"/>
      <c r="BQ191" s="1104"/>
      <c r="BR191" s="1104"/>
    </row>
    <row r="192" spans="2:70" s="31" customFormat="1" ht="16.350000000000001" customHeight="1">
      <c r="B192" s="789" t="s">
        <v>368</v>
      </c>
      <c r="C192" s="336" t="s">
        <v>2312</v>
      </c>
      <c r="D192" s="638">
        <v>2106.16</v>
      </c>
      <c r="E192" s="693">
        <v>2085.3200000000002</v>
      </c>
      <c r="F192" s="339">
        <v>99.010521517833411</v>
      </c>
      <c r="G192" s="338">
        <v>1</v>
      </c>
      <c r="H192" s="338">
        <v>10</v>
      </c>
      <c r="I192" s="1116"/>
      <c r="J192" s="1116"/>
      <c r="K192" s="1116"/>
      <c r="L192" s="1116"/>
      <c r="M192" s="1116"/>
      <c r="N192" s="1116"/>
      <c r="O192" s="1116"/>
      <c r="P192" s="1116"/>
      <c r="Q192" s="1116"/>
      <c r="R192" s="1116"/>
      <c r="S192" s="1116"/>
      <c r="T192" s="1116"/>
      <c r="U192" s="1116"/>
      <c r="V192" s="1116"/>
      <c r="W192" s="1116"/>
      <c r="X192" s="1116"/>
      <c r="Y192" s="1116"/>
      <c r="Z192" s="1116"/>
      <c r="AA192" s="1116"/>
      <c r="AB192" s="1116"/>
      <c r="AC192" s="1116"/>
      <c r="AD192" s="1116"/>
      <c r="AE192" s="1116"/>
      <c r="AF192" s="1116"/>
      <c r="AG192" s="1116"/>
      <c r="AH192" s="1116"/>
      <c r="AI192" s="1116"/>
      <c r="AJ192" s="1116"/>
      <c r="AK192" s="1116"/>
      <c r="AL192" s="1116"/>
      <c r="AM192" s="1116"/>
      <c r="AN192" s="1116"/>
      <c r="AO192" s="1116"/>
      <c r="AP192" s="1116"/>
      <c r="AQ192" s="1116"/>
      <c r="AR192" s="1116"/>
      <c r="AS192" s="1116"/>
      <c r="AT192" s="1116"/>
      <c r="AU192" s="1116"/>
      <c r="AV192" s="1116"/>
      <c r="AW192" s="1116"/>
      <c r="AX192" s="1116"/>
      <c r="AY192" s="1116"/>
      <c r="AZ192" s="1116"/>
      <c r="BA192" s="1116"/>
      <c r="BB192" s="1116"/>
      <c r="BC192" s="1116"/>
      <c r="BD192" s="1116"/>
      <c r="BE192" s="1116"/>
      <c r="BF192" s="1116"/>
      <c r="BG192" s="1116"/>
      <c r="BH192" s="1116"/>
      <c r="BI192" s="1116"/>
      <c r="BJ192" s="1116"/>
      <c r="BK192" s="1116"/>
      <c r="BL192" s="1116"/>
      <c r="BM192" s="1116"/>
      <c r="BN192" s="1116"/>
      <c r="BO192" s="1116"/>
      <c r="BP192" s="1116"/>
      <c r="BQ192" s="1116"/>
      <c r="BR192" s="1116"/>
    </row>
    <row r="193" spans="2:70" s="31" customFormat="1" ht="16.350000000000001" customHeight="1">
      <c r="B193" s="789" t="s">
        <v>369</v>
      </c>
      <c r="C193" s="335" t="s">
        <v>517</v>
      </c>
      <c r="D193" s="638">
        <v>1794.85</v>
      </c>
      <c r="E193" s="638">
        <v>1706.88</v>
      </c>
      <c r="F193" s="639">
        <v>95.098754770593658</v>
      </c>
      <c r="G193" s="337">
        <v>1</v>
      </c>
      <c r="H193" s="338">
        <v>8</v>
      </c>
      <c r="I193" s="1116"/>
      <c r="J193" s="1116"/>
      <c r="K193" s="1116"/>
      <c r="L193" s="1116"/>
      <c r="M193" s="1116"/>
      <c r="N193" s="1116"/>
      <c r="O193" s="1116"/>
      <c r="P193" s="1116"/>
      <c r="Q193" s="1116"/>
      <c r="R193" s="1116"/>
      <c r="S193" s="1116"/>
      <c r="T193" s="1116"/>
      <c r="U193" s="1116"/>
      <c r="V193" s="1116"/>
      <c r="W193" s="1116"/>
      <c r="X193" s="1116"/>
      <c r="Y193" s="1116"/>
      <c r="Z193" s="1116"/>
      <c r="AA193" s="1116"/>
      <c r="AB193" s="1116"/>
      <c r="AC193" s="1116"/>
      <c r="AD193" s="1116"/>
      <c r="AE193" s="1116"/>
      <c r="AF193" s="1116"/>
      <c r="AG193" s="1116"/>
      <c r="AH193" s="1116"/>
      <c r="AI193" s="1116"/>
      <c r="AJ193" s="1116"/>
      <c r="AK193" s="1116"/>
      <c r="AL193" s="1116"/>
      <c r="AM193" s="1116"/>
      <c r="AN193" s="1116"/>
      <c r="AO193" s="1116"/>
      <c r="AP193" s="1116"/>
      <c r="AQ193" s="1116"/>
      <c r="AR193" s="1116"/>
      <c r="AS193" s="1116"/>
      <c r="AT193" s="1116"/>
      <c r="AU193" s="1116"/>
      <c r="AV193" s="1116"/>
      <c r="AW193" s="1116"/>
      <c r="AX193" s="1116"/>
      <c r="AY193" s="1116"/>
      <c r="AZ193" s="1116"/>
      <c r="BA193" s="1116"/>
      <c r="BB193" s="1116"/>
      <c r="BC193" s="1116"/>
      <c r="BD193" s="1116"/>
      <c r="BE193" s="1116"/>
      <c r="BF193" s="1116"/>
      <c r="BG193" s="1116"/>
      <c r="BH193" s="1116"/>
      <c r="BI193" s="1116"/>
      <c r="BJ193" s="1116"/>
      <c r="BK193" s="1116"/>
      <c r="BL193" s="1116"/>
      <c r="BM193" s="1116"/>
      <c r="BN193" s="1116"/>
      <c r="BO193" s="1116"/>
      <c r="BP193" s="1116"/>
      <c r="BQ193" s="1116"/>
      <c r="BR193" s="1116"/>
    </row>
    <row r="194" spans="2:70" s="31" customFormat="1" ht="16.350000000000001" customHeight="1">
      <c r="B194" s="789" t="s">
        <v>370</v>
      </c>
      <c r="C194" s="336" t="s">
        <v>2067</v>
      </c>
      <c r="D194" s="638">
        <v>1536.59</v>
      </c>
      <c r="E194" s="693">
        <v>1536.59</v>
      </c>
      <c r="F194" s="339">
        <v>100</v>
      </c>
      <c r="G194" s="338">
        <v>1</v>
      </c>
      <c r="H194" s="338">
        <v>6</v>
      </c>
      <c r="I194" s="1104"/>
      <c r="J194" s="1104"/>
      <c r="K194" s="1104"/>
      <c r="L194" s="1104"/>
      <c r="M194" s="1104"/>
      <c r="N194" s="1104"/>
      <c r="O194" s="1104"/>
      <c r="P194" s="1104"/>
      <c r="Q194" s="1104"/>
      <c r="R194" s="1104"/>
      <c r="S194" s="1104"/>
      <c r="T194" s="1104"/>
      <c r="U194" s="1104"/>
      <c r="V194" s="1104"/>
      <c r="W194" s="1104"/>
      <c r="X194" s="1104"/>
      <c r="Y194" s="1104"/>
      <c r="Z194" s="1104"/>
      <c r="AA194" s="1104"/>
      <c r="AB194" s="1104"/>
      <c r="AC194" s="1104"/>
      <c r="AD194" s="1104"/>
      <c r="AE194" s="1104"/>
      <c r="AF194" s="1104"/>
      <c r="AG194" s="1104"/>
      <c r="AH194" s="1104"/>
      <c r="AI194" s="1104"/>
      <c r="AJ194" s="1104"/>
      <c r="AK194" s="1104"/>
      <c r="AL194" s="1104"/>
      <c r="AM194" s="1104"/>
      <c r="AN194" s="1104"/>
      <c r="AO194" s="1104"/>
      <c r="AP194" s="1104"/>
      <c r="AQ194" s="1104"/>
      <c r="AR194" s="1104"/>
      <c r="AS194" s="1104"/>
      <c r="AT194" s="1104"/>
      <c r="AU194" s="1104"/>
      <c r="AV194" s="1104"/>
      <c r="AW194" s="1104"/>
      <c r="AX194" s="1104"/>
      <c r="AY194" s="1104"/>
      <c r="AZ194" s="1104"/>
      <c r="BA194" s="1104"/>
      <c r="BB194" s="1104"/>
      <c r="BC194" s="1104"/>
      <c r="BD194" s="1104"/>
      <c r="BE194" s="1104"/>
      <c r="BF194" s="1104"/>
      <c r="BG194" s="1104"/>
      <c r="BH194" s="1104"/>
      <c r="BI194" s="1104"/>
      <c r="BJ194" s="1104"/>
      <c r="BK194" s="1104"/>
      <c r="BL194" s="1104"/>
      <c r="BM194" s="1104"/>
      <c r="BN194" s="1104"/>
      <c r="BO194" s="1104"/>
      <c r="BP194" s="1104"/>
      <c r="BQ194" s="1104"/>
      <c r="BR194" s="1104"/>
    </row>
    <row r="195" spans="2:70" s="31" customFormat="1" ht="16.350000000000001" customHeight="1">
      <c r="B195" s="789" t="s">
        <v>371</v>
      </c>
      <c r="C195" s="335" t="s">
        <v>1480</v>
      </c>
      <c r="D195" s="638">
        <v>1190.7</v>
      </c>
      <c r="E195" s="638">
        <v>1168.6500000000001</v>
      </c>
      <c r="F195" s="639">
        <v>98.148148148148152</v>
      </c>
      <c r="G195" s="337">
        <v>1</v>
      </c>
      <c r="H195" s="338">
        <v>6</v>
      </c>
      <c r="I195" s="1116"/>
      <c r="J195" s="1116"/>
      <c r="K195" s="1116"/>
      <c r="L195" s="1116"/>
      <c r="M195" s="1116"/>
      <c r="N195" s="1116"/>
      <c r="O195" s="1116"/>
      <c r="P195" s="1116"/>
      <c r="Q195" s="1116"/>
      <c r="R195" s="1116"/>
      <c r="S195" s="1116"/>
      <c r="T195" s="1116"/>
      <c r="U195" s="1116"/>
      <c r="V195" s="1116"/>
      <c r="W195" s="1116"/>
      <c r="X195" s="1116"/>
      <c r="Y195" s="1116"/>
      <c r="Z195" s="1116"/>
      <c r="AA195" s="1116"/>
      <c r="AB195" s="1116"/>
      <c r="AC195" s="1116"/>
      <c r="AD195" s="1116"/>
      <c r="AE195" s="1116"/>
      <c r="AF195" s="1116"/>
      <c r="AG195" s="1116"/>
      <c r="AH195" s="1116"/>
      <c r="AI195" s="1116"/>
      <c r="AJ195" s="1116"/>
      <c r="AK195" s="1116"/>
      <c r="AL195" s="1116"/>
      <c r="AM195" s="1116"/>
      <c r="AN195" s="1116"/>
      <c r="AO195" s="1116"/>
      <c r="AP195" s="1116"/>
      <c r="AQ195" s="1116"/>
      <c r="AR195" s="1116"/>
      <c r="AS195" s="1116"/>
      <c r="AT195" s="1116"/>
      <c r="AU195" s="1116"/>
      <c r="AV195" s="1116"/>
      <c r="AW195" s="1116"/>
      <c r="AX195" s="1116"/>
      <c r="AY195" s="1116"/>
      <c r="AZ195" s="1116"/>
      <c r="BA195" s="1116"/>
      <c r="BB195" s="1116"/>
      <c r="BC195" s="1116"/>
      <c r="BD195" s="1116"/>
      <c r="BE195" s="1116"/>
      <c r="BF195" s="1116"/>
      <c r="BG195" s="1116"/>
      <c r="BH195" s="1116"/>
      <c r="BI195" s="1116"/>
      <c r="BJ195" s="1116"/>
      <c r="BK195" s="1116"/>
      <c r="BL195" s="1116"/>
      <c r="BM195" s="1116"/>
      <c r="BN195" s="1116"/>
      <c r="BO195" s="1116"/>
      <c r="BP195" s="1116"/>
      <c r="BQ195" s="1116"/>
      <c r="BR195" s="1116"/>
    </row>
    <row r="196" spans="2:70" s="31" customFormat="1" ht="16.350000000000001" customHeight="1">
      <c r="B196" s="789" t="s">
        <v>372</v>
      </c>
      <c r="C196" s="336" t="s">
        <v>2316</v>
      </c>
      <c r="D196" s="638">
        <v>1100.17</v>
      </c>
      <c r="E196" s="693">
        <v>1018.34</v>
      </c>
      <c r="F196" s="339">
        <v>92.562058590945028</v>
      </c>
      <c r="G196" s="338">
        <v>1</v>
      </c>
      <c r="H196" s="338">
        <v>4</v>
      </c>
      <c r="I196" s="1116"/>
      <c r="J196" s="1116"/>
      <c r="K196" s="1116"/>
      <c r="L196" s="1116"/>
      <c r="M196" s="1116"/>
      <c r="N196" s="1116"/>
      <c r="O196" s="1116"/>
      <c r="P196" s="1116"/>
      <c r="Q196" s="1116"/>
      <c r="R196" s="1116"/>
      <c r="S196" s="1116"/>
      <c r="T196" s="1116"/>
      <c r="U196" s="1116"/>
      <c r="V196" s="1116"/>
      <c r="W196" s="1116"/>
      <c r="X196" s="1116"/>
      <c r="Y196" s="1116"/>
      <c r="Z196" s="1116"/>
      <c r="AA196" s="1116"/>
      <c r="AB196" s="1116"/>
      <c r="AC196" s="1116"/>
      <c r="AD196" s="1116"/>
      <c r="AE196" s="1116"/>
      <c r="AF196" s="1116"/>
      <c r="AG196" s="1116"/>
      <c r="AH196" s="1116"/>
      <c r="AI196" s="1116"/>
      <c r="AJ196" s="1116"/>
      <c r="AK196" s="1116"/>
      <c r="AL196" s="1116"/>
      <c r="AM196" s="1116"/>
      <c r="AN196" s="1116"/>
      <c r="AO196" s="1116"/>
      <c r="AP196" s="1116"/>
      <c r="AQ196" s="1116"/>
      <c r="AR196" s="1116"/>
      <c r="AS196" s="1116"/>
      <c r="AT196" s="1116"/>
      <c r="AU196" s="1116"/>
      <c r="AV196" s="1116"/>
      <c r="AW196" s="1116"/>
      <c r="AX196" s="1116"/>
      <c r="AY196" s="1116"/>
      <c r="AZ196" s="1116"/>
      <c r="BA196" s="1116"/>
      <c r="BB196" s="1116"/>
      <c r="BC196" s="1116"/>
      <c r="BD196" s="1116"/>
      <c r="BE196" s="1116"/>
      <c r="BF196" s="1116"/>
      <c r="BG196" s="1116"/>
      <c r="BH196" s="1116"/>
      <c r="BI196" s="1116"/>
      <c r="BJ196" s="1116"/>
      <c r="BK196" s="1116"/>
      <c r="BL196" s="1116"/>
      <c r="BM196" s="1116"/>
      <c r="BN196" s="1116"/>
      <c r="BO196" s="1116"/>
      <c r="BP196" s="1116"/>
      <c r="BQ196" s="1116"/>
      <c r="BR196" s="1116"/>
    </row>
    <row r="197" spans="2:70" s="31" customFormat="1" ht="16.350000000000001" customHeight="1">
      <c r="B197" s="789" t="s">
        <v>373</v>
      </c>
      <c r="C197" s="335" t="s">
        <v>972</v>
      </c>
      <c r="D197" s="638">
        <v>2282.6099999999997</v>
      </c>
      <c r="E197" s="638">
        <v>2241.56</v>
      </c>
      <c r="F197" s="639">
        <v>98.201620075264728</v>
      </c>
      <c r="G197" s="337">
        <v>1</v>
      </c>
      <c r="H197" s="338">
        <v>10</v>
      </c>
      <c r="I197" s="1104"/>
      <c r="J197" s="1104"/>
      <c r="K197" s="1104"/>
      <c r="L197" s="1104"/>
      <c r="M197" s="1104"/>
      <c r="N197" s="1104"/>
      <c r="O197" s="1104"/>
      <c r="P197" s="1104"/>
      <c r="Q197" s="1104"/>
      <c r="R197" s="1104"/>
      <c r="S197" s="1104"/>
      <c r="T197" s="1104"/>
      <c r="U197" s="1104"/>
      <c r="V197" s="1104"/>
      <c r="W197" s="1104"/>
      <c r="X197" s="1104"/>
      <c r="Y197" s="1104"/>
      <c r="Z197" s="1104"/>
      <c r="AA197" s="1104"/>
      <c r="AB197" s="1104"/>
      <c r="AC197" s="1104"/>
      <c r="AD197" s="1104"/>
      <c r="AE197" s="1104"/>
      <c r="AF197" s="1104"/>
      <c r="AG197" s="1104"/>
      <c r="AH197" s="1104"/>
      <c r="AI197" s="1104"/>
      <c r="AJ197" s="1104"/>
      <c r="AK197" s="1104"/>
      <c r="AL197" s="1104"/>
      <c r="AM197" s="1104"/>
      <c r="AN197" s="1104"/>
      <c r="AO197" s="1104"/>
      <c r="AP197" s="1104"/>
      <c r="AQ197" s="1104"/>
      <c r="AR197" s="1104"/>
      <c r="AS197" s="1104"/>
      <c r="AT197" s="1104"/>
      <c r="AU197" s="1104"/>
      <c r="AV197" s="1104"/>
      <c r="AW197" s="1104"/>
      <c r="AX197" s="1104"/>
      <c r="AY197" s="1104"/>
      <c r="AZ197" s="1104"/>
      <c r="BA197" s="1104"/>
      <c r="BB197" s="1104"/>
      <c r="BC197" s="1104"/>
      <c r="BD197" s="1104"/>
      <c r="BE197" s="1104"/>
      <c r="BF197" s="1104"/>
      <c r="BG197" s="1104"/>
      <c r="BH197" s="1104"/>
      <c r="BI197" s="1104"/>
      <c r="BJ197" s="1104"/>
      <c r="BK197" s="1104"/>
      <c r="BL197" s="1104"/>
      <c r="BM197" s="1104"/>
      <c r="BN197" s="1104"/>
      <c r="BO197" s="1104"/>
      <c r="BP197" s="1104"/>
      <c r="BQ197" s="1104"/>
      <c r="BR197" s="1104"/>
    </row>
    <row r="198" spans="2:70" s="31" customFormat="1" ht="16.350000000000001" customHeight="1">
      <c r="B198" s="789" t="s">
        <v>375</v>
      </c>
      <c r="C198" s="336" t="s">
        <v>523</v>
      </c>
      <c r="D198" s="638">
        <v>818.75</v>
      </c>
      <c r="E198" s="693">
        <v>798.48</v>
      </c>
      <c r="F198" s="339">
        <v>97.524274809160303</v>
      </c>
      <c r="G198" s="338">
        <v>1</v>
      </c>
      <c r="H198" s="338">
        <v>3</v>
      </c>
      <c r="I198" s="1116"/>
      <c r="J198" s="1116"/>
      <c r="K198" s="1116"/>
      <c r="L198" s="1116"/>
      <c r="M198" s="1116"/>
      <c r="N198" s="1116"/>
      <c r="O198" s="1116"/>
      <c r="P198" s="1116"/>
      <c r="Q198" s="1116"/>
      <c r="R198" s="1116"/>
      <c r="S198" s="1116"/>
      <c r="T198" s="1116"/>
      <c r="U198" s="1116"/>
      <c r="V198" s="1116"/>
      <c r="W198" s="1116"/>
      <c r="X198" s="1116"/>
      <c r="Y198" s="1116"/>
      <c r="Z198" s="1116"/>
      <c r="AA198" s="1116"/>
      <c r="AB198" s="1116"/>
      <c r="AC198" s="1116"/>
      <c r="AD198" s="1116"/>
      <c r="AE198" s="1116"/>
      <c r="AF198" s="1116"/>
      <c r="AG198" s="1116"/>
      <c r="AH198" s="1116"/>
      <c r="AI198" s="1116"/>
      <c r="AJ198" s="1116"/>
      <c r="AK198" s="1116"/>
      <c r="AL198" s="1116"/>
      <c r="AM198" s="1116"/>
      <c r="AN198" s="1116"/>
      <c r="AO198" s="1116"/>
      <c r="AP198" s="1116"/>
      <c r="AQ198" s="1116"/>
      <c r="AR198" s="1116"/>
      <c r="AS198" s="1116"/>
      <c r="AT198" s="1116"/>
      <c r="AU198" s="1116"/>
      <c r="AV198" s="1116"/>
      <c r="AW198" s="1116"/>
      <c r="AX198" s="1116"/>
      <c r="AY198" s="1116"/>
      <c r="AZ198" s="1116"/>
      <c r="BA198" s="1116"/>
      <c r="BB198" s="1116"/>
      <c r="BC198" s="1116"/>
      <c r="BD198" s="1116"/>
      <c r="BE198" s="1116"/>
      <c r="BF198" s="1116"/>
      <c r="BG198" s="1116"/>
      <c r="BH198" s="1116"/>
      <c r="BI198" s="1116"/>
      <c r="BJ198" s="1116"/>
      <c r="BK198" s="1116"/>
      <c r="BL198" s="1116"/>
      <c r="BM198" s="1116"/>
      <c r="BN198" s="1116"/>
      <c r="BO198" s="1116"/>
      <c r="BP198" s="1116"/>
      <c r="BQ198" s="1116"/>
      <c r="BR198" s="1116"/>
    </row>
    <row r="199" spans="2:70" s="31" customFormat="1" ht="16.350000000000001" customHeight="1">
      <c r="B199" s="789" t="s">
        <v>376</v>
      </c>
      <c r="C199" s="335" t="s">
        <v>524</v>
      </c>
      <c r="D199" s="638">
        <v>1746.2</v>
      </c>
      <c r="E199" s="638">
        <v>1714.08</v>
      </c>
      <c r="F199" s="639">
        <v>98.160577253464666</v>
      </c>
      <c r="G199" s="337">
        <v>1</v>
      </c>
      <c r="H199" s="338">
        <v>6</v>
      </c>
      <c r="I199" s="1116"/>
      <c r="J199" s="1116"/>
      <c r="K199" s="1116"/>
      <c r="L199" s="1116"/>
      <c r="M199" s="1116"/>
      <c r="N199" s="1116"/>
      <c r="O199" s="1116"/>
      <c r="P199" s="1116"/>
      <c r="Q199" s="1116"/>
      <c r="R199" s="1116"/>
      <c r="S199" s="1116"/>
      <c r="T199" s="1116"/>
      <c r="U199" s="1116"/>
      <c r="V199" s="1116"/>
      <c r="W199" s="1116"/>
      <c r="X199" s="1116"/>
      <c r="Y199" s="1116"/>
      <c r="Z199" s="1116"/>
      <c r="AA199" s="1116"/>
      <c r="AB199" s="1116"/>
      <c r="AC199" s="1116"/>
      <c r="AD199" s="1116"/>
      <c r="AE199" s="1116"/>
      <c r="AF199" s="1116"/>
      <c r="AG199" s="1116"/>
      <c r="AH199" s="1116"/>
      <c r="AI199" s="1116"/>
      <c r="AJ199" s="1116"/>
      <c r="AK199" s="1116"/>
      <c r="AL199" s="1116"/>
      <c r="AM199" s="1116"/>
      <c r="AN199" s="1116"/>
      <c r="AO199" s="1116"/>
      <c r="AP199" s="1116"/>
      <c r="AQ199" s="1116"/>
      <c r="AR199" s="1116"/>
      <c r="AS199" s="1116"/>
      <c r="AT199" s="1116"/>
      <c r="AU199" s="1116"/>
      <c r="AV199" s="1116"/>
      <c r="AW199" s="1116"/>
      <c r="AX199" s="1116"/>
      <c r="AY199" s="1116"/>
      <c r="AZ199" s="1116"/>
      <c r="BA199" s="1116"/>
      <c r="BB199" s="1116"/>
      <c r="BC199" s="1116"/>
      <c r="BD199" s="1116"/>
      <c r="BE199" s="1116"/>
      <c r="BF199" s="1116"/>
      <c r="BG199" s="1116"/>
      <c r="BH199" s="1116"/>
      <c r="BI199" s="1116"/>
      <c r="BJ199" s="1116"/>
      <c r="BK199" s="1116"/>
      <c r="BL199" s="1116"/>
      <c r="BM199" s="1116"/>
      <c r="BN199" s="1116"/>
      <c r="BO199" s="1116"/>
      <c r="BP199" s="1116"/>
      <c r="BQ199" s="1116"/>
      <c r="BR199" s="1116"/>
    </row>
    <row r="200" spans="2:70" s="31" customFormat="1" ht="16.350000000000001" customHeight="1">
      <c r="B200" s="789" t="s">
        <v>377</v>
      </c>
      <c r="C200" s="336" t="s">
        <v>525</v>
      </c>
      <c r="D200" s="638">
        <v>543.09</v>
      </c>
      <c r="E200" s="693">
        <v>516.61</v>
      </c>
      <c r="F200" s="339">
        <v>95.12419672614115</v>
      </c>
      <c r="G200" s="338">
        <v>1</v>
      </c>
      <c r="H200" s="338">
        <v>2</v>
      </c>
      <c r="I200" s="1104"/>
      <c r="J200" s="1104"/>
      <c r="K200" s="1104"/>
      <c r="L200" s="1104"/>
      <c r="M200" s="1104"/>
      <c r="N200" s="1104"/>
      <c r="O200" s="1104"/>
      <c r="P200" s="1104"/>
      <c r="Q200" s="1104"/>
      <c r="R200" s="1104"/>
      <c r="S200" s="1104"/>
      <c r="T200" s="1104"/>
      <c r="U200" s="1104"/>
      <c r="V200" s="1104"/>
      <c r="W200" s="1104"/>
      <c r="X200" s="1104"/>
      <c r="Y200" s="1104"/>
      <c r="Z200" s="1104"/>
      <c r="AA200" s="1104"/>
      <c r="AB200" s="1104"/>
      <c r="AC200" s="1104"/>
      <c r="AD200" s="1104"/>
      <c r="AE200" s="1104"/>
      <c r="AF200" s="1104"/>
      <c r="AG200" s="1104"/>
      <c r="AH200" s="1104"/>
      <c r="AI200" s="1104"/>
      <c r="AJ200" s="1104"/>
      <c r="AK200" s="1104"/>
      <c r="AL200" s="1104"/>
      <c r="AM200" s="1104"/>
      <c r="AN200" s="1104"/>
      <c r="AO200" s="1104"/>
      <c r="AP200" s="1104"/>
      <c r="AQ200" s="1104"/>
      <c r="AR200" s="1104"/>
      <c r="AS200" s="1104"/>
      <c r="AT200" s="1104"/>
      <c r="AU200" s="1104"/>
      <c r="AV200" s="1104"/>
      <c r="AW200" s="1104"/>
      <c r="AX200" s="1104"/>
      <c r="AY200" s="1104"/>
      <c r="AZ200" s="1104"/>
      <c r="BA200" s="1104"/>
      <c r="BB200" s="1104"/>
      <c r="BC200" s="1104"/>
      <c r="BD200" s="1104"/>
      <c r="BE200" s="1104"/>
      <c r="BF200" s="1104"/>
      <c r="BG200" s="1104"/>
      <c r="BH200" s="1104"/>
      <c r="BI200" s="1104"/>
      <c r="BJ200" s="1104"/>
      <c r="BK200" s="1104"/>
      <c r="BL200" s="1104"/>
      <c r="BM200" s="1104"/>
      <c r="BN200" s="1104"/>
      <c r="BO200" s="1104"/>
      <c r="BP200" s="1104"/>
      <c r="BQ200" s="1104"/>
      <c r="BR200" s="1104"/>
    </row>
    <row r="201" spans="2:70" s="31" customFormat="1" ht="16.350000000000001" customHeight="1">
      <c r="B201" s="789" t="s">
        <v>378</v>
      </c>
      <c r="C201" s="335" t="s">
        <v>906</v>
      </c>
      <c r="D201" s="638">
        <v>2225.9499999999994</v>
      </c>
      <c r="E201" s="638">
        <v>2141.0500000000002</v>
      </c>
      <c r="F201" s="639">
        <v>96.185898155843603</v>
      </c>
      <c r="G201" s="337">
        <v>1</v>
      </c>
      <c r="H201" s="338">
        <v>9</v>
      </c>
      <c r="I201" s="1116"/>
      <c r="J201" s="1116"/>
      <c r="K201" s="1116"/>
      <c r="L201" s="1116"/>
      <c r="M201" s="1116"/>
      <c r="N201" s="1116"/>
      <c r="O201" s="1116"/>
      <c r="P201" s="1116"/>
      <c r="Q201" s="1116"/>
      <c r="R201" s="1116"/>
      <c r="S201" s="1116"/>
      <c r="T201" s="1116"/>
      <c r="U201" s="1116"/>
      <c r="V201" s="1116"/>
      <c r="W201" s="1116"/>
      <c r="X201" s="1116"/>
      <c r="Y201" s="1116"/>
      <c r="Z201" s="1116"/>
      <c r="AA201" s="1116"/>
      <c r="AB201" s="1116"/>
      <c r="AC201" s="1116"/>
      <c r="AD201" s="1116"/>
      <c r="AE201" s="1116"/>
      <c r="AF201" s="1116"/>
      <c r="AG201" s="1116"/>
      <c r="AH201" s="1116"/>
      <c r="AI201" s="1116"/>
      <c r="AJ201" s="1116"/>
      <c r="AK201" s="1116"/>
      <c r="AL201" s="1116"/>
      <c r="AM201" s="1116"/>
      <c r="AN201" s="1116"/>
      <c r="AO201" s="1116"/>
      <c r="AP201" s="1116"/>
      <c r="AQ201" s="1116"/>
      <c r="AR201" s="1116"/>
      <c r="AS201" s="1116"/>
      <c r="AT201" s="1116"/>
      <c r="AU201" s="1116"/>
      <c r="AV201" s="1116"/>
      <c r="AW201" s="1116"/>
      <c r="AX201" s="1116"/>
      <c r="AY201" s="1116"/>
      <c r="AZ201" s="1116"/>
      <c r="BA201" s="1116"/>
      <c r="BB201" s="1116"/>
      <c r="BC201" s="1116"/>
      <c r="BD201" s="1116"/>
      <c r="BE201" s="1116"/>
      <c r="BF201" s="1116"/>
      <c r="BG201" s="1116"/>
      <c r="BH201" s="1116"/>
      <c r="BI201" s="1116"/>
      <c r="BJ201" s="1116"/>
      <c r="BK201" s="1116"/>
      <c r="BL201" s="1116"/>
      <c r="BM201" s="1116"/>
      <c r="BN201" s="1116"/>
      <c r="BO201" s="1116"/>
      <c r="BP201" s="1116"/>
      <c r="BQ201" s="1116"/>
      <c r="BR201" s="1116"/>
    </row>
    <row r="202" spans="2:70" s="31" customFormat="1" ht="16.350000000000001" customHeight="1">
      <c r="B202" s="789" t="s">
        <v>379</v>
      </c>
      <c r="C202" s="336" t="s">
        <v>527</v>
      </c>
      <c r="D202" s="638">
        <v>944.99</v>
      </c>
      <c r="E202" s="693">
        <v>904.77</v>
      </c>
      <c r="F202" s="339">
        <v>95.74387030550588</v>
      </c>
      <c r="G202" s="338">
        <v>1</v>
      </c>
      <c r="H202" s="338">
        <v>4</v>
      </c>
      <c r="I202" s="1116"/>
      <c r="J202" s="1116"/>
      <c r="K202" s="1116"/>
      <c r="L202" s="1116"/>
      <c r="M202" s="1116"/>
      <c r="N202" s="1116"/>
      <c r="O202" s="1116"/>
      <c r="P202" s="1116"/>
      <c r="Q202" s="1116"/>
      <c r="R202" s="1116"/>
      <c r="S202" s="1116"/>
      <c r="T202" s="1116"/>
      <c r="U202" s="1116"/>
      <c r="V202" s="1116"/>
      <c r="W202" s="1116"/>
      <c r="X202" s="1116"/>
      <c r="Y202" s="1116"/>
      <c r="Z202" s="1116"/>
      <c r="AA202" s="1116"/>
      <c r="AB202" s="1116"/>
      <c r="AC202" s="1116"/>
      <c r="AD202" s="1116"/>
      <c r="AE202" s="1116"/>
      <c r="AF202" s="1116"/>
      <c r="AG202" s="1116"/>
      <c r="AH202" s="1116"/>
      <c r="AI202" s="1116"/>
      <c r="AJ202" s="1116"/>
      <c r="AK202" s="1116"/>
      <c r="AL202" s="1116"/>
      <c r="AM202" s="1116"/>
      <c r="AN202" s="1116"/>
      <c r="AO202" s="1116"/>
      <c r="AP202" s="1116"/>
      <c r="AQ202" s="1116"/>
      <c r="AR202" s="1116"/>
      <c r="AS202" s="1116"/>
      <c r="AT202" s="1116"/>
      <c r="AU202" s="1116"/>
      <c r="AV202" s="1116"/>
      <c r="AW202" s="1116"/>
      <c r="AX202" s="1116"/>
      <c r="AY202" s="1116"/>
      <c r="AZ202" s="1116"/>
      <c r="BA202" s="1116"/>
      <c r="BB202" s="1116"/>
      <c r="BC202" s="1116"/>
      <c r="BD202" s="1116"/>
      <c r="BE202" s="1116"/>
      <c r="BF202" s="1116"/>
      <c r="BG202" s="1116"/>
      <c r="BH202" s="1116"/>
      <c r="BI202" s="1116"/>
      <c r="BJ202" s="1116"/>
      <c r="BK202" s="1116"/>
      <c r="BL202" s="1116"/>
      <c r="BM202" s="1116"/>
      <c r="BN202" s="1116"/>
      <c r="BO202" s="1116"/>
      <c r="BP202" s="1116"/>
      <c r="BQ202" s="1116"/>
      <c r="BR202" s="1116"/>
    </row>
    <row r="203" spans="2:70" s="31" customFormat="1" ht="16.350000000000001" customHeight="1">
      <c r="B203" s="789" t="s">
        <v>380</v>
      </c>
      <c r="C203" s="335" t="s">
        <v>528</v>
      </c>
      <c r="D203" s="638">
        <v>991.94</v>
      </c>
      <c r="E203" s="638">
        <v>952.6</v>
      </c>
      <c r="F203" s="639">
        <v>96.034034316591715</v>
      </c>
      <c r="G203" s="337">
        <v>1</v>
      </c>
      <c r="H203" s="338">
        <v>4</v>
      </c>
      <c r="I203" s="1104"/>
      <c r="J203" s="1104"/>
      <c r="K203" s="1104"/>
      <c r="L203" s="1104"/>
      <c r="M203" s="1104"/>
      <c r="N203" s="1104"/>
      <c r="O203" s="1104"/>
      <c r="P203" s="1104"/>
      <c r="Q203" s="1104"/>
      <c r="R203" s="1104"/>
      <c r="S203" s="1104"/>
      <c r="T203" s="1104"/>
      <c r="U203" s="1104"/>
      <c r="V203" s="1104"/>
      <c r="W203" s="1104"/>
      <c r="X203" s="1104"/>
      <c r="Y203" s="1104"/>
      <c r="Z203" s="1104"/>
      <c r="AA203" s="1104"/>
      <c r="AB203" s="1104"/>
      <c r="AC203" s="1104"/>
      <c r="AD203" s="1104"/>
      <c r="AE203" s="1104"/>
      <c r="AF203" s="1104"/>
      <c r="AG203" s="1104"/>
      <c r="AH203" s="1104"/>
      <c r="AI203" s="1104"/>
      <c r="AJ203" s="1104"/>
      <c r="AK203" s="1104"/>
      <c r="AL203" s="1104"/>
      <c r="AM203" s="1104"/>
      <c r="AN203" s="1104"/>
      <c r="AO203" s="1104"/>
      <c r="AP203" s="1104"/>
      <c r="AQ203" s="1104"/>
      <c r="AR203" s="1104"/>
      <c r="AS203" s="1104"/>
      <c r="AT203" s="1104"/>
      <c r="AU203" s="1104"/>
      <c r="AV203" s="1104"/>
      <c r="AW203" s="1104"/>
      <c r="AX203" s="1104"/>
      <c r="AY203" s="1104"/>
      <c r="AZ203" s="1104"/>
      <c r="BA203" s="1104"/>
      <c r="BB203" s="1104"/>
      <c r="BC203" s="1104"/>
      <c r="BD203" s="1104"/>
      <c r="BE203" s="1104"/>
      <c r="BF203" s="1104"/>
      <c r="BG203" s="1104"/>
      <c r="BH203" s="1104"/>
      <c r="BI203" s="1104"/>
      <c r="BJ203" s="1104"/>
      <c r="BK203" s="1104"/>
      <c r="BL203" s="1104"/>
      <c r="BM203" s="1104"/>
      <c r="BN203" s="1104"/>
      <c r="BO203" s="1104"/>
      <c r="BP203" s="1104"/>
      <c r="BQ203" s="1104"/>
      <c r="BR203" s="1104"/>
    </row>
    <row r="204" spans="2:70" s="31" customFormat="1" ht="16.350000000000001" customHeight="1">
      <c r="B204" s="789" t="s">
        <v>381</v>
      </c>
      <c r="C204" s="336" t="s">
        <v>529</v>
      </c>
      <c r="D204" s="638">
        <v>4376.95</v>
      </c>
      <c r="E204" s="693">
        <v>4021.37</v>
      </c>
      <c r="F204" s="339">
        <v>91.876078090908052</v>
      </c>
      <c r="G204" s="338">
        <v>1</v>
      </c>
      <c r="H204" s="338">
        <v>22</v>
      </c>
      <c r="I204" s="1116"/>
      <c r="J204" s="1116"/>
      <c r="K204" s="1116"/>
      <c r="L204" s="1116"/>
      <c r="M204" s="1116"/>
      <c r="N204" s="1116"/>
      <c r="O204" s="1116"/>
      <c r="P204" s="1116"/>
      <c r="Q204" s="1116"/>
      <c r="R204" s="1116"/>
      <c r="S204" s="1116"/>
      <c r="T204" s="1116"/>
      <c r="U204" s="1116"/>
      <c r="V204" s="1116"/>
      <c r="W204" s="1116"/>
      <c r="X204" s="1116"/>
      <c r="Y204" s="1116"/>
      <c r="Z204" s="1116"/>
      <c r="AA204" s="1116"/>
      <c r="AB204" s="1116"/>
      <c r="AC204" s="1116"/>
      <c r="AD204" s="1116"/>
      <c r="AE204" s="1116"/>
      <c r="AF204" s="1116"/>
      <c r="AG204" s="1116"/>
      <c r="AH204" s="1116"/>
      <c r="AI204" s="1116"/>
      <c r="AJ204" s="1116"/>
      <c r="AK204" s="1116"/>
      <c r="AL204" s="1116"/>
      <c r="AM204" s="1116"/>
      <c r="AN204" s="1116"/>
      <c r="AO204" s="1116"/>
      <c r="AP204" s="1116"/>
      <c r="AQ204" s="1116"/>
      <c r="AR204" s="1116"/>
      <c r="AS204" s="1116"/>
      <c r="AT204" s="1116"/>
      <c r="AU204" s="1116"/>
      <c r="AV204" s="1116"/>
      <c r="AW204" s="1116"/>
      <c r="AX204" s="1116"/>
      <c r="AY204" s="1116"/>
      <c r="AZ204" s="1116"/>
      <c r="BA204" s="1116"/>
      <c r="BB204" s="1116"/>
      <c r="BC204" s="1116"/>
      <c r="BD204" s="1116"/>
      <c r="BE204" s="1116"/>
      <c r="BF204" s="1116"/>
      <c r="BG204" s="1116"/>
      <c r="BH204" s="1116"/>
      <c r="BI204" s="1116"/>
      <c r="BJ204" s="1116"/>
      <c r="BK204" s="1116"/>
      <c r="BL204" s="1116"/>
      <c r="BM204" s="1116"/>
      <c r="BN204" s="1116"/>
      <c r="BO204" s="1116"/>
      <c r="BP204" s="1116"/>
      <c r="BQ204" s="1116"/>
      <c r="BR204" s="1116"/>
    </row>
    <row r="205" spans="2:70" s="31" customFormat="1" ht="16.350000000000001" customHeight="1">
      <c r="B205" s="789" t="s">
        <v>382</v>
      </c>
      <c r="C205" s="335" t="s">
        <v>530</v>
      </c>
      <c r="D205" s="638">
        <v>3207.92</v>
      </c>
      <c r="E205" s="638">
        <v>3101.99</v>
      </c>
      <c r="F205" s="639">
        <v>96.697860295767967</v>
      </c>
      <c r="G205" s="337">
        <v>1</v>
      </c>
      <c r="H205" s="338">
        <v>16</v>
      </c>
      <c r="I205" s="1116"/>
      <c r="J205" s="1116"/>
      <c r="K205" s="1116"/>
      <c r="L205" s="1116"/>
      <c r="M205" s="1116"/>
      <c r="N205" s="1116"/>
      <c r="O205" s="1116"/>
      <c r="P205" s="1116"/>
      <c r="Q205" s="1116"/>
      <c r="R205" s="1116"/>
      <c r="S205" s="1116"/>
      <c r="T205" s="1116"/>
      <c r="U205" s="1116"/>
      <c r="V205" s="1116"/>
      <c r="W205" s="1116"/>
      <c r="X205" s="1116"/>
      <c r="Y205" s="1116"/>
      <c r="Z205" s="1116"/>
      <c r="AA205" s="1116"/>
      <c r="AB205" s="1116"/>
      <c r="AC205" s="1116"/>
      <c r="AD205" s="1116"/>
      <c r="AE205" s="1116"/>
      <c r="AF205" s="1116"/>
      <c r="AG205" s="1116"/>
      <c r="AH205" s="1116"/>
      <c r="AI205" s="1116"/>
      <c r="AJ205" s="1116"/>
      <c r="AK205" s="1116"/>
      <c r="AL205" s="1116"/>
      <c r="AM205" s="1116"/>
      <c r="AN205" s="1116"/>
      <c r="AO205" s="1116"/>
      <c r="AP205" s="1116"/>
      <c r="AQ205" s="1116"/>
      <c r="AR205" s="1116"/>
      <c r="AS205" s="1116"/>
      <c r="AT205" s="1116"/>
      <c r="AU205" s="1116"/>
      <c r="AV205" s="1116"/>
      <c r="AW205" s="1116"/>
      <c r="AX205" s="1116"/>
      <c r="AY205" s="1116"/>
      <c r="AZ205" s="1116"/>
      <c r="BA205" s="1116"/>
      <c r="BB205" s="1116"/>
      <c r="BC205" s="1116"/>
      <c r="BD205" s="1116"/>
      <c r="BE205" s="1116"/>
      <c r="BF205" s="1116"/>
      <c r="BG205" s="1116"/>
      <c r="BH205" s="1116"/>
      <c r="BI205" s="1116"/>
      <c r="BJ205" s="1116"/>
      <c r="BK205" s="1116"/>
      <c r="BL205" s="1116"/>
      <c r="BM205" s="1116"/>
      <c r="BN205" s="1116"/>
      <c r="BO205" s="1116"/>
      <c r="BP205" s="1116"/>
      <c r="BQ205" s="1116"/>
      <c r="BR205" s="1116"/>
    </row>
    <row r="206" spans="2:70" s="31" customFormat="1" ht="16.350000000000001" customHeight="1">
      <c r="B206" s="789" t="s">
        <v>383</v>
      </c>
      <c r="C206" s="336" t="s">
        <v>531</v>
      </c>
      <c r="D206" s="638">
        <v>1117.3399999999999</v>
      </c>
      <c r="E206" s="693">
        <v>1074.8399999999999</v>
      </c>
      <c r="F206" s="339">
        <v>96.196323410958172</v>
      </c>
      <c r="G206" s="338">
        <v>1</v>
      </c>
      <c r="H206" s="338">
        <v>6</v>
      </c>
      <c r="I206" s="1104"/>
      <c r="J206" s="1104"/>
      <c r="K206" s="1104"/>
      <c r="L206" s="1104"/>
      <c r="M206" s="1104"/>
      <c r="N206" s="1104"/>
      <c r="O206" s="1104"/>
      <c r="P206" s="1104"/>
      <c r="Q206" s="1104"/>
      <c r="R206" s="1104"/>
      <c r="S206" s="1104"/>
      <c r="T206" s="1104"/>
      <c r="U206" s="1104"/>
      <c r="V206" s="1104"/>
      <c r="W206" s="1104"/>
      <c r="X206" s="1104"/>
      <c r="Y206" s="1104"/>
      <c r="Z206" s="1104"/>
      <c r="AA206" s="1104"/>
      <c r="AB206" s="1104"/>
      <c r="AC206" s="1104"/>
      <c r="AD206" s="1104"/>
      <c r="AE206" s="1104"/>
      <c r="AF206" s="1104"/>
      <c r="AG206" s="1104"/>
      <c r="AH206" s="1104"/>
      <c r="AI206" s="1104"/>
      <c r="AJ206" s="1104"/>
      <c r="AK206" s="1104"/>
      <c r="AL206" s="1104"/>
      <c r="AM206" s="1104"/>
      <c r="AN206" s="1104"/>
      <c r="AO206" s="1104"/>
      <c r="AP206" s="1104"/>
      <c r="AQ206" s="1104"/>
      <c r="AR206" s="1104"/>
      <c r="AS206" s="1104"/>
      <c r="AT206" s="1104"/>
      <c r="AU206" s="1104"/>
      <c r="AV206" s="1104"/>
      <c r="AW206" s="1104"/>
      <c r="AX206" s="1104"/>
      <c r="AY206" s="1104"/>
      <c r="AZ206" s="1104"/>
      <c r="BA206" s="1104"/>
      <c r="BB206" s="1104"/>
      <c r="BC206" s="1104"/>
      <c r="BD206" s="1104"/>
      <c r="BE206" s="1104"/>
      <c r="BF206" s="1104"/>
      <c r="BG206" s="1104"/>
      <c r="BH206" s="1104"/>
      <c r="BI206" s="1104"/>
      <c r="BJ206" s="1104"/>
      <c r="BK206" s="1104"/>
      <c r="BL206" s="1104"/>
      <c r="BM206" s="1104"/>
      <c r="BN206" s="1104"/>
      <c r="BO206" s="1104"/>
      <c r="BP206" s="1104"/>
      <c r="BQ206" s="1104"/>
      <c r="BR206" s="1104"/>
    </row>
    <row r="207" spans="2:70" s="31" customFormat="1" ht="16.350000000000001" customHeight="1">
      <c r="B207" s="789" t="s">
        <v>384</v>
      </c>
      <c r="C207" s="335" t="s">
        <v>532</v>
      </c>
      <c r="D207" s="638">
        <v>813.52</v>
      </c>
      <c r="E207" s="638">
        <v>773.18</v>
      </c>
      <c r="F207" s="639">
        <v>95.041301996263144</v>
      </c>
      <c r="G207" s="337">
        <v>1</v>
      </c>
      <c r="H207" s="338">
        <v>3</v>
      </c>
      <c r="I207" s="1116"/>
      <c r="J207" s="1116"/>
      <c r="K207" s="1116"/>
      <c r="L207" s="1116"/>
      <c r="M207" s="1116"/>
      <c r="N207" s="1116"/>
      <c r="O207" s="1116"/>
      <c r="P207" s="1116"/>
      <c r="Q207" s="1116"/>
      <c r="R207" s="1116"/>
      <c r="S207" s="1116"/>
      <c r="T207" s="1116"/>
      <c r="U207" s="1116"/>
      <c r="V207" s="1116"/>
      <c r="W207" s="1116"/>
      <c r="X207" s="1116"/>
      <c r="Y207" s="1116"/>
      <c r="Z207" s="1116"/>
      <c r="AA207" s="1116"/>
      <c r="AB207" s="1116"/>
      <c r="AC207" s="1116"/>
      <c r="AD207" s="1116"/>
      <c r="AE207" s="1116"/>
      <c r="AF207" s="1116"/>
      <c r="AG207" s="1116"/>
      <c r="AH207" s="1116"/>
      <c r="AI207" s="1116"/>
      <c r="AJ207" s="1116"/>
      <c r="AK207" s="1116"/>
      <c r="AL207" s="1116"/>
      <c r="AM207" s="1116"/>
      <c r="AN207" s="1116"/>
      <c r="AO207" s="1116"/>
      <c r="AP207" s="1116"/>
      <c r="AQ207" s="1116"/>
      <c r="AR207" s="1116"/>
      <c r="AS207" s="1116"/>
      <c r="AT207" s="1116"/>
      <c r="AU207" s="1116"/>
      <c r="AV207" s="1116"/>
      <c r="AW207" s="1116"/>
      <c r="AX207" s="1116"/>
      <c r="AY207" s="1116"/>
      <c r="AZ207" s="1116"/>
      <c r="BA207" s="1116"/>
      <c r="BB207" s="1116"/>
      <c r="BC207" s="1116"/>
      <c r="BD207" s="1116"/>
      <c r="BE207" s="1116"/>
      <c r="BF207" s="1116"/>
      <c r="BG207" s="1116"/>
      <c r="BH207" s="1116"/>
      <c r="BI207" s="1116"/>
      <c r="BJ207" s="1116"/>
      <c r="BK207" s="1116"/>
      <c r="BL207" s="1116"/>
      <c r="BM207" s="1116"/>
      <c r="BN207" s="1116"/>
      <c r="BO207" s="1116"/>
      <c r="BP207" s="1116"/>
      <c r="BQ207" s="1116"/>
      <c r="BR207" s="1116"/>
    </row>
    <row r="208" spans="2:70" s="31" customFormat="1" ht="16.350000000000001" customHeight="1">
      <c r="B208" s="789" t="s">
        <v>385</v>
      </c>
      <c r="C208" s="336" t="s">
        <v>533</v>
      </c>
      <c r="D208" s="638">
        <v>1108.9100000000001</v>
      </c>
      <c r="E208" s="693">
        <v>1089.1400000000001</v>
      </c>
      <c r="F208" s="339">
        <v>98.217168210224457</v>
      </c>
      <c r="G208" s="338">
        <v>1</v>
      </c>
      <c r="H208" s="338">
        <v>2</v>
      </c>
      <c r="I208" s="1116"/>
      <c r="J208" s="1116"/>
      <c r="K208" s="1116"/>
      <c r="L208" s="1116"/>
      <c r="M208" s="1116"/>
      <c r="N208" s="1116"/>
      <c r="O208" s="1116"/>
      <c r="P208" s="1116"/>
      <c r="Q208" s="1116"/>
      <c r="R208" s="1116"/>
      <c r="S208" s="1116"/>
      <c r="T208" s="1116"/>
      <c r="U208" s="1116"/>
      <c r="V208" s="1116"/>
      <c r="W208" s="1116"/>
      <c r="X208" s="1116"/>
      <c r="Y208" s="1116"/>
      <c r="Z208" s="1116"/>
      <c r="AA208" s="1116"/>
      <c r="AB208" s="1116"/>
      <c r="AC208" s="1116"/>
      <c r="AD208" s="1116"/>
      <c r="AE208" s="1116"/>
      <c r="AF208" s="1116"/>
      <c r="AG208" s="1116"/>
      <c r="AH208" s="1116"/>
      <c r="AI208" s="1116"/>
      <c r="AJ208" s="1116"/>
      <c r="AK208" s="1116"/>
      <c r="AL208" s="1116"/>
      <c r="AM208" s="1116"/>
      <c r="AN208" s="1116"/>
      <c r="AO208" s="1116"/>
      <c r="AP208" s="1116"/>
      <c r="AQ208" s="1116"/>
      <c r="AR208" s="1116"/>
      <c r="AS208" s="1116"/>
      <c r="AT208" s="1116"/>
      <c r="AU208" s="1116"/>
      <c r="AV208" s="1116"/>
      <c r="AW208" s="1116"/>
      <c r="AX208" s="1116"/>
      <c r="AY208" s="1116"/>
      <c r="AZ208" s="1116"/>
      <c r="BA208" s="1116"/>
      <c r="BB208" s="1116"/>
      <c r="BC208" s="1116"/>
      <c r="BD208" s="1116"/>
      <c r="BE208" s="1116"/>
      <c r="BF208" s="1116"/>
      <c r="BG208" s="1116"/>
      <c r="BH208" s="1116"/>
      <c r="BI208" s="1116"/>
      <c r="BJ208" s="1116"/>
      <c r="BK208" s="1116"/>
      <c r="BL208" s="1116"/>
      <c r="BM208" s="1116"/>
      <c r="BN208" s="1116"/>
      <c r="BO208" s="1116"/>
      <c r="BP208" s="1116"/>
      <c r="BQ208" s="1116"/>
      <c r="BR208" s="1116"/>
    </row>
    <row r="209" spans="2:70" s="31" customFormat="1" ht="16.350000000000001" customHeight="1">
      <c r="B209" s="789" t="s">
        <v>386</v>
      </c>
      <c r="C209" s="335" t="s">
        <v>909</v>
      </c>
      <c r="D209" s="638">
        <v>1886.5</v>
      </c>
      <c r="E209" s="638">
        <v>1886.5</v>
      </c>
      <c r="F209" s="639">
        <v>100</v>
      </c>
      <c r="G209" s="337">
        <v>1</v>
      </c>
      <c r="H209" s="338">
        <v>8</v>
      </c>
      <c r="I209" s="1104"/>
      <c r="J209" s="1104"/>
      <c r="K209" s="1104"/>
      <c r="L209" s="1104"/>
      <c r="M209" s="1104"/>
      <c r="N209" s="1104"/>
      <c r="O209" s="1104"/>
      <c r="P209" s="1104"/>
      <c r="Q209" s="1104"/>
      <c r="R209" s="1104"/>
      <c r="S209" s="1104"/>
      <c r="T209" s="1104"/>
      <c r="U209" s="1104"/>
      <c r="V209" s="1104"/>
      <c r="W209" s="1104"/>
      <c r="X209" s="1104"/>
      <c r="Y209" s="1104"/>
      <c r="Z209" s="1104"/>
      <c r="AA209" s="1104"/>
      <c r="AB209" s="1104"/>
      <c r="AC209" s="1104"/>
      <c r="AD209" s="1104"/>
      <c r="AE209" s="1104"/>
      <c r="AF209" s="1104"/>
      <c r="AG209" s="1104"/>
      <c r="AH209" s="1104"/>
      <c r="AI209" s="1104"/>
      <c r="AJ209" s="1104"/>
      <c r="AK209" s="1104"/>
      <c r="AL209" s="1104"/>
      <c r="AM209" s="1104"/>
      <c r="AN209" s="1104"/>
      <c r="AO209" s="1104"/>
      <c r="AP209" s="1104"/>
      <c r="AQ209" s="1104"/>
      <c r="AR209" s="1104"/>
      <c r="AS209" s="1104"/>
      <c r="AT209" s="1104"/>
      <c r="AU209" s="1104"/>
      <c r="AV209" s="1104"/>
      <c r="AW209" s="1104"/>
      <c r="AX209" s="1104"/>
      <c r="AY209" s="1104"/>
      <c r="AZ209" s="1104"/>
      <c r="BA209" s="1104"/>
      <c r="BB209" s="1104"/>
      <c r="BC209" s="1104"/>
      <c r="BD209" s="1104"/>
      <c r="BE209" s="1104"/>
      <c r="BF209" s="1104"/>
      <c r="BG209" s="1104"/>
      <c r="BH209" s="1104"/>
      <c r="BI209" s="1104"/>
      <c r="BJ209" s="1104"/>
      <c r="BK209" s="1104"/>
      <c r="BL209" s="1104"/>
      <c r="BM209" s="1104"/>
      <c r="BN209" s="1104"/>
      <c r="BO209" s="1104"/>
      <c r="BP209" s="1104"/>
      <c r="BQ209" s="1104"/>
      <c r="BR209" s="1104"/>
    </row>
    <row r="210" spans="2:70" s="31" customFormat="1" ht="16.350000000000001" customHeight="1">
      <c r="B210" s="789" t="s">
        <v>387</v>
      </c>
      <c r="C210" s="336" t="s">
        <v>535</v>
      </c>
      <c r="D210" s="638">
        <v>991.62</v>
      </c>
      <c r="E210" s="693">
        <v>991.62</v>
      </c>
      <c r="F210" s="339">
        <v>100</v>
      </c>
      <c r="G210" s="338">
        <v>1</v>
      </c>
      <c r="H210" s="338">
        <v>7</v>
      </c>
      <c r="I210" s="1116"/>
      <c r="J210" s="1116"/>
      <c r="K210" s="1116"/>
      <c r="L210" s="1116"/>
      <c r="M210" s="1116"/>
      <c r="N210" s="1116"/>
      <c r="O210" s="1116"/>
      <c r="P210" s="1116"/>
      <c r="Q210" s="1116"/>
      <c r="R210" s="1116"/>
      <c r="S210" s="1116"/>
      <c r="T210" s="1116"/>
      <c r="U210" s="1116"/>
      <c r="V210" s="1116"/>
      <c r="W210" s="1116"/>
      <c r="X210" s="1116"/>
      <c r="Y210" s="1116"/>
      <c r="Z210" s="1116"/>
      <c r="AA210" s="1116"/>
      <c r="AB210" s="1116"/>
      <c r="AC210" s="1116"/>
      <c r="AD210" s="1116"/>
      <c r="AE210" s="1116"/>
      <c r="AF210" s="1116"/>
      <c r="AG210" s="1116"/>
      <c r="AH210" s="1116"/>
      <c r="AI210" s="1116"/>
      <c r="AJ210" s="1116"/>
      <c r="AK210" s="1116"/>
      <c r="AL210" s="1116"/>
      <c r="AM210" s="1116"/>
      <c r="AN210" s="1116"/>
      <c r="AO210" s="1116"/>
      <c r="AP210" s="1116"/>
      <c r="AQ210" s="1116"/>
      <c r="AR210" s="1116"/>
      <c r="AS210" s="1116"/>
      <c r="AT210" s="1116"/>
      <c r="AU210" s="1116"/>
      <c r="AV210" s="1116"/>
      <c r="AW210" s="1116"/>
      <c r="AX210" s="1116"/>
      <c r="AY210" s="1116"/>
      <c r="AZ210" s="1116"/>
      <c r="BA210" s="1116"/>
      <c r="BB210" s="1116"/>
      <c r="BC210" s="1116"/>
      <c r="BD210" s="1116"/>
      <c r="BE210" s="1116"/>
      <c r="BF210" s="1116"/>
      <c r="BG210" s="1116"/>
      <c r="BH210" s="1116"/>
      <c r="BI210" s="1116"/>
      <c r="BJ210" s="1116"/>
      <c r="BK210" s="1116"/>
      <c r="BL210" s="1116"/>
      <c r="BM210" s="1116"/>
      <c r="BN210" s="1116"/>
      <c r="BO210" s="1116"/>
      <c r="BP210" s="1116"/>
      <c r="BQ210" s="1116"/>
      <c r="BR210" s="1116"/>
    </row>
    <row r="211" spans="2:70" s="31" customFormat="1" ht="16.350000000000001" customHeight="1">
      <c r="B211" s="789" t="s">
        <v>388</v>
      </c>
      <c r="C211" s="335" t="s">
        <v>536</v>
      </c>
      <c r="D211" s="638">
        <v>1095.9100000000001</v>
      </c>
      <c r="E211" s="638">
        <v>1075.3599999999999</v>
      </c>
      <c r="F211" s="639">
        <v>98.124846018377411</v>
      </c>
      <c r="G211" s="337">
        <v>1</v>
      </c>
      <c r="H211" s="338">
        <v>4</v>
      </c>
      <c r="I211" s="1116"/>
      <c r="J211" s="1116"/>
      <c r="K211" s="1116"/>
      <c r="L211" s="1116"/>
      <c r="M211" s="1116"/>
      <c r="N211" s="1116"/>
      <c r="O211" s="1116"/>
      <c r="P211" s="1116"/>
      <c r="Q211" s="1116"/>
      <c r="R211" s="1116"/>
      <c r="S211" s="1116"/>
      <c r="T211" s="1116"/>
      <c r="U211" s="1116"/>
      <c r="V211" s="1116"/>
      <c r="W211" s="1116"/>
      <c r="X211" s="1116"/>
      <c r="Y211" s="1116"/>
      <c r="Z211" s="1116"/>
      <c r="AA211" s="1116"/>
      <c r="AB211" s="1116"/>
      <c r="AC211" s="1116"/>
      <c r="AD211" s="1116"/>
      <c r="AE211" s="1116"/>
      <c r="AF211" s="1116"/>
      <c r="AG211" s="1116"/>
      <c r="AH211" s="1116"/>
      <c r="AI211" s="1116"/>
      <c r="AJ211" s="1116"/>
      <c r="AK211" s="1116"/>
      <c r="AL211" s="1116"/>
      <c r="AM211" s="1116"/>
      <c r="AN211" s="1116"/>
      <c r="AO211" s="1116"/>
      <c r="AP211" s="1116"/>
      <c r="AQ211" s="1116"/>
      <c r="AR211" s="1116"/>
      <c r="AS211" s="1116"/>
      <c r="AT211" s="1116"/>
      <c r="AU211" s="1116"/>
      <c r="AV211" s="1116"/>
      <c r="AW211" s="1116"/>
      <c r="AX211" s="1116"/>
      <c r="AY211" s="1116"/>
      <c r="AZ211" s="1116"/>
      <c r="BA211" s="1116"/>
      <c r="BB211" s="1116"/>
      <c r="BC211" s="1116"/>
      <c r="BD211" s="1116"/>
      <c r="BE211" s="1116"/>
      <c r="BF211" s="1116"/>
      <c r="BG211" s="1116"/>
      <c r="BH211" s="1116"/>
      <c r="BI211" s="1116"/>
      <c r="BJ211" s="1116"/>
      <c r="BK211" s="1116"/>
      <c r="BL211" s="1116"/>
      <c r="BM211" s="1116"/>
      <c r="BN211" s="1116"/>
      <c r="BO211" s="1116"/>
      <c r="BP211" s="1116"/>
      <c r="BQ211" s="1116"/>
      <c r="BR211" s="1116"/>
    </row>
    <row r="212" spans="2:70" s="31" customFormat="1" ht="16.350000000000001" customHeight="1">
      <c r="B212" s="789" t="s">
        <v>389</v>
      </c>
      <c r="C212" s="336" t="s">
        <v>537</v>
      </c>
      <c r="D212" s="638">
        <v>905.81</v>
      </c>
      <c r="E212" s="693">
        <v>885.6</v>
      </c>
      <c r="F212" s="339">
        <v>97.768847771607739</v>
      </c>
      <c r="G212" s="338">
        <v>1</v>
      </c>
      <c r="H212" s="338">
        <v>3</v>
      </c>
      <c r="I212" s="1104"/>
      <c r="J212" s="1104"/>
      <c r="K212" s="1104"/>
      <c r="L212" s="1104"/>
      <c r="M212" s="1104"/>
      <c r="N212" s="1104"/>
      <c r="O212" s="1104"/>
      <c r="P212" s="1104"/>
      <c r="Q212" s="1104"/>
      <c r="R212" s="1104"/>
      <c r="S212" s="1104"/>
      <c r="T212" s="1104"/>
      <c r="U212" s="1104"/>
      <c r="V212" s="1104"/>
      <c r="W212" s="1104"/>
      <c r="X212" s="1104"/>
      <c r="Y212" s="1104"/>
      <c r="Z212" s="1104"/>
      <c r="AA212" s="1104"/>
      <c r="AB212" s="1104"/>
      <c r="AC212" s="1104"/>
      <c r="AD212" s="1104"/>
      <c r="AE212" s="1104"/>
      <c r="AF212" s="1104"/>
      <c r="AG212" s="1104"/>
      <c r="AH212" s="1104"/>
      <c r="AI212" s="1104"/>
      <c r="AJ212" s="1104"/>
      <c r="AK212" s="1104"/>
      <c r="AL212" s="1104"/>
      <c r="AM212" s="1104"/>
      <c r="AN212" s="1104"/>
      <c r="AO212" s="1104"/>
      <c r="AP212" s="1104"/>
      <c r="AQ212" s="1104"/>
      <c r="AR212" s="1104"/>
      <c r="AS212" s="1104"/>
      <c r="AT212" s="1104"/>
      <c r="AU212" s="1104"/>
      <c r="AV212" s="1104"/>
      <c r="AW212" s="1104"/>
      <c r="AX212" s="1104"/>
      <c r="AY212" s="1104"/>
      <c r="AZ212" s="1104"/>
      <c r="BA212" s="1104"/>
      <c r="BB212" s="1104"/>
      <c r="BC212" s="1104"/>
      <c r="BD212" s="1104"/>
      <c r="BE212" s="1104"/>
      <c r="BF212" s="1104"/>
      <c r="BG212" s="1104"/>
      <c r="BH212" s="1104"/>
      <c r="BI212" s="1104"/>
      <c r="BJ212" s="1104"/>
      <c r="BK212" s="1104"/>
      <c r="BL212" s="1104"/>
      <c r="BM212" s="1104"/>
      <c r="BN212" s="1104"/>
      <c r="BO212" s="1104"/>
      <c r="BP212" s="1104"/>
      <c r="BQ212" s="1104"/>
      <c r="BR212" s="1104"/>
    </row>
    <row r="213" spans="2:70" s="31" customFormat="1" ht="16.350000000000001" customHeight="1">
      <c r="B213" s="789" t="s">
        <v>390</v>
      </c>
      <c r="C213" s="335" t="s">
        <v>538</v>
      </c>
      <c r="D213" s="638">
        <v>1437.84</v>
      </c>
      <c r="E213" s="638">
        <v>1437.84</v>
      </c>
      <c r="F213" s="639">
        <v>100</v>
      </c>
      <c r="G213" s="337">
        <v>1</v>
      </c>
      <c r="H213" s="338">
        <v>6</v>
      </c>
      <c r="I213" s="1116"/>
      <c r="J213" s="1116"/>
      <c r="K213" s="1116"/>
      <c r="L213" s="1116"/>
      <c r="M213" s="1116"/>
      <c r="N213" s="1116"/>
      <c r="O213" s="1116"/>
      <c r="P213" s="1116"/>
      <c r="Q213" s="1116"/>
      <c r="R213" s="1116"/>
      <c r="S213" s="1116"/>
      <c r="T213" s="1116"/>
      <c r="U213" s="1116"/>
      <c r="V213" s="1116"/>
      <c r="W213" s="1116"/>
      <c r="X213" s="1116"/>
      <c r="Y213" s="1116"/>
      <c r="Z213" s="1116"/>
      <c r="AA213" s="1116"/>
      <c r="AB213" s="1116"/>
      <c r="AC213" s="1116"/>
      <c r="AD213" s="1116"/>
      <c r="AE213" s="1116"/>
      <c r="AF213" s="1116"/>
      <c r="AG213" s="1116"/>
      <c r="AH213" s="1116"/>
      <c r="AI213" s="1116"/>
      <c r="AJ213" s="1116"/>
      <c r="AK213" s="1116"/>
      <c r="AL213" s="1116"/>
      <c r="AM213" s="1116"/>
      <c r="AN213" s="1116"/>
      <c r="AO213" s="1116"/>
      <c r="AP213" s="1116"/>
      <c r="AQ213" s="1116"/>
      <c r="AR213" s="1116"/>
      <c r="AS213" s="1116"/>
      <c r="AT213" s="1116"/>
      <c r="AU213" s="1116"/>
      <c r="AV213" s="1116"/>
      <c r="AW213" s="1116"/>
      <c r="AX213" s="1116"/>
      <c r="AY213" s="1116"/>
      <c r="AZ213" s="1116"/>
      <c r="BA213" s="1116"/>
      <c r="BB213" s="1116"/>
      <c r="BC213" s="1116"/>
      <c r="BD213" s="1116"/>
      <c r="BE213" s="1116"/>
      <c r="BF213" s="1116"/>
      <c r="BG213" s="1116"/>
      <c r="BH213" s="1116"/>
      <c r="BI213" s="1116"/>
      <c r="BJ213" s="1116"/>
      <c r="BK213" s="1116"/>
      <c r="BL213" s="1116"/>
      <c r="BM213" s="1116"/>
      <c r="BN213" s="1116"/>
      <c r="BO213" s="1116"/>
      <c r="BP213" s="1116"/>
      <c r="BQ213" s="1116"/>
      <c r="BR213" s="1116"/>
    </row>
    <row r="214" spans="2:70" s="31" customFormat="1" ht="16.350000000000001" customHeight="1">
      <c r="B214" s="789" t="s">
        <v>391</v>
      </c>
      <c r="C214" s="336" t="s">
        <v>539</v>
      </c>
      <c r="D214" s="638">
        <v>1884.62</v>
      </c>
      <c r="E214" s="693">
        <v>1860.4</v>
      </c>
      <c r="F214" s="339">
        <v>98.714860290138077</v>
      </c>
      <c r="G214" s="338">
        <v>1</v>
      </c>
      <c r="H214" s="338">
        <v>7</v>
      </c>
      <c r="I214" s="1116"/>
      <c r="J214" s="1116"/>
      <c r="K214" s="1116"/>
      <c r="L214" s="1116"/>
      <c r="M214" s="1116"/>
      <c r="N214" s="1116"/>
      <c r="O214" s="1116"/>
      <c r="P214" s="1116"/>
      <c r="Q214" s="1116"/>
      <c r="R214" s="1116"/>
      <c r="S214" s="1116"/>
      <c r="T214" s="1116"/>
      <c r="U214" s="1116"/>
      <c r="V214" s="1116"/>
      <c r="W214" s="1116"/>
      <c r="X214" s="1116"/>
      <c r="Y214" s="1116"/>
      <c r="Z214" s="1116"/>
      <c r="AA214" s="1116"/>
      <c r="AB214" s="1116"/>
      <c r="AC214" s="1116"/>
      <c r="AD214" s="1116"/>
      <c r="AE214" s="1116"/>
      <c r="AF214" s="1116"/>
      <c r="AG214" s="1116"/>
      <c r="AH214" s="1116"/>
      <c r="AI214" s="1116"/>
      <c r="AJ214" s="1116"/>
      <c r="AK214" s="1116"/>
      <c r="AL214" s="1116"/>
      <c r="AM214" s="1116"/>
      <c r="AN214" s="1116"/>
      <c r="AO214" s="1116"/>
      <c r="AP214" s="1116"/>
      <c r="AQ214" s="1116"/>
      <c r="AR214" s="1116"/>
      <c r="AS214" s="1116"/>
      <c r="AT214" s="1116"/>
      <c r="AU214" s="1116"/>
      <c r="AV214" s="1116"/>
      <c r="AW214" s="1116"/>
      <c r="AX214" s="1116"/>
      <c r="AY214" s="1116"/>
      <c r="AZ214" s="1116"/>
      <c r="BA214" s="1116"/>
      <c r="BB214" s="1116"/>
      <c r="BC214" s="1116"/>
      <c r="BD214" s="1116"/>
      <c r="BE214" s="1116"/>
      <c r="BF214" s="1116"/>
      <c r="BG214" s="1116"/>
      <c r="BH214" s="1116"/>
      <c r="BI214" s="1116"/>
      <c r="BJ214" s="1116"/>
      <c r="BK214" s="1116"/>
      <c r="BL214" s="1116"/>
      <c r="BM214" s="1116"/>
      <c r="BN214" s="1116"/>
      <c r="BO214" s="1116"/>
      <c r="BP214" s="1116"/>
      <c r="BQ214" s="1116"/>
      <c r="BR214" s="1116"/>
    </row>
    <row r="215" spans="2:70" s="31" customFormat="1" ht="16.350000000000001" customHeight="1">
      <c r="B215" s="789" t="s">
        <v>393</v>
      </c>
      <c r="C215" s="335" t="s">
        <v>1489</v>
      </c>
      <c r="D215" s="638">
        <v>1742.6399999999996</v>
      </c>
      <c r="E215" s="638">
        <v>1612.78</v>
      </c>
      <c r="F215" s="639">
        <v>92.548087958499764</v>
      </c>
      <c r="G215" s="337">
        <v>1</v>
      </c>
      <c r="H215" s="338">
        <v>7</v>
      </c>
      <c r="I215" s="1104"/>
      <c r="J215" s="1104"/>
      <c r="K215" s="1104"/>
      <c r="L215" s="1104"/>
      <c r="M215" s="1104"/>
      <c r="N215" s="1104"/>
      <c r="O215" s="1104"/>
      <c r="P215" s="1104"/>
      <c r="Q215" s="1104"/>
      <c r="R215" s="1104"/>
      <c r="S215" s="1104"/>
      <c r="T215" s="1104"/>
      <c r="U215" s="1104"/>
      <c r="V215" s="1104"/>
      <c r="W215" s="1104"/>
      <c r="X215" s="1104"/>
      <c r="Y215" s="1104"/>
      <c r="Z215" s="1104"/>
      <c r="AA215" s="1104"/>
      <c r="AB215" s="1104"/>
      <c r="AC215" s="1104"/>
      <c r="AD215" s="1104"/>
      <c r="AE215" s="1104"/>
      <c r="AF215" s="1104"/>
      <c r="AG215" s="1104"/>
      <c r="AH215" s="1104"/>
      <c r="AI215" s="1104"/>
      <c r="AJ215" s="1104"/>
      <c r="AK215" s="1104"/>
      <c r="AL215" s="1104"/>
      <c r="AM215" s="1104"/>
      <c r="AN215" s="1104"/>
      <c r="AO215" s="1104"/>
      <c r="AP215" s="1104"/>
      <c r="AQ215" s="1104"/>
      <c r="AR215" s="1104"/>
      <c r="AS215" s="1104"/>
      <c r="AT215" s="1104"/>
      <c r="AU215" s="1104"/>
      <c r="AV215" s="1104"/>
      <c r="AW215" s="1104"/>
      <c r="AX215" s="1104"/>
      <c r="AY215" s="1104"/>
      <c r="AZ215" s="1104"/>
      <c r="BA215" s="1104"/>
      <c r="BB215" s="1104"/>
      <c r="BC215" s="1104"/>
      <c r="BD215" s="1104"/>
      <c r="BE215" s="1104"/>
      <c r="BF215" s="1104"/>
      <c r="BG215" s="1104"/>
      <c r="BH215" s="1104"/>
      <c r="BI215" s="1104"/>
      <c r="BJ215" s="1104"/>
      <c r="BK215" s="1104"/>
      <c r="BL215" s="1104"/>
      <c r="BM215" s="1104"/>
      <c r="BN215" s="1104"/>
      <c r="BO215" s="1104"/>
      <c r="BP215" s="1104"/>
      <c r="BQ215" s="1104"/>
      <c r="BR215" s="1104"/>
    </row>
    <row r="216" spans="2:70" s="31" customFormat="1" ht="16.350000000000001" customHeight="1">
      <c r="B216" s="789" t="s">
        <v>394</v>
      </c>
      <c r="C216" s="336" t="s">
        <v>2338</v>
      </c>
      <c r="D216" s="638">
        <v>876.7</v>
      </c>
      <c r="E216" s="693">
        <v>838</v>
      </c>
      <c r="F216" s="339">
        <v>95.585719174175892</v>
      </c>
      <c r="G216" s="338">
        <v>1</v>
      </c>
      <c r="H216" s="338">
        <v>2</v>
      </c>
      <c r="I216" s="1116"/>
      <c r="J216" s="1116"/>
      <c r="K216" s="1116"/>
      <c r="L216" s="1116"/>
      <c r="M216" s="1116"/>
      <c r="N216" s="1116"/>
      <c r="O216" s="1116"/>
      <c r="P216" s="1116"/>
      <c r="Q216" s="1116"/>
      <c r="R216" s="1116"/>
      <c r="S216" s="1116"/>
      <c r="T216" s="1116"/>
      <c r="U216" s="1116"/>
      <c r="V216" s="1116"/>
      <c r="W216" s="1116"/>
      <c r="X216" s="1116"/>
      <c r="Y216" s="1116"/>
      <c r="Z216" s="1116"/>
      <c r="AA216" s="1116"/>
      <c r="AB216" s="1116"/>
      <c r="AC216" s="1116"/>
      <c r="AD216" s="1116"/>
      <c r="AE216" s="1116"/>
      <c r="AF216" s="1116"/>
      <c r="AG216" s="1116"/>
      <c r="AH216" s="1116"/>
      <c r="AI216" s="1116"/>
      <c r="AJ216" s="1116"/>
      <c r="AK216" s="1116"/>
      <c r="AL216" s="1116"/>
      <c r="AM216" s="1116"/>
      <c r="AN216" s="1116"/>
      <c r="AO216" s="1116"/>
      <c r="AP216" s="1116"/>
      <c r="AQ216" s="1116"/>
      <c r="AR216" s="1116"/>
      <c r="AS216" s="1116"/>
      <c r="AT216" s="1116"/>
      <c r="AU216" s="1116"/>
      <c r="AV216" s="1116"/>
      <c r="AW216" s="1116"/>
      <c r="AX216" s="1116"/>
      <c r="AY216" s="1116"/>
      <c r="AZ216" s="1116"/>
      <c r="BA216" s="1116"/>
      <c r="BB216" s="1116"/>
      <c r="BC216" s="1116"/>
      <c r="BD216" s="1116"/>
      <c r="BE216" s="1116"/>
      <c r="BF216" s="1116"/>
      <c r="BG216" s="1116"/>
      <c r="BH216" s="1116"/>
      <c r="BI216" s="1116"/>
      <c r="BJ216" s="1116"/>
      <c r="BK216" s="1116"/>
      <c r="BL216" s="1116"/>
      <c r="BM216" s="1116"/>
      <c r="BN216" s="1116"/>
      <c r="BO216" s="1116"/>
      <c r="BP216" s="1116"/>
      <c r="BQ216" s="1116"/>
      <c r="BR216" s="1116"/>
    </row>
    <row r="217" spans="2:70" s="31" customFormat="1" ht="16.350000000000001" customHeight="1">
      <c r="B217" s="789" t="s">
        <v>395</v>
      </c>
      <c r="C217" s="335" t="s">
        <v>543</v>
      </c>
      <c r="D217" s="638">
        <v>4141.5600000000004</v>
      </c>
      <c r="E217" s="638">
        <v>4081.14</v>
      </c>
      <c r="F217" s="639">
        <v>98.541129429490326</v>
      </c>
      <c r="G217" s="337">
        <v>1</v>
      </c>
      <c r="H217" s="338">
        <v>34</v>
      </c>
      <c r="I217" s="1116"/>
      <c r="J217" s="1116"/>
      <c r="K217" s="1116"/>
      <c r="L217" s="1116"/>
      <c r="M217" s="1116"/>
      <c r="N217" s="1116"/>
      <c r="O217" s="1116"/>
      <c r="P217" s="1116"/>
      <c r="Q217" s="1116"/>
      <c r="R217" s="1116"/>
      <c r="S217" s="1116"/>
      <c r="T217" s="1116"/>
      <c r="U217" s="1116"/>
      <c r="V217" s="1116"/>
      <c r="W217" s="1116"/>
      <c r="X217" s="1116"/>
      <c r="Y217" s="1116"/>
      <c r="Z217" s="1116"/>
      <c r="AA217" s="1116"/>
      <c r="AB217" s="1116"/>
      <c r="AC217" s="1116"/>
      <c r="AD217" s="1116"/>
      <c r="AE217" s="1116"/>
      <c r="AF217" s="1116"/>
      <c r="AG217" s="1116"/>
      <c r="AH217" s="1116"/>
      <c r="AI217" s="1116"/>
      <c r="AJ217" s="1116"/>
      <c r="AK217" s="1116"/>
      <c r="AL217" s="1116"/>
      <c r="AM217" s="1116"/>
      <c r="AN217" s="1116"/>
      <c r="AO217" s="1116"/>
      <c r="AP217" s="1116"/>
      <c r="AQ217" s="1116"/>
      <c r="AR217" s="1116"/>
      <c r="AS217" s="1116"/>
      <c r="AT217" s="1116"/>
      <c r="AU217" s="1116"/>
      <c r="AV217" s="1116"/>
      <c r="AW217" s="1116"/>
      <c r="AX217" s="1116"/>
      <c r="AY217" s="1116"/>
      <c r="AZ217" s="1116"/>
      <c r="BA217" s="1116"/>
      <c r="BB217" s="1116"/>
      <c r="BC217" s="1116"/>
      <c r="BD217" s="1116"/>
      <c r="BE217" s="1116"/>
      <c r="BF217" s="1116"/>
      <c r="BG217" s="1116"/>
      <c r="BH217" s="1116"/>
      <c r="BI217" s="1116"/>
      <c r="BJ217" s="1116"/>
      <c r="BK217" s="1116"/>
      <c r="BL217" s="1116"/>
      <c r="BM217" s="1116"/>
      <c r="BN217" s="1116"/>
      <c r="BO217" s="1116"/>
      <c r="BP217" s="1116"/>
      <c r="BQ217" s="1116"/>
      <c r="BR217" s="1116"/>
    </row>
    <row r="218" spans="2:70" s="31" customFormat="1" ht="16.350000000000001" customHeight="1">
      <c r="B218" s="789" t="s">
        <v>396</v>
      </c>
      <c r="C218" s="336" t="s">
        <v>2081</v>
      </c>
      <c r="D218" s="638">
        <v>5999.8</v>
      </c>
      <c r="E218" s="693">
        <v>5876.3</v>
      </c>
      <c r="F218" s="339">
        <v>97.941598053268436</v>
      </c>
      <c r="G218" s="338">
        <v>1</v>
      </c>
      <c r="H218" s="338">
        <v>13</v>
      </c>
      <c r="I218" s="1104"/>
      <c r="J218" s="1104"/>
      <c r="K218" s="1104"/>
      <c r="L218" s="1104"/>
      <c r="M218" s="1104"/>
      <c r="N218" s="1104"/>
      <c r="O218" s="1104"/>
      <c r="P218" s="1104"/>
      <c r="Q218" s="1104"/>
      <c r="R218" s="1104"/>
      <c r="S218" s="1104"/>
      <c r="T218" s="1104"/>
      <c r="U218" s="1104"/>
      <c r="V218" s="1104"/>
      <c r="W218" s="1104"/>
      <c r="X218" s="1104"/>
      <c r="Y218" s="1104"/>
      <c r="Z218" s="1104"/>
      <c r="AA218" s="1104"/>
      <c r="AB218" s="1104"/>
      <c r="AC218" s="1104"/>
      <c r="AD218" s="1104"/>
      <c r="AE218" s="1104"/>
      <c r="AF218" s="1104"/>
      <c r="AG218" s="1104"/>
      <c r="AH218" s="1104"/>
      <c r="AI218" s="1104"/>
      <c r="AJ218" s="1104"/>
      <c r="AK218" s="1104"/>
      <c r="AL218" s="1104"/>
      <c r="AM218" s="1104"/>
      <c r="AN218" s="1104"/>
      <c r="AO218" s="1104"/>
      <c r="AP218" s="1104"/>
      <c r="AQ218" s="1104"/>
      <c r="AR218" s="1104"/>
      <c r="AS218" s="1104"/>
      <c r="AT218" s="1104"/>
      <c r="AU218" s="1104"/>
      <c r="AV218" s="1104"/>
      <c r="AW218" s="1104"/>
      <c r="AX218" s="1104"/>
      <c r="AY218" s="1104"/>
      <c r="AZ218" s="1104"/>
      <c r="BA218" s="1104"/>
      <c r="BB218" s="1104"/>
      <c r="BC218" s="1104"/>
      <c r="BD218" s="1104"/>
      <c r="BE218" s="1104"/>
      <c r="BF218" s="1104"/>
      <c r="BG218" s="1104"/>
      <c r="BH218" s="1104"/>
      <c r="BI218" s="1104"/>
      <c r="BJ218" s="1104"/>
      <c r="BK218" s="1104"/>
      <c r="BL218" s="1104"/>
      <c r="BM218" s="1104"/>
      <c r="BN218" s="1104"/>
      <c r="BO218" s="1104"/>
      <c r="BP218" s="1104"/>
      <c r="BQ218" s="1104"/>
      <c r="BR218" s="1104"/>
    </row>
    <row r="219" spans="2:70" s="31" customFormat="1" ht="16.350000000000001" customHeight="1">
      <c r="B219" s="789" t="s">
        <v>397</v>
      </c>
      <c r="C219" s="335" t="s">
        <v>1490</v>
      </c>
      <c r="D219" s="638">
        <v>2961.0600000000004</v>
      </c>
      <c r="E219" s="638">
        <v>2961.06</v>
      </c>
      <c r="F219" s="639">
        <v>99.999999999999986</v>
      </c>
      <c r="G219" s="337">
        <v>1</v>
      </c>
      <c r="H219" s="338">
        <v>18</v>
      </c>
      <c r="I219" s="1116"/>
      <c r="J219" s="1116"/>
      <c r="K219" s="1116"/>
      <c r="L219" s="1116"/>
      <c r="M219" s="1116"/>
      <c r="N219" s="1116"/>
      <c r="O219" s="1116"/>
      <c r="P219" s="1116"/>
      <c r="Q219" s="1116"/>
      <c r="R219" s="1116"/>
      <c r="S219" s="1116"/>
      <c r="T219" s="1116"/>
      <c r="U219" s="1116"/>
      <c r="V219" s="1116"/>
      <c r="W219" s="1116"/>
      <c r="X219" s="1116"/>
      <c r="Y219" s="1116"/>
      <c r="Z219" s="1116"/>
      <c r="AA219" s="1116"/>
      <c r="AB219" s="1116"/>
      <c r="AC219" s="1116"/>
      <c r="AD219" s="1116"/>
      <c r="AE219" s="1116"/>
      <c r="AF219" s="1116"/>
      <c r="AG219" s="1116"/>
      <c r="AH219" s="1116"/>
      <c r="AI219" s="1116"/>
      <c r="AJ219" s="1116"/>
      <c r="AK219" s="1116"/>
      <c r="AL219" s="1116"/>
      <c r="AM219" s="1116"/>
      <c r="AN219" s="1116"/>
      <c r="AO219" s="1116"/>
      <c r="AP219" s="1116"/>
      <c r="AQ219" s="1116"/>
      <c r="AR219" s="1116"/>
      <c r="AS219" s="1116"/>
      <c r="AT219" s="1116"/>
      <c r="AU219" s="1116"/>
      <c r="AV219" s="1116"/>
      <c r="AW219" s="1116"/>
      <c r="AX219" s="1116"/>
      <c r="AY219" s="1116"/>
      <c r="AZ219" s="1116"/>
      <c r="BA219" s="1116"/>
      <c r="BB219" s="1116"/>
      <c r="BC219" s="1116"/>
      <c r="BD219" s="1116"/>
      <c r="BE219" s="1116"/>
      <c r="BF219" s="1116"/>
      <c r="BG219" s="1116"/>
      <c r="BH219" s="1116"/>
      <c r="BI219" s="1116"/>
      <c r="BJ219" s="1116"/>
      <c r="BK219" s="1116"/>
      <c r="BL219" s="1116"/>
      <c r="BM219" s="1116"/>
      <c r="BN219" s="1116"/>
      <c r="BO219" s="1116"/>
      <c r="BP219" s="1116"/>
      <c r="BQ219" s="1116"/>
      <c r="BR219" s="1116"/>
    </row>
    <row r="220" spans="2:70" s="31" customFormat="1" ht="16.350000000000001" customHeight="1">
      <c r="B220" s="789" t="s">
        <v>398</v>
      </c>
      <c r="C220" s="336" t="s">
        <v>2344</v>
      </c>
      <c r="D220" s="638">
        <v>1604.72</v>
      </c>
      <c r="E220" s="693">
        <v>1604.72</v>
      </c>
      <c r="F220" s="339">
        <v>100</v>
      </c>
      <c r="G220" s="338">
        <v>1</v>
      </c>
      <c r="H220" s="338">
        <v>6</v>
      </c>
      <c r="I220" s="1116"/>
      <c r="J220" s="1116"/>
      <c r="K220" s="1116"/>
      <c r="L220" s="1116"/>
      <c r="M220" s="1116"/>
      <c r="N220" s="1116"/>
      <c r="O220" s="1116"/>
      <c r="P220" s="1116"/>
      <c r="Q220" s="1116"/>
      <c r="R220" s="1116"/>
      <c r="S220" s="1116"/>
      <c r="T220" s="1116"/>
      <c r="U220" s="1116"/>
      <c r="V220" s="1116"/>
      <c r="W220" s="1116"/>
      <c r="X220" s="1116"/>
      <c r="Y220" s="1116"/>
      <c r="Z220" s="1116"/>
      <c r="AA220" s="1116"/>
      <c r="AB220" s="1116"/>
      <c r="AC220" s="1116"/>
      <c r="AD220" s="1116"/>
      <c r="AE220" s="1116"/>
      <c r="AF220" s="1116"/>
      <c r="AG220" s="1116"/>
      <c r="AH220" s="1116"/>
      <c r="AI220" s="1116"/>
      <c r="AJ220" s="1116"/>
      <c r="AK220" s="1116"/>
      <c r="AL220" s="1116"/>
      <c r="AM220" s="1116"/>
      <c r="AN220" s="1116"/>
      <c r="AO220" s="1116"/>
      <c r="AP220" s="1116"/>
      <c r="AQ220" s="1116"/>
      <c r="AR220" s="1116"/>
      <c r="AS220" s="1116"/>
      <c r="AT220" s="1116"/>
      <c r="AU220" s="1116"/>
      <c r="AV220" s="1116"/>
      <c r="AW220" s="1116"/>
      <c r="AX220" s="1116"/>
      <c r="AY220" s="1116"/>
      <c r="AZ220" s="1116"/>
      <c r="BA220" s="1116"/>
      <c r="BB220" s="1116"/>
      <c r="BC220" s="1116"/>
      <c r="BD220" s="1116"/>
      <c r="BE220" s="1116"/>
      <c r="BF220" s="1116"/>
      <c r="BG220" s="1116"/>
      <c r="BH220" s="1116"/>
      <c r="BI220" s="1116"/>
      <c r="BJ220" s="1116"/>
      <c r="BK220" s="1116"/>
      <c r="BL220" s="1116"/>
      <c r="BM220" s="1116"/>
      <c r="BN220" s="1116"/>
      <c r="BO220" s="1116"/>
      <c r="BP220" s="1116"/>
      <c r="BQ220" s="1116"/>
      <c r="BR220" s="1116"/>
    </row>
    <row r="221" spans="2:70" s="31" customFormat="1" ht="16.350000000000001" customHeight="1">
      <c r="B221" s="789" t="s">
        <v>399</v>
      </c>
      <c r="C221" s="335" t="s">
        <v>1491</v>
      </c>
      <c r="D221" s="638">
        <v>2610.0500000000006</v>
      </c>
      <c r="E221" s="638">
        <v>2538.2199999999998</v>
      </c>
      <c r="F221" s="639">
        <v>97.247945441658175</v>
      </c>
      <c r="G221" s="337">
        <v>1</v>
      </c>
      <c r="H221" s="338">
        <v>40</v>
      </c>
      <c r="I221" s="1104"/>
      <c r="J221" s="1104"/>
      <c r="K221" s="1104"/>
      <c r="L221" s="1104"/>
      <c r="M221" s="1104"/>
      <c r="N221" s="1104"/>
      <c r="O221" s="1104"/>
      <c r="P221" s="1104"/>
      <c r="Q221" s="1104"/>
      <c r="R221" s="1104"/>
      <c r="S221" s="1104"/>
      <c r="T221" s="1104"/>
      <c r="U221" s="1104"/>
      <c r="V221" s="1104"/>
      <c r="W221" s="1104"/>
      <c r="X221" s="1104"/>
      <c r="Y221" s="1104"/>
      <c r="Z221" s="1104"/>
      <c r="AA221" s="1104"/>
      <c r="AB221" s="1104"/>
      <c r="AC221" s="1104"/>
      <c r="AD221" s="1104"/>
      <c r="AE221" s="1104"/>
      <c r="AF221" s="1104"/>
      <c r="AG221" s="1104"/>
      <c r="AH221" s="1104"/>
      <c r="AI221" s="1104"/>
      <c r="AJ221" s="1104"/>
      <c r="AK221" s="1104"/>
      <c r="AL221" s="1104"/>
      <c r="AM221" s="1104"/>
      <c r="AN221" s="1104"/>
      <c r="AO221" s="1104"/>
      <c r="AP221" s="1104"/>
      <c r="AQ221" s="1104"/>
      <c r="AR221" s="1104"/>
      <c r="AS221" s="1104"/>
      <c r="AT221" s="1104"/>
      <c r="AU221" s="1104"/>
      <c r="AV221" s="1104"/>
      <c r="AW221" s="1104"/>
      <c r="AX221" s="1104"/>
      <c r="AY221" s="1104"/>
      <c r="AZ221" s="1104"/>
      <c r="BA221" s="1104"/>
      <c r="BB221" s="1104"/>
      <c r="BC221" s="1104"/>
      <c r="BD221" s="1104"/>
      <c r="BE221" s="1104"/>
      <c r="BF221" s="1104"/>
      <c r="BG221" s="1104"/>
      <c r="BH221" s="1104"/>
      <c r="BI221" s="1104"/>
      <c r="BJ221" s="1104"/>
      <c r="BK221" s="1104"/>
      <c r="BL221" s="1104"/>
      <c r="BM221" s="1104"/>
      <c r="BN221" s="1104"/>
      <c r="BO221" s="1104"/>
      <c r="BP221" s="1104"/>
      <c r="BQ221" s="1104"/>
      <c r="BR221" s="1104"/>
    </row>
    <row r="222" spans="2:70" s="31" customFormat="1" ht="16.350000000000001" customHeight="1">
      <c r="B222" s="789" t="s">
        <v>400</v>
      </c>
      <c r="C222" s="336" t="s">
        <v>2083</v>
      </c>
      <c r="D222" s="638">
        <v>3692.44</v>
      </c>
      <c r="E222" s="693">
        <v>3692.44</v>
      </c>
      <c r="F222" s="339">
        <v>100</v>
      </c>
      <c r="G222" s="338">
        <v>1</v>
      </c>
      <c r="H222" s="338">
        <v>27</v>
      </c>
      <c r="I222" s="1116"/>
      <c r="J222" s="1116"/>
      <c r="K222" s="1116"/>
      <c r="L222" s="1116"/>
      <c r="M222" s="1116"/>
      <c r="N222" s="1116"/>
      <c r="O222" s="1116"/>
      <c r="P222" s="1116"/>
      <c r="Q222" s="1116"/>
      <c r="R222" s="1116"/>
      <c r="S222" s="1116"/>
      <c r="T222" s="1116"/>
      <c r="U222" s="1116"/>
      <c r="V222" s="1116"/>
      <c r="W222" s="1116"/>
      <c r="X222" s="1116"/>
      <c r="Y222" s="1116"/>
      <c r="Z222" s="1116"/>
      <c r="AA222" s="1116"/>
      <c r="AB222" s="1116"/>
      <c r="AC222" s="1116"/>
      <c r="AD222" s="1116"/>
      <c r="AE222" s="1116"/>
      <c r="AF222" s="1116"/>
      <c r="AG222" s="1116"/>
      <c r="AH222" s="1116"/>
      <c r="AI222" s="1116"/>
      <c r="AJ222" s="1116"/>
      <c r="AK222" s="1116"/>
      <c r="AL222" s="1116"/>
      <c r="AM222" s="1116"/>
      <c r="AN222" s="1116"/>
      <c r="AO222" s="1116"/>
      <c r="AP222" s="1116"/>
      <c r="AQ222" s="1116"/>
      <c r="AR222" s="1116"/>
      <c r="AS222" s="1116"/>
      <c r="AT222" s="1116"/>
      <c r="AU222" s="1116"/>
      <c r="AV222" s="1116"/>
      <c r="AW222" s="1116"/>
      <c r="AX222" s="1116"/>
      <c r="AY222" s="1116"/>
      <c r="AZ222" s="1116"/>
      <c r="BA222" s="1116"/>
      <c r="BB222" s="1116"/>
      <c r="BC222" s="1116"/>
      <c r="BD222" s="1116"/>
      <c r="BE222" s="1116"/>
      <c r="BF222" s="1116"/>
      <c r="BG222" s="1116"/>
      <c r="BH222" s="1116"/>
      <c r="BI222" s="1116"/>
      <c r="BJ222" s="1116"/>
      <c r="BK222" s="1116"/>
      <c r="BL222" s="1116"/>
      <c r="BM222" s="1116"/>
      <c r="BN222" s="1116"/>
      <c r="BO222" s="1116"/>
      <c r="BP222" s="1116"/>
      <c r="BQ222" s="1116"/>
      <c r="BR222" s="1116"/>
    </row>
    <row r="223" spans="2:70" s="31" customFormat="1" ht="16.350000000000001" customHeight="1">
      <c r="B223" s="789" t="s">
        <v>401</v>
      </c>
      <c r="C223" s="335" t="s">
        <v>1181</v>
      </c>
      <c r="D223" s="638">
        <v>1706.46</v>
      </c>
      <c r="E223" s="638">
        <v>1686.06</v>
      </c>
      <c r="F223" s="639">
        <v>98.804542737597117</v>
      </c>
      <c r="G223" s="337">
        <v>1</v>
      </c>
      <c r="H223" s="338">
        <v>6</v>
      </c>
      <c r="I223" s="1116"/>
      <c r="J223" s="1116"/>
      <c r="K223" s="1116"/>
      <c r="L223" s="1116"/>
      <c r="M223" s="1116"/>
      <c r="N223" s="1116"/>
      <c r="O223" s="1116"/>
      <c r="P223" s="1116"/>
      <c r="Q223" s="1116"/>
      <c r="R223" s="1116"/>
      <c r="S223" s="1116"/>
      <c r="T223" s="1116"/>
      <c r="U223" s="1116"/>
      <c r="V223" s="1116"/>
      <c r="W223" s="1116"/>
      <c r="X223" s="1116"/>
      <c r="Y223" s="1116"/>
      <c r="Z223" s="1116"/>
      <c r="AA223" s="1116"/>
      <c r="AB223" s="1116"/>
      <c r="AC223" s="1116"/>
      <c r="AD223" s="1116"/>
      <c r="AE223" s="1116"/>
      <c r="AF223" s="1116"/>
      <c r="AG223" s="1116"/>
      <c r="AH223" s="1116"/>
      <c r="AI223" s="1116"/>
      <c r="AJ223" s="1116"/>
      <c r="AK223" s="1116"/>
      <c r="AL223" s="1116"/>
      <c r="AM223" s="1116"/>
      <c r="AN223" s="1116"/>
      <c r="AO223" s="1116"/>
      <c r="AP223" s="1116"/>
      <c r="AQ223" s="1116"/>
      <c r="AR223" s="1116"/>
      <c r="AS223" s="1116"/>
      <c r="AT223" s="1116"/>
      <c r="AU223" s="1116"/>
      <c r="AV223" s="1116"/>
      <c r="AW223" s="1116"/>
      <c r="AX223" s="1116"/>
      <c r="AY223" s="1116"/>
      <c r="AZ223" s="1116"/>
      <c r="BA223" s="1116"/>
      <c r="BB223" s="1116"/>
      <c r="BC223" s="1116"/>
      <c r="BD223" s="1116"/>
      <c r="BE223" s="1116"/>
      <c r="BF223" s="1116"/>
      <c r="BG223" s="1116"/>
      <c r="BH223" s="1116"/>
      <c r="BI223" s="1116"/>
      <c r="BJ223" s="1116"/>
      <c r="BK223" s="1116"/>
      <c r="BL223" s="1116"/>
      <c r="BM223" s="1116"/>
      <c r="BN223" s="1116"/>
      <c r="BO223" s="1116"/>
      <c r="BP223" s="1116"/>
      <c r="BQ223" s="1116"/>
      <c r="BR223" s="1116"/>
    </row>
    <row r="224" spans="2:70" s="31" customFormat="1" ht="16.350000000000001" customHeight="1">
      <c r="B224" s="789" t="s">
        <v>402</v>
      </c>
      <c r="C224" s="336" t="s">
        <v>2085</v>
      </c>
      <c r="D224" s="638">
        <v>1708.19</v>
      </c>
      <c r="E224" s="693">
        <v>1627.55</v>
      </c>
      <c r="F224" s="339">
        <v>95.279213670610403</v>
      </c>
      <c r="G224" s="338">
        <v>1</v>
      </c>
      <c r="H224" s="338">
        <v>11</v>
      </c>
      <c r="I224" s="1104"/>
      <c r="J224" s="1104"/>
      <c r="K224" s="1104"/>
      <c r="L224" s="1104"/>
      <c r="M224" s="1104"/>
      <c r="N224" s="1104"/>
      <c r="O224" s="1104"/>
      <c r="P224" s="1104"/>
      <c r="Q224" s="1104"/>
      <c r="R224" s="1104"/>
      <c r="S224" s="1104"/>
      <c r="T224" s="1104"/>
      <c r="U224" s="1104"/>
      <c r="V224" s="1104"/>
      <c r="W224" s="1104"/>
      <c r="X224" s="1104"/>
      <c r="Y224" s="1104"/>
      <c r="Z224" s="1104"/>
      <c r="AA224" s="1104"/>
      <c r="AB224" s="1104"/>
      <c r="AC224" s="1104"/>
      <c r="AD224" s="1104"/>
      <c r="AE224" s="1104"/>
      <c r="AF224" s="1104"/>
      <c r="AG224" s="1104"/>
      <c r="AH224" s="1104"/>
      <c r="AI224" s="1104"/>
      <c r="AJ224" s="1104"/>
      <c r="AK224" s="1104"/>
      <c r="AL224" s="1104"/>
      <c r="AM224" s="1104"/>
      <c r="AN224" s="1104"/>
      <c r="AO224" s="1104"/>
      <c r="AP224" s="1104"/>
      <c r="AQ224" s="1104"/>
      <c r="AR224" s="1104"/>
      <c r="AS224" s="1104"/>
      <c r="AT224" s="1104"/>
      <c r="AU224" s="1104"/>
      <c r="AV224" s="1104"/>
      <c r="AW224" s="1104"/>
      <c r="AX224" s="1104"/>
      <c r="AY224" s="1104"/>
      <c r="AZ224" s="1104"/>
      <c r="BA224" s="1104"/>
      <c r="BB224" s="1104"/>
      <c r="BC224" s="1104"/>
      <c r="BD224" s="1104"/>
      <c r="BE224" s="1104"/>
      <c r="BF224" s="1104"/>
      <c r="BG224" s="1104"/>
      <c r="BH224" s="1104"/>
      <c r="BI224" s="1104"/>
      <c r="BJ224" s="1104"/>
      <c r="BK224" s="1104"/>
      <c r="BL224" s="1104"/>
      <c r="BM224" s="1104"/>
      <c r="BN224" s="1104"/>
      <c r="BO224" s="1104"/>
      <c r="BP224" s="1104"/>
      <c r="BQ224" s="1104"/>
      <c r="BR224" s="1104"/>
    </row>
    <row r="225" spans="2:70" s="31" customFormat="1" ht="16.350000000000001" customHeight="1">
      <c r="B225" s="789" t="s">
        <v>403</v>
      </c>
      <c r="C225" s="335" t="s">
        <v>551</v>
      </c>
      <c r="D225" s="638">
        <v>952.06</v>
      </c>
      <c r="E225" s="638">
        <v>895.78</v>
      </c>
      <c r="F225" s="639">
        <v>94.088607860849109</v>
      </c>
      <c r="G225" s="337">
        <v>1</v>
      </c>
      <c r="H225" s="338">
        <v>3</v>
      </c>
      <c r="I225" s="1116"/>
      <c r="J225" s="1116"/>
      <c r="K225" s="1116"/>
      <c r="L225" s="1116"/>
      <c r="M225" s="1116"/>
      <c r="N225" s="1116"/>
      <c r="O225" s="1116"/>
      <c r="P225" s="1116"/>
      <c r="Q225" s="1116"/>
      <c r="R225" s="1116"/>
      <c r="S225" s="1116"/>
      <c r="T225" s="1116"/>
      <c r="U225" s="1116"/>
      <c r="V225" s="1116"/>
      <c r="W225" s="1116"/>
      <c r="X225" s="1116"/>
      <c r="Y225" s="1116"/>
      <c r="Z225" s="1116"/>
      <c r="AA225" s="1116"/>
      <c r="AB225" s="1116"/>
      <c r="AC225" s="1116"/>
      <c r="AD225" s="1116"/>
      <c r="AE225" s="1116"/>
      <c r="AF225" s="1116"/>
      <c r="AG225" s="1116"/>
      <c r="AH225" s="1116"/>
      <c r="AI225" s="1116"/>
      <c r="AJ225" s="1116"/>
      <c r="AK225" s="1116"/>
      <c r="AL225" s="1116"/>
      <c r="AM225" s="1116"/>
      <c r="AN225" s="1116"/>
      <c r="AO225" s="1116"/>
      <c r="AP225" s="1116"/>
      <c r="AQ225" s="1116"/>
      <c r="AR225" s="1116"/>
      <c r="AS225" s="1116"/>
      <c r="AT225" s="1116"/>
      <c r="AU225" s="1116"/>
      <c r="AV225" s="1116"/>
      <c r="AW225" s="1116"/>
      <c r="AX225" s="1116"/>
      <c r="AY225" s="1116"/>
      <c r="AZ225" s="1116"/>
      <c r="BA225" s="1116"/>
      <c r="BB225" s="1116"/>
      <c r="BC225" s="1116"/>
      <c r="BD225" s="1116"/>
      <c r="BE225" s="1116"/>
      <c r="BF225" s="1116"/>
      <c r="BG225" s="1116"/>
      <c r="BH225" s="1116"/>
      <c r="BI225" s="1116"/>
      <c r="BJ225" s="1116"/>
      <c r="BK225" s="1116"/>
      <c r="BL225" s="1116"/>
      <c r="BM225" s="1116"/>
      <c r="BN225" s="1116"/>
      <c r="BO225" s="1116"/>
      <c r="BP225" s="1116"/>
      <c r="BQ225" s="1116"/>
      <c r="BR225" s="1116"/>
    </row>
    <row r="226" spans="2:70" s="31" customFormat="1" ht="16.350000000000001" customHeight="1">
      <c r="B226" s="789" t="s">
        <v>405</v>
      </c>
      <c r="C226" s="336" t="s">
        <v>553</v>
      </c>
      <c r="D226" s="638">
        <v>1264.8399999999999</v>
      </c>
      <c r="E226" s="693">
        <v>1243.8399999999999</v>
      </c>
      <c r="F226" s="339">
        <v>98.339710951582802</v>
      </c>
      <c r="G226" s="338">
        <v>1</v>
      </c>
      <c r="H226" s="338">
        <v>7</v>
      </c>
      <c r="I226" s="1116"/>
      <c r="J226" s="1116"/>
      <c r="K226" s="1116"/>
      <c r="L226" s="1116"/>
      <c r="M226" s="1116"/>
      <c r="N226" s="1116"/>
      <c r="O226" s="1116"/>
      <c r="P226" s="1116"/>
      <c r="Q226" s="1116"/>
      <c r="R226" s="1116"/>
      <c r="S226" s="1116"/>
      <c r="T226" s="1116"/>
      <c r="U226" s="1116"/>
      <c r="V226" s="1116"/>
      <c r="W226" s="1116"/>
      <c r="X226" s="1116"/>
      <c r="Y226" s="1116"/>
      <c r="Z226" s="1116"/>
      <c r="AA226" s="1116"/>
      <c r="AB226" s="1116"/>
      <c r="AC226" s="1116"/>
      <c r="AD226" s="1116"/>
      <c r="AE226" s="1116"/>
      <c r="AF226" s="1116"/>
      <c r="AG226" s="1116"/>
      <c r="AH226" s="1116"/>
      <c r="AI226" s="1116"/>
      <c r="AJ226" s="1116"/>
      <c r="AK226" s="1116"/>
      <c r="AL226" s="1116"/>
      <c r="AM226" s="1116"/>
      <c r="AN226" s="1116"/>
      <c r="AO226" s="1116"/>
      <c r="AP226" s="1116"/>
      <c r="AQ226" s="1116"/>
      <c r="AR226" s="1116"/>
      <c r="AS226" s="1116"/>
      <c r="AT226" s="1116"/>
      <c r="AU226" s="1116"/>
      <c r="AV226" s="1116"/>
      <c r="AW226" s="1116"/>
      <c r="AX226" s="1116"/>
      <c r="AY226" s="1116"/>
      <c r="AZ226" s="1116"/>
      <c r="BA226" s="1116"/>
      <c r="BB226" s="1116"/>
      <c r="BC226" s="1116"/>
      <c r="BD226" s="1116"/>
      <c r="BE226" s="1116"/>
      <c r="BF226" s="1116"/>
      <c r="BG226" s="1116"/>
      <c r="BH226" s="1116"/>
      <c r="BI226" s="1116"/>
      <c r="BJ226" s="1116"/>
      <c r="BK226" s="1116"/>
      <c r="BL226" s="1116"/>
      <c r="BM226" s="1116"/>
      <c r="BN226" s="1116"/>
      <c r="BO226" s="1116"/>
      <c r="BP226" s="1116"/>
      <c r="BQ226" s="1116"/>
      <c r="BR226" s="1116"/>
    </row>
    <row r="227" spans="2:70" s="31" customFormat="1" ht="16.350000000000001" customHeight="1">
      <c r="B227" s="789" t="s">
        <v>406</v>
      </c>
      <c r="C227" s="335" t="s">
        <v>554</v>
      </c>
      <c r="D227" s="638">
        <v>1151.3599999999999</v>
      </c>
      <c r="E227" s="638">
        <v>1151.3599999999999</v>
      </c>
      <c r="F227" s="639">
        <v>100</v>
      </c>
      <c r="G227" s="337">
        <v>1</v>
      </c>
      <c r="H227" s="338">
        <v>4</v>
      </c>
      <c r="I227" s="1104"/>
      <c r="J227" s="1104"/>
      <c r="K227" s="1104"/>
      <c r="L227" s="1104"/>
      <c r="M227" s="1104"/>
      <c r="N227" s="1104"/>
      <c r="O227" s="1104"/>
      <c r="P227" s="1104"/>
      <c r="Q227" s="1104"/>
      <c r="R227" s="1104"/>
      <c r="S227" s="1104"/>
      <c r="T227" s="1104"/>
      <c r="U227" s="1104"/>
      <c r="V227" s="1104"/>
      <c r="W227" s="1104"/>
      <c r="X227" s="1104"/>
      <c r="Y227" s="1104"/>
      <c r="Z227" s="1104"/>
      <c r="AA227" s="1104"/>
      <c r="AB227" s="1104"/>
      <c r="AC227" s="1104"/>
      <c r="AD227" s="1104"/>
      <c r="AE227" s="1104"/>
      <c r="AF227" s="1104"/>
      <c r="AG227" s="1104"/>
      <c r="AH227" s="1104"/>
      <c r="AI227" s="1104"/>
      <c r="AJ227" s="1104"/>
      <c r="AK227" s="1104"/>
      <c r="AL227" s="1104"/>
      <c r="AM227" s="1104"/>
      <c r="AN227" s="1104"/>
      <c r="AO227" s="1104"/>
      <c r="AP227" s="1104"/>
      <c r="AQ227" s="1104"/>
      <c r="AR227" s="1104"/>
      <c r="AS227" s="1104"/>
      <c r="AT227" s="1104"/>
      <c r="AU227" s="1104"/>
      <c r="AV227" s="1104"/>
      <c r="AW227" s="1104"/>
      <c r="AX227" s="1104"/>
      <c r="AY227" s="1104"/>
      <c r="AZ227" s="1104"/>
      <c r="BA227" s="1104"/>
      <c r="BB227" s="1104"/>
      <c r="BC227" s="1104"/>
      <c r="BD227" s="1104"/>
      <c r="BE227" s="1104"/>
      <c r="BF227" s="1104"/>
      <c r="BG227" s="1104"/>
      <c r="BH227" s="1104"/>
      <c r="BI227" s="1104"/>
      <c r="BJ227" s="1104"/>
      <c r="BK227" s="1104"/>
      <c r="BL227" s="1104"/>
      <c r="BM227" s="1104"/>
      <c r="BN227" s="1104"/>
      <c r="BO227" s="1104"/>
      <c r="BP227" s="1104"/>
      <c r="BQ227" s="1104"/>
      <c r="BR227" s="1104"/>
    </row>
    <row r="228" spans="2:70" s="31" customFormat="1" ht="16.350000000000001" customHeight="1">
      <c r="B228" s="789" t="s">
        <v>407</v>
      </c>
      <c r="C228" s="336" t="s">
        <v>555</v>
      </c>
      <c r="D228" s="638">
        <v>1244</v>
      </c>
      <c r="E228" s="693">
        <v>1244</v>
      </c>
      <c r="F228" s="339">
        <v>100</v>
      </c>
      <c r="G228" s="338">
        <v>1</v>
      </c>
      <c r="H228" s="338">
        <v>3</v>
      </c>
      <c r="I228" s="1116"/>
      <c r="J228" s="1116"/>
      <c r="K228" s="1116"/>
      <c r="L228" s="1116"/>
      <c r="M228" s="1116"/>
      <c r="N228" s="1116"/>
      <c r="O228" s="1116"/>
      <c r="P228" s="1116"/>
      <c r="Q228" s="1116"/>
      <c r="R228" s="1116"/>
      <c r="S228" s="1116"/>
      <c r="T228" s="1116"/>
      <c r="U228" s="1116"/>
      <c r="V228" s="1116"/>
      <c r="W228" s="1116"/>
      <c r="X228" s="1116"/>
      <c r="Y228" s="1116"/>
      <c r="Z228" s="1116"/>
      <c r="AA228" s="1116"/>
      <c r="AB228" s="1116"/>
      <c r="AC228" s="1116"/>
      <c r="AD228" s="1116"/>
      <c r="AE228" s="1116"/>
      <c r="AF228" s="1116"/>
      <c r="AG228" s="1116"/>
      <c r="AH228" s="1116"/>
      <c r="AI228" s="1116"/>
      <c r="AJ228" s="1116"/>
      <c r="AK228" s="1116"/>
      <c r="AL228" s="1116"/>
      <c r="AM228" s="1116"/>
      <c r="AN228" s="1116"/>
      <c r="AO228" s="1116"/>
      <c r="AP228" s="1116"/>
      <c r="AQ228" s="1116"/>
      <c r="AR228" s="1116"/>
      <c r="AS228" s="1116"/>
      <c r="AT228" s="1116"/>
      <c r="AU228" s="1116"/>
      <c r="AV228" s="1116"/>
      <c r="AW228" s="1116"/>
      <c r="AX228" s="1116"/>
      <c r="AY228" s="1116"/>
      <c r="AZ228" s="1116"/>
      <c r="BA228" s="1116"/>
      <c r="BB228" s="1116"/>
      <c r="BC228" s="1116"/>
      <c r="BD228" s="1116"/>
      <c r="BE228" s="1116"/>
      <c r="BF228" s="1116"/>
      <c r="BG228" s="1116"/>
      <c r="BH228" s="1116"/>
      <c r="BI228" s="1116"/>
      <c r="BJ228" s="1116"/>
      <c r="BK228" s="1116"/>
      <c r="BL228" s="1116"/>
      <c r="BM228" s="1116"/>
      <c r="BN228" s="1116"/>
      <c r="BO228" s="1116"/>
      <c r="BP228" s="1116"/>
      <c r="BQ228" s="1116"/>
      <c r="BR228" s="1116"/>
    </row>
    <row r="229" spans="2:70" s="31" customFormat="1" ht="16.350000000000001" customHeight="1">
      <c r="B229" s="789" t="s">
        <v>408</v>
      </c>
      <c r="C229" s="335" t="s">
        <v>556</v>
      </c>
      <c r="D229" s="638">
        <v>778.19</v>
      </c>
      <c r="E229" s="638">
        <v>778.19</v>
      </c>
      <c r="F229" s="639">
        <v>100</v>
      </c>
      <c r="G229" s="337">
        <v>1</v>
      </c>
      <c r="H229" s="338">
        <v>3</v>
      </c>
      <c r="I229" s="1116"/>
      <c r="J229" s="1116"/>
      <c r="K229" s="1116"/>
      <c r="L229" s="1116"/>
      <c r="M229" s="1116"/>
      <c r="N229" s="1116"/>
      <c r="O229" s="1116"/>
      <c r="P229" s="1116"/>
      <c r="Q229" s="1116"/>
      <c r="R229" s="1116"/>
      <c r="S229" s="1116"/>
      <c r="T229" s="1116"/>
      <c r="U229" s="1116"/>
      <c r="V229" s="1116"/>
      <c r="W229" s="1116"/>
      <c r="X229" s="1116"/>
      <c r="Y229" s="1116"/>
      <c r="Z229" s="1116"/>
      <c r="AA229" s="1116"/>
      <c r="AB229" s="1116"/>
      <c r="AC229" s="1116"/>
      <c r="AD229" s="1116"/>
      <c r="AE229" s="1116"/>
      <c r="AF229" s="1116"/>
      <c r="AG229" s="1116"/>
      <c r="AH229" s="1116"/>
      <c r="AI229" s="1116"/>
      <c r="AJ229" s="1116"/>
      <c r="AK229" s="1116"/>
      <c r="AL229" s="1116"/>
      <c r="AM229" s="1116"/>
      <c r="AN229" s="1116"/>
      <c r="AO229" s="1116"/>
      <c r="AP229" s="1116"/>
      <c r="AQ229" s="1116"/>
      <c r="AR229" s="1116"/>
      <c r="AS229" s="1116"/>
      <c r="AT229" s="1116"/>
      <c r="AU229" s="1116"/>
      <c r="AV229" s="1116"/>
      <c r="AW229" s="1116"/>
      <c r="AX229" s="1116"/>
      <c r="AY229" s="1116"/>
      <c r="AZ229" s="1116"/>
      <c r="BA229" s="1116"/>
      <c r="BB229" s="1116"/>
      <c r="BC229" s="1116"/>
      <c r="BD229" s="1116"/>
      <c r="BE229" s="1116"/>
      <c r="BF229" s="1116"/>
      <c r="BG229" s="1116"/>
      <c r="BH229" s="1116"/>
      <c r="BI229" s="1116"/>
      <c r="BJ229" s="1116"/>
      <c r="BK229" s="1116"/>
      <c r="BL229" s="1116"/>
      <c r="BM229" s="1116"/>
      <c r="BN229" s="1116"/>
      <c r="BO229" s="1116"/>
      <c r="BP229" s="1116"/>
      <c r="BQ229" s="1116"/>
      <c r="BR229" s="1116"/>
    </row>
    <row r="230" spans="2:70" s="31" customFormat="1" ht="16.350000000000001" customHeight="1">
      <c r="B230" s="789" t="s">
        <v>409</v>
      </c>
      <c r="C230" s="336" t="s">
        <v>557</v>
      </c>
      <c r="D230" s="638">
        <v>927.33</v>
      </c>
      <c r="E230" s="693">
        <v>927.33</v>
      </c>
      <c r="F230" s="339">
        <v>100</v>
      </c>
      <c r="G230" s="338">
        <v>1</v>
      </c>
      <c r="H230" s="338">
        <v>4</v>
      </c>
      <c r="I230" s="1104"/>
      <c r="J230" s="1104"/>
      <c r="K230" s="1104"/>
      <c r="L230" s="1104"/>
      <c r="M230" s="1104"/>
      <c r="N230" s="1104"/>
      <c r="O230" s="1104"/>
      <c r="P230" s="1104"/>
      <c r="Q230" s="1104"/>
      <c r="R230" s="1104"/>
      <c r="S230" s="1104"/>
      <c r="T230" s="1104"/>
      <c r="U230" s="1104"/>
      <c r="V230" s="1104"/>
      <c r="W230" s="1104"/>
      <c r="X230" s="1104"/>
      <c r="Y230" s="1104"/>
      <c r="Z230" s="1104"/>
      <c r="AA230" s="1104"/>
      <c r="AB230" s="1104"/>
      <c r="AC230" s="1104"/>
      <c r="AD230" s="1104"/>
      <c r="AE230" s="1104"/>
      <c r="AF230" s="1104"/>
      <c r="AG230" s="1104"/>
      <c r="AH230" s="1104"/>
      <c r="AI230" s="1104"/>
      <c r="AJ230" s="1104"/>
      <c r="AK230" s="1104"/>
      <c r="AL230" s="1104"/>
      <c r="AM230" s="1104"/>
      <c r="AN230" s="1104"/>
      <c r="AO230" s="1104"/>
      <c r="AP230" s="1104"/>
      <c r="AQ230" s="1104"/>
      <c r="AR230" s="1104"/>
      <c r="AS230" s="1104"/>
      <c r="AT230" s="1104"/>
      <c r="AU230" s="1104"/>
      <c r="AV230" s="1104"/>
      <c r="AW230" s="1104"/>
      <c r="AX230" s="1104"/>
      <c r="AY230" s="1104"/>
      <c r="AZ230" s="1104"/>
      <c r="BA230" s="1104"/>
      <c r="BB230" s="1104"/>
      <c r="BC230" s="1104"/>
      <c r="BD230" s="1104"/>
      <c r="BE230" s="1104"/>
      <c r="BF230" s="1104"/>
      <c r="BG230" s="1104"/>
      <c r="BH230" s="1104"/>
      <c r="BI230" s="1104"/>
      <c r="BJ230" s="1104"/>
      <c r="BK230" s="1104"/>
      <c r="BL230" s="1104"/>
      <c r="BM230" s="1104"/>
      <c r="BN230" s="1104"/>
      <c r="BO230" s="1104"/>
      <c r="BP230" s="1104"/>
      <c r="BQ230" s="1104"/>
      <c r="BR230" s="1104"/>
    </row>
    <row r="231" spans="2:70" s="31" customFormat="1" ht="16.350000000000001" customHeight="1">
      <c r="B231" s="789" t="s">
        <v>410</v>
      </c>
      <c r="C231" s="335" t="s">
        <v>558</v>
      </c>
      <c r="D231" s="638">
        <v>1766.47</v>
      </c>
      <c r="E231" s="638">
        <v>1766.47</v>
      </c>
      <c r="F231" s="639">
        <v>100</v>
      </c>
      <c r="G231" s="337">
        <v>1</v>
      </c>
      <c r="H231" s="338">
        <v>6</v>
      </c>
      <c r="I231" s="1116"/>
      <c r="J231" s="1116"/>
      <c r="K231" s="1116"/>
      <c r="L231" s="1116"/>
      <c r="M231" s="1116"/>
      <c r="N231" s="1116"/>
      <c r="O231" s="1116"/>
      <c r="P231" s="1116"/>
      <c r="Q231" s="1116"/>
      <c r="R231" s="1116"/>
      <c r="S231" s="1116"/>
      <c r="T231" s="1116"/>
      <c r="U231" s="1116"/>
      <c r="V231" s="1116"/>
      <c r="W231" s="1116"/>
      <c r="X231" s="1116"/>
      <c r="Y231" s="1116"/>
      <c r="Z231" s="1116"/>
      <c r="AA231" s="1116"/>
      <c r="AB231" s="1116"/>
      <c r="AC231" s="1116"/>
      <c r="AD231" s="1116"/>
      <c r="AE231" s="1116"/>
      <c r="AF231" s="1116"/>
      <c r="AG231" s="1116"/>
      <c r="AH231" s="1116"/>
      <c r="AI231" s="1116"/>
      <c r="AJ231" s="1116"/>
      <c r="AK231" s="1116"/>
      <c r="AL231" s="1116"/>
      <c r="AM231" s="1116"/>
      <c r="AN231" s="1116"/>
      <c r="AO231" s="1116"/>
      <c r="AP231" s="1116"/>
      <c r="AQ231" s="1116"/>
      <c r="AR231" s="1116"/>
      <c r="AS231" s="1116"/>
      <c r="AT231" s="1116"/>
      <c r="AU231" s="1116"/>
      <c r="AV231" s="1116"/>
      <c r="AW231" s="1116"/>
      <c r="AX231" s="1116"/>
      <c r="AY231" s="1116"/>
      <c r="AZ231" s="1116"/>
      <c r="BA231" s="1116"/>
      <c r="BB231" s="1116"/>
      <c r="BC231" s="1116"/>
      <c r="BD231" s="1116"/>
      <c r="BE231" s="1116"/>
      <c r="BF231" s="1116"/>
      <c r="BG231" s="1116"/>
      <c r="BH231" s="1116"/>
      <c r="BI231" s="1116"/>
      <c r="BJ231" s="1116"/>
      <c r="BK231" s="1116"/>
      <c r="BL231" s="1116"/>
      <c r="BM231" s="1116"/>
      <c r="BN231" s="1116"/>
      <c r="BO231" s="1116"/>
      <c r="BP231" s="1116"/>
      <c r="BQ231" s="1116"/>
      <c r="BR231" s="1116"/>
    </row>
    <row r="232" spans="2:70" s="31" customFormat="1" ht="16.350000000000001" customHeight="1">
      <c r="B232" s="789" t="s">
        <v>411</v>
      </c>
      <c r="C232" s="336" t="s">
        <v>559</v>
      </c>
      <c r="D232" s="638">
        <v>1237.8</v>
      </c>
      <c r="E232" s="693">
        <v>1237.8</v>
      </c>
      <c r="F232" s="339">
        <v>100</v>
      </c>
      <c r="G232" s="338">
        <v>1</v>
      </c>
      <c r="H232" s="338">
        <v>5</v>
      </c>
      <c r="I232" s="1116"/>
      <c r="J232" s="1116"/>
      <c r="K232" s="1116"/>
      <c r="L232" s="1116"/>
      <c r="M232" s="1116"/>
      <c r="N232" s="1116"/>
      <c r="O232" s="1116"/>
      <c r="P232" s="1116"/>
      <c r="Q232" s="1116"/>
      <c r="R232" s="1116"/>
      <c r="S232" s="1116"/>
      <c r="T232" s="1116"/>
      <c r="U232" s="1116"/>
      <c r="V232" s="1116"/>
      <c r="W232" s="1116"/>
      <c r="X232" s="1116"/>
      <c r="Y232" s="1116"/>
      <c r="Z232" s="1116"/>
      <c r="AA232" s="1116"/>
      <c r="AB232" s="1116"/>
      <c r="AC232" s="1116"/>
      <c r="AD232" s="1116"/>
      <c r="AE232" s="1116"/>
      <c r="AF232" s="1116"/>
      <c r="AG232" s="1116"/>
      <c r="AH232" s="1116"/>
      <c r="AI232" s="1116"/>
      <c r="AJ232" s="1116"/>
      <c r="AK232" s="1116"/>
      <c r="AL232" s="1116"/>
      <c r="AM232" s="1116"/>
      <c r="AN232" s="1116"/>
      <c r="AO232" s="1116"/>
      <c r="AP232" s="1116"/>
      <c r="AQ232" s="1116"/>
      <c r="AR232" s="1116"/>
      <c r="AS232" s="1116"/>
      <c r="AT232" s="1116"/>
      <c r="AU232" s="1116"/>
      <c r="AV232" s="1116"/>
      <c r="AW232" s="1116"/>
      <c r="AX232" s="1116"/>
      <c r="AY232" s="1116"/>
      <c r="AZ232" s="1116"/>
      <c r="BA232" s="1116"/>
      <c r="BB232" s="1116"/>
      <c r="BC232" s="1116"/>
      <c r="BD232" s="1116"/>
      <c r="BE232" s="1116"/>
      <c r="BF232" s="1116"/>
      <c r="BG232" s="1116"/>
      <c r="BH232" s="1116"/>
      <c r="BI232" s="1116"/>
      <c r="BJ232" s="1116"/>
      <c r="BK232" s="1116"/>
      <c r="BL232" s="1116"/>
      <c r="BM232" s="1116"/>
      <c r="BN232" s="1116"/>
      <c r="BO232" s="1116"/>
      <c r="BP232" s="1116"/>
      <c r="BQ232" s="1116"/>
      <c r="BR232" s="1116"/>
    </row>
    <row r="233" spans="2:70" s="31" customFormat="1" ht="16.350000000000001" customHeight="1">
      <c r="B233" s="789" t="s">
        <v>412</v>
      </c>
      <c r="C233" s="335" t="s">
        <v>919</v>
      </c>
      <c r="D233" s="638">
        <v>2477.11</v>
      </c>
      <c r="E233" s="638">
        <v>2415.8200000000002</v>
      </c>
      <c r="F233" s="639">
        <v>97.525745727884512</v>
      </c>
      <c r="G233" s="337">
        <v>1</v>
      </c>
      <c r="H233" s="338">
        <v>27</v>
      </c>
      <c r="I233" s="1104"/>
      <c r="J233" s="1104"/>
      <c r="K233" s="1104"/>
      <c r="L233" s="1104"/>
      <c r="M233" s="1104"/>
      <c r="N233" s="1104"/>
      <c r="O233" s="1104"/>
      <c r="P233" s="1104"/>
      <c r="Q233" s="1104"/>
      <c r="R233" s="1104"/>
      <c r="S233" s="1104"/>
      <c r="T233" s="1104"/>
      <c r="U233" s="1104"/>
      <c r="V233" s="1104"/>
      <c r="W233" s="1104"/>
      <c r="X233" s="1104"/>
      <c r="Y233" s="1104"/>
      <c r="Z233" s="1104"/>
      <c r="AA233" s="1104"/>
      <c r="AB233" s="1104"/>
      <c r="AC233" s="1104"/>
      <c r="AD233" s="1104"/>
      <c r="AE233" s="1104"/>
      <c r="AF233" s="1104"/>
      <c r="AG233" s="1104"/>
      <c r="AH233" s="1104"/>
      <c r="AI233" s="1104"/>
      <c r="AJ233" s="1104"/>
      <c r="AK233" s="1104"/>
      <c r="AL233" s="1104"/>
      <c r="AM233" s="1104"/>
      <c r="AN233" s="1104"/>
      <c r="AO233" s="1104"/>
      <c r="AP233" s="1104"/>
      <c r="AQ233" s="1104"/>
      <c r="AR233" s="1104"/>
      <c r="AS233" s="1104"/>
      <c r="AT233" s="1104"/>
      <c r="AU233" s="1104"/>
      <c r="AV233" s="1104"/>
      <c r="AW233" s="1104"/>
      <c r="AX233" s="1104"/>
      <c r="AY233" s="1104"/>
      <c r="AZ233" s="1104"/>
      <c r="BA233" s="1104"/>
      <c r="BB233" s="1104"/>
      <c r="BC233" s="1104"/>
      <c r="BD233" s="1104"/>
      <c r="BE233" s="1104"/>
      <c r="BF233" s="1104"/>
      <c r="BG233" s="1104"/>
      <c r="BH233" s="1104"/>
      <c r="BI233" s="1104"/>
      <c r="BJ233" s="1104"/>
      <c r="BK233" s="1104"/>
      <c r="BL233" s="1104"/>
      <c r="BM233" s="1104"/>
      <c r="BN233" s="1104"/>
      <c r="BO233" s="1104"/>
      <c r="BP233" s="1104"/>
      <c r="BQ233" s="1104"/>
      <c r="BR233" s="1104"/>
    </row>
    <row r="234" spans="2:70" s="31" customFormat="1" ht="16.350000000000001" customHeight="1">
      <c r="B234" s="789" t="s">
        <v>413</v>
      </c>
      <c r="C234" s="336" t="s">
        <v>561</v>
      </c>
      <c r="D234" s="638">
        <v>992.72</v>
      </c>
      <c r="E234" s="693">
        <v>952.71</v>
      </c>
      <c r="F234" s="339">
        <v>95.969659118381827</v>
      </c>
      <c r="G234" s="338">
        <v>1</v>
      </c>
      <c r="H234" s="338">
        <v>5</v>
      </c>
      <c r="I234" s="1116"/>
      <c r="J234" s="1116"/>
      <c r="K234" s="1116"/>
      <c r="L234" s="1116"/>
      <c r="M234" s="1116"/>
      <c r="N234" s="1116"/>
      <c r="O234" s="1116"/>
      <c r="P234" s="1116"/>
      <c r="Q234" s="1116"/>
      <c r="R234" s="1116"/>
      <c r="S234" s="1116"/>
      <c r="T234" s="1116"/>
      <c r="U234" s="1116"/>
      <c r="V234" s="1116"/>
      <c r="W234" s="1116"/>
      <c r="X234" s="1116"/>
      <c r="Y234" s="1116"/>
      <c r="Z234" s="1116"/>
      <c r="AA234" s="1116"/>
      <c r="AB234" s="1116"/>
      <c r="AC234" s="1116"/>
      <c r="AD234" s="1116"/>
      <c r="AE234" s="1116"/>
      <c r="AF234" s="1116"/>
      <c r="AG234" s="1116"/>
      <c r="AH234" s="1116"/>
      <c r="AI234" s="1116"/>
      <c r="AJ234" s="1116"/>
      <c r="AK234" s="1116"/>
      <c r="AL234" s="1116"/>
      <c r="AM234" s="1116"/>
      <c r="AN234" s="1116"/>
      <c r="AO234" s="1116"/>
      <c r="AP234" s="1116"/>
      <c r="AQ234" s="1116"/>
      <c r="AR234" s="1116"/>
      <c r="AS234" s="1116"/>
      <c r="AT234" s="1116"/>
      <c r="AU234" s="1116"/>
      <c r="AV234" s="1116"/>
      <c r="AW234" s="1116"/>
      <c r="AX234" s="1116"/>
      <c r="AY234" s="1116"/>
      <c r="AZ234" s="1116"/>
      <c r="BA234" s="1116"/>
      <c r="BB234" s="1116"/>
      <c r="BC234" s="1116"/>
      <c r="BD234" s="1116"/>
      <c r="BE234" s="1116"/>
      <c r="BF234" s="1116"/>
      <c r="BG234" s="1116"/>
      <c r="BH234" s="1116"/>
      <c r="BI234" s="1116"/>
      <c r="BJ234" s="1116"/>
      <c r="BK234" s="1116"/>
      <c r="BL234" s="1116"/>
      <c r="BM234" s="1116"/>
      <c r="BN234" s="1116"/>
      <c r="BO234" s="1116"/>
      <c r="BP234" s="1116"/>
      <c r="BQ234" s="1116"/>
      <c r="BR234" s="1116"/>
    </row>
    <row r="235" spans="2:70" s="31" customFormat="1" ht="16.350000000000001" customHeight="1">
      <c r="B235" s="789" t="s">
        <v>414</v>
      </c>
      <c r="C235" s="335" t="s">
        <v>562</v>
      </c>
      <c r="D235" s="638">
        <v>1192.07</v>
      </c>
      <c r="E235" s="638">
        <v>1110.1600000000001</v>
      </c>
      <c r="F235" s="639">
        <v>93.128759217160066</v>
      </c>
      <c r="G235" s="337">
        <v>1</v>
      </c>
      <c r="H235" s="338">
        <v>5</v>
      </c>
      <c r="I235" s="1116"/>
      <c r="J235" s="1116"/>
      <c r="K235" s="1116"/>
      <c r="L235" s="1116"/>
      <c r="M235" s="1116"/>
      <c r="N235" s="1116"/>
      <c r="O235" s="1116"/>
      <c r="P235" s="1116"/>
      <c r="Q235" s="1116"/>
      <c r="R235" s="1116"/>
      <c r="S235" s="1116"/>
      <c r="T235" s="1116"/>
      <c r="U235" s="1116"/>
      <c r="V235" s="1116"/>
      <c r="W235" s="1116"/>
      <c r="X235" s="1116"/>
      <c r="Y235" s="1116"/>
      <c r="Z235" s="1116"/>
      <c r="AA235" s="1116"/>
      <c r="AB235" s="1116"/>
      <c r="AC235" s="1116"/>
      <c r="AD235" s="1116"/>
      <c r="AE235" s="1116"/>
      <c r="AF235" s="1116"/>
      <c r="AG235" s="1116"/>
      <c r="AH235" s="1116"/>
      <c r="AI235" s="1116"/>
      <c r="AJ235" s="1116"/>
      <c r="AK235" s="1116"/>
      <c r="AL235" s="1116"/>
      <c r="AM235" s="1116"/>
      <c r="AN235" s="1116"/>
      <c r="AO235" s="1116"/>
      <c r="AP235" s="1116"/>
      <c r="AQ235" s="1116"/>
      <c r="AR235" s="1116"/>
      <c r="AS235" s="1116"/>
      <c r="AT235" s="1116"/>
      <c r="AU235" s="1116"/>
      <c r="AV235" s="1116"/>
      <c r="AW235" s="1116"/>
      <c r="AX235" s="1116"/>
      <c r="AY235" s="1116"/>
      <c r="AZ235" s="1116"/>
      <c r="BA235" s="1116"/>
      <c r="BB235" s="1116"/>
      <c r="BC235" s="1116"/>
      <c r="BD235" s="1116"/>
      <c r="BE235" s="1116"/>
      <c r="BF235" s="1116"/>
      <c r="BG235" s="1116"/>
      <c r="BH235" s="1116"/>
      <c r="BI235" s="1116"/>
      <c r="BJ235" s="1116"/>
      <c r="BK235" s="1116"/>
      <c r="BL235" s="1116"/>
      <c r="BM235" s="1116"/>
      <c r="BN235" s="1116"/>
      <c r="BO235" s="1116"/>
      <c r="BP235" s="1116"/>
      <c r="BQ235" s="1116"/>
      <c r="BR235" s="1116"/>
    </row>
    <row r="236" spans="2:70" s="31" customFormat="1" ht="16.350000000000001" customHeight="1">
      <c r="B236" s="789" t="s">
        <v>920</v>
      </c>
      <c r="C236" s="336" t="s">
        <v>3072</v>
      </c>
      <c r="D236" s="638">
        <v>1105.8399999999999</v>
      </c>
      <c r="E236" s="693">
        <v>980.93</v>
      </c>
      <c r="F236" s="339">
        <v>88.704514215438039</v>
      </c>
      <c r="G236" s="338">
        <v>1</v>
      </c>
      <c r="H236" s="338">
        <v>4</v>
      </c>
      <c r="I236" s="1104"/>
      <c r="J236" s="1104"/>
      <c r="K236" s="1104"/>
      <c r="L236" s="1104"/>
      <c r="M236" s="1104"/>
      <c r="N236" s="1104"/>
      <c r="O236" s="1104"/>
      <c r="P236" s="1104"/>
      <c r="Q236" s="1104"/>
      <c r="R236" s="1104"/>
      <c r="S236" s="1104"/>
      <c r="T236" s="1104"/>
      <c r="U236" s="1104"/>
      <c r="V236" s="1104"/>
      <c r="W236" s="1104"/>
      <c r="X236" s="1104"/>
      <c r="Y236" s="1104"/>
      <c r="Z236" s="1104"/>
      <c r="AA236" s="1104"/>
      <c r="AB236" s="1104"/>
      <c r="AC236" s="1104"/>
      <c r="AD236" s="1104"/>
      <c r="AE236" s="1104"/>
      <c r="AF236" s="1104"/>
      <c r="AG236" s="1104"/>
      <c r="AH236" s="1104"/>
      <c r="AI236" s="1104"/>
      <c r="AJ236" s="1104"/>
      <c r="AK236" s="1104"/>
      <c r="AL236" s="1104"/>
      <c r="AM236" s="1104"/>
      <c r="AN236" s="1104"/>
      <c r="AO236" s="1104"/>
      <c r="AP236" s="1104"/>
      <c r="AQ236" s="1104"/>
      <c r="AR236" s="1104"/>
      <c r="AS236" s="1104"/>
      <c r="AT236" s="1104"/>
      <c r="AU236" s="1104"/>
      <c r="AV236" s="1104"/>
      <c r="AW236" s="1104"/>
      <c r="AX236" s="1104"/>
      <c r="AY236" s="1104"/>
      <c r="AZ236" s="1104"/>
      <c r="BA236" s="1104"/>
      <c r="BB236" s="1104"/>
      <c r="BC236" s="1104"/>
      <c r="BD236" s="1104"/>
      <c r="BE236" s="1104"/>
      <c r="BF236" s="1104"/>
      <c r="BG236" s="1104"/>
      <c r="BH236" s="1104"/>
      <c r="BI236" s="1104"/>
      <c r="BJ236" s="1104"/>
      <c r="BK236" s="1104"/>
      <c r="BL236" s="1104"/>
      <c r="BM236" s="1104"/>
      <c r="BN236" s="1104"/>
      <c r="BO236" s="1104"/>
      <c r="BP236" s="1104"/>
      <c r="BQ236" s="1104"/>
      <c r="BR236" s="1104"/>
    </row>
    <row r="237" spans="2:70" s="31" customFormat="1" ht="16.350000000000001" customHeight="1">
      <c r="B237" s="789" t="s">
        <v>1399</v>
      </c>
      <c r="C237" s="335" t="s">
        <v>1762</v>
      </c>
      <c r="D237" s="638">
        <v>11357.78</v>
      </c>
      <c r="E237" s="638">
        <v>11077.38</v>
      </c>
      <c r="F237" s="639">
        <v>97.531207683191596</v>
      </c>
      <c r="G237" s="337">
        <v>1</v>
      </c>
      <c r="H237" s="338">
        <v>98</v>
      </c>
      <c r="I237" s="1116"/>
      <c r="J237" s="1116"/>
      <c r="K237" s="1116"/>
      <c r="L237" s="1116"/>
      <c r="M237" s="1116"/>
      <c r="N237" s="1116"/>
      <c r="O237" s="1116"/>
      <c r="P237" s="1116"/>
      <c r="Q237" s="1116"/>
      <c r="R237" s="1116"/>
      <c r="S237" s="1116"/>
      <c r="T237" s="1116"/>
      <c r="U237" s="1116"/>
      <c r="V237" s="1116"/>
      <c r="W237" s="1116"/>
      <c r="X237" s="1116"/>
      <c r="Y237" s="1116"/>
      <c r="Z237" s="1116"/>
      <c r="AA237" s="1116"/>
      <c r="AB237" s="1116"/>
      <c r="AC237" s="1116"/>
      <c r="AD237" s="1116"/>
      <c r="AE237" s="1116"/>
      <c r="AF237" s="1116"/>
      <c r="AG237" s="1116"/>
      <c r="AH237" s="1116"/>
      <c r="AI237" s="1116"/>
      <c r="AJ237" s="1116"/>
      <c r="AK237" s="1116"/>
      <c r="AL237" s="1116"/>
      <c r="AM237" s="1116"/>
      <c r="AN237" s="1116"/>
      <c r="AO237" s="1116"/>
      <c r="AP237" s="1116"/>
      <c r="AQ237" s="1116"/>
      <c r="AR237" s="1116"/>
      <c r="AS237" s="1116"/>
      <c r="AT237" s="1116"/>
      <c r="AU237" s="1116"/>
      <c r="AV237" s="1116"/>
      <c r="AW237" s="1116"/>
      <c r="AX237" s="1116"/>
      <c r="AY237" s="1116"/>
      <c r="AZ237" s="1116"/>
      <c r="BA237" s="1116"/>
      <c r="BB237" s="1116"/>
      <c r="BC237" s="1116"/>
      <c r="BD237" s="1116"/>
      <c r="BE237" s="1116"/>
      <c r="BF237" s="1116"/>
      <c r="BG237" s="1116"/>
      <c r="BH237" s="1116"/>
      <c r="BI237" s="1116"/>
      <c r="BJ237" s="1116"/>
      <c r="BK237" s="1116"/>
      <c r="BL237" s="1116"/>
      <c r="BM237" s="1116"/>
      <c r="BN237" s="1116"/>
      <c r="BO237" s="1116"/>
      <c r="BP237" s="1116"/>
      <c r="BQ237" s="1116"/>
      <c r="BR237" s="1116"/>
    </row>
    <row r="238" spans="2:70" s="31" customFormat="1" ht="16.350000000000001" customHeight="1">
      <c r="B238" s="789" t="s">
        <v>1400</v>
      </c>
      <c r="C238" s="336" t="s">
        <v>1763</v>
      </c>
      <c r="D238" s="638">
        <v>6788.2999999999993</v>
      </c>
      <c r="E238" s="693">
        <v>6697.66</v>
      </c>
      <c r="F238" s="339">
        <v>98.664761427750705</v>
      </c>
      <c r="G238" s="338">
        <v>1</v>
      </c>
      <c r="H238" s="338">
        <v>36</v>
      </c>
      <c r="I238" s="1116"/>
      <c r="J238" s="1116"/>
      <c r="K238" s="1116"/>
      <c r="L238" s="1116"/>
      <c r="M238" s="1116"/>
      <c r="N238" s="1116"/>
      <c r="O238" s="1116"/>
      <c r="P238" s="1116"/>
      <c r="Q238" s="1116"/>
      <c r="R238" s="1116"/>
      <c r="S238" s="1116"/>
      <c r="T238" s="1116"/>
      <c r="U238" s="1116"/>
      <c r="V238" s="1116"/>
      <c r="W238" s="1116"/>
      <c r="X238" s="1116"/>
      <c r="Y238" s="1116"/>
      <c r="Z238" s="1116"/>
      <c r="AA238" s="1116"/>
      <c r="AB238" s="1116"/>
      <c r="AC238" s="1116"/>
      <c r="AD238" s="1116"/>
      <c r="AE238" s="1116"/>
      <c r="AF238" s="1116"/>
      <c r="AG238" s="1116"/>
      <c r="AH238" s="1116"/>
      <c r="AI238" s="1116"/>
      <c r="AJ238" s="1116"/>
      <c r="AK238" s="1116"/>
      <c r="AL238" s="1116"/>
      <c r="AM238" s="1116"/>
      <c r="AN238" s="1116"/>
      <c r="AO238" s="1116"/>
      <c r="AP238" s="1116"/>
      <c r="AQ238" s="1116"/>
      <c r="AR238" s="1116"/>
      <c r="AS238" s="1116"/>
      <c r="AT238" s="1116"/>
      <c r="AU238" s="1116"/>
      <c r="AV238" s="1116"/>
      <c r="AW238" s="1116"/>
      <c r="AX238" s="1116"/>
      <c r="AY238" s="1116"/>
      <c r="AZ238" s="1116"/>
      <c r="BA238" s="1116"/>
      <c r="BB238" s="1116"/>
      <c r="BC238" s="1116"/>
      <c r="BD238" s="1116"/>
      <c r="BE238" s="1116"/>
      <c r="BF238" s="1116"/>
      <c r="BG238" s="1116"/>
      <c r="BH238" s="1116"/>
      <c r="BI238" s="1116"/>
      <c r="BJ238" s="1116"/>
      <c r="BK238" s="1116"/>
      <c r="BL238" s="1116"/>
      <c r="BM238" s="1116"/>
      <c r="BN238" s="1116"/>
      <c r="BO238" s="1116"/>
      <c r="BP238" s="1116"/>
      <c r="BQ238" s="1116"/>
      <c r="BR238" s="1116"/>
    </row>
    <row r="239" spans="2:70" s="31" customFormat="1" ht="16.350000000000001" customHeight="1">
      <c r="B239" s="789" t="s">
        <v>1401</v>
      </c>
      <c r="C239" s="335" t="s">
        <v>1764</v>
      </c>
      <c r="D239" s="638">
        <v>3468.31</v>
      </c>
      <c r="E239" s="638">
        <v>3444.22</v>
      </c>
      <c r="F239" s="639">
        <v>99.305425408916719</v>
      </c>
      <c r="G239" s="337">
        <v>1</v>
      </c>
      <c r="H239" s="338">
        <v>20</v>
      </c>
      <c r="I239" s="1104"/>
      <c r="J239" s="1104"/>
      <c r="K239" s="1104"/>
      <c r="L239" s="1104"/>
      <c r="M239" s="1104"/>
      <c r="N239" s="1104"/>
      <c r="O239" s="1104"/>
      <c r="P239" s="1104"/>
      <c r="Q239" s="1104"/>
      <c r="R239" s="1104"/>
      <c r="S239" s="1104"/>
      <c r="T239" s="1104"/>
      <c r="U239" s="1104"/>
      <c r="V239" s="1104"/>
      <c r="W239" s="1104"/>
      <c r="X239" s="1104"/>
      <c r="Y239" s="1104"/>
      <c r="Z239" s="1104"/>
      <c r="AA239" s="1104"/>
      <c r="AB239" s="1104"/>
      <c r="AC239" s="1104"/>
      <c r="AD239" s="1104"/>
      <c r="AE239" s="1104"/>
      <c r="AF239" s="1104"/>
      <c r="AG239" s="1104"/>
      <c r="AH239" s="1104"/>
      <c r="AI239" s="1104"/>
      <c r="AJ239" s="1104"/>
      <c r="AK239" s="1104"/>
      <c r="AL239" s="1104"/>
      <c r="AM239" s="1104"/>
      <c r="AN239" s="1104"/>
      <c r="AO239" s="1104"/>
      <c r="AP239" s="1104"/>
      <c r="AQ239" s="1104"/>
      <c r="AR239" s="1104"/>
      <c r="AS239" s="1104"/>
      <c r="AT239" s="1104"/>
      <c r="AU239" s="1104"/>
      <c r="AV239" s="1104"/>
      <c r="AW239" s="1104"/>
      <c r="AX239" s="1104"/>
      <c r="AY239" s="1104"/>
      <c r="AZ239" s="1104"/>
      <c r="BA239" s="1104"/>
      <c r="BB239" s="1104"/>
      <c r="BC239" s="1104"/>
      <c r="BD239" s="1104"/>
      <c r="BE239" s="1104"/>
      <c r="BF239" s="1104"/>
      <c r="BG239" s="1104"/>
      <c r="BH239" s="1104"/>
      <c r="BI239" s="1104"/>
      <c r="BJ239" s="1104"/>
      <c r="BK239" s="1104"/>
      <c r="BL239" s="1104"/>
      <c r="BM239" s="1104"/>
      <c r="BN239" s="1104"/>
      <c r="BO239" s="1104"/>
      <c r="BP239" s="1104"/>
      <c r="BQ239" s="1104"/>
      <c r="BR239" s="1104"/>
    </row>
    <row r="240" spans="2:70" s="31" customFormat="1" ht="16.350000000000001" customHeight="1">
      <c r="B240" s="789" t="s">
        <v>1402</v>
      </c>
      <c r="C240" s="336" t="s">
        <v>1765</v>
      </c>
      <c r="D240" s="638">
        <v>1513.2</v>
      </c>
      <c r="E240" s="693">
        <v>1469.5</v>
      </c>
      <c r="F240" s="339">
        <v>97.11208035950304</v>
      </c>
      <c r="G240" s="338">
        <v>1</v>
      </c>
      <c r="H240" s="338">
        <v>7</v>
      </c>
      <c r="I240" s="1116"/>
      <c r="J240" s="1116"/>
      <c r="K240" s="1116"/>
      <c r="L240" s="1116"/>
      <c r="M240" s="1116"/>
      <c r="N240" s="1116"/>
      <c r="O240" s="1116"/>
      <c r="P240" s="1116"/>
      <c r="Q240" s="1116"/>
      <c r="R240" s="1116"/>
      <c r="S240" s="1116"/>
      <c r="T240" s="1116"/>
      <c r="U240" s="1116"/>
      <c r="V240" s="1116"/>
      <c r="W240" s="1116"/>
      <c r="X240" s="1116"/>
      <c r="Y240" s="1116"/>
      <c r="Z240" s="1116"/>
      <c r="AA240" s="1116"/>
      <c r="AB240" s="1116"/>
      <c r="AC240" s="1116"/>
      <c r="AD240" s="1116"/>
      <c r="AE240" s="1116"/>
      <c r="AF240" s="1116"/>
      <c r="AG240" s="1116"/>
      <c r="AH240" s="1116"/>
      <c r="AI240" s="1116"/>
      <c r="AJ240" s="1116"/>
      <c r="AK240" s="1116"/>
      <c r="AL240" s="1116"/>
      <c r="AM240" s="1116"/>
      <c r="AN240" s="1116"/>
      <c r="AO240" s="1116"/>
      <c r="AP240" s="1116"/>
      <c r="AQ240" s="1116"/>
      <c r="AR240" s="1116"/>
      <c r="AS240" s="1116"/>
      <c r="AT240" s="1116"/>
      <c r="AU240" s="1116"/>
      <c r="AV240" s="1116"/>
      <c r="AW240" s="1116"/>
      <c r="AX240" s="1116"/>
      <c r="AY240" s="1116"/>
      <c r="AZ240" s="1116"/>
      <c r="BA240" s="1116"/>
      <c r="BB240" s="1116"/>
      <c r="BC240" s="1116"/>
      <c r="BD240" s="1116"/>
      <c r="BE240" s="1116"/>
      <c r="BF240" s="1116"/>
      <c r="BG240" s="1116"/>
      <c r="BH240" s="1116"/>
      <c r="BI240" s="1116"/>
      <c r="BJ240" s="1116"/>
      <c r="BK240" s="1116"/>
      <c r="BL240" s="1116"/>
      <c r="BM240" s="1116"/>
      <c r="BN240" s="1116"/>
      <c r="BO240" s="1116"/>
      <c r="BP240" s="1116"/>
      <c r="BQ240" s="1116"/>
      <c r="BR240" s="1116"/>
    </row>
    <row r="241" spans="2:70" s="31" customFormat="1" ht="16.350000000000001" customHeight="1">
      <c r="B241" s="789" t="s">
        <v>1403</v>
      </c>
      <c r="C241" s="335" t="s">
        <v>1766</v>
      </c>
      <c r="D241" s="638">
        <v>2056.41</v>
      </c>
      <c r="E241" s="638">
        <v>2025.18</v>
      </c>
      <c r="F241" s="639">
        <v>98.481333975228679</v>
      </c>
      <c r="G241" s="337">
        <v>1</v>
      </c>
      <c r="H241" s="338">
        <v>9</v>
      </c>
      <c r="I241" s="1116"/>
      <c r="J241" s="1116"/>
      <c r="K241" s="1116"/>
      <c r="L241" s="1116"/>
      <c r="M241" s="1116"/>
      <c r="N241" s="1116"/>
      <c r="O241" s="1116"/>
      <c r="P241" s="1116"/>
      <c r="Q241" s="1116"/>
      <c r="R241" s="1116"/>
      <c r="S241" s="1116"/>
      <c r="T241" s="1116"/>
      <c r="U241" s="1116"/>
      <c r="V241" s="1116"/>
      <c r="W241" s="1116"/>
      <c r="X241" s="1116"/>
      <c r="Y241" s="1116"/>
      <c r="Z241" s="1116"/>
      <c r="AA241" s="1116"/>
      <c r="AB241" s="1116"/>
      <c r="AC241" s="1116"/>
      <c r="AD241" s="1116"/>
      <c r="AE241" s="1116"/>
      <c r="AF241" s="1116"/>
      <c r="AG241" s="1116"/>
      <c r="AH241" s="1116"/>
      <c r="AI241" s="1116"/>
      <c r="AJ241" s="1116"/>
      <c r="AK241" s="1116"/>
      <c r="AL241" s="1116"/>
      <c r="AM241" s="1116"/>
      <c r="AN241" s="1116"/>
      <c r="AO241" s="1116"/>
      <c r="AP241" s="1116"/>
      <c r="AQ241" s="1116"/>
      <c r="AR241" s="1116"/>
      <c r="AS241" s="1116"/>
      <c r="AT241" s="1116"/>
      <c r="AU241" s="1116"/>
      <c r="AV241" s="1116"/>
      <c r="AW241" s="1116"/>
      <c r="AX241" s="1116"/>
      <c r="AY241" s="1116"/>
      <c r="AZ241" s="1116"/>
      <c r="BA241" s="1116"/>
      <c r="BB241" s="1116"/>
      <c r="BC241" s="1116"/>
      <c r="BD241" s="1116"/>
      <c r="BE241" s="1116"/>
      <c r="BF241" s="1116"/>
      <c r="BG241" s="1116"/>
      <c r="BH241" s="1116"/>
      <c r="BI241" s="1116"/>
      <c r="BJ241" s="1116"/>
      <c r="BK241" s="1116"/>
      <c r="BL241" s="1116"/>
      <c r="BM241" s="1116"/>
      <c r="BN241" s="1116"/>
      <c r="BO241" s="1116"/>
      <c r="BP241" s="1116"/>
      <c r="BQ241" s="1116"/>
      <c r="BR241" s="1116"/>
    </row>
    <row r="242" spans="2:70" s="31" customFormat="1" ht="16.350000000000001" customHeight="1">
      <c r="B242" s="789" t="s">
        <v>1883</v>
      </c>
      <c r="C242" s="335" t="s">
        <v>2101</v>
      </c>
      <c r="D242" s="638">
        <v>1446.6400000000003</v>
      </c>
      <c r="E242" s="638">
        <v>1418.36</v>
      </c>
      <c r="F242" s="639">
        <v>98.045125255765058</v>
      </c>
      <c r="G242" s="337">
        <v>1</v>
      </c>
      <c r="H242" s="338">
        <v>6</v>
      </c>
      <c r="I242" s="1104"/>
      <c r="J242" s="1104"/>
      <c r="K242" s="1104"/>
      <c r="L242" s="1104"/>
      <c r="M242" s="1104"/>
      <c r="N242" s="1104"/>
      <c r="O242" s="1104"/>
      <c r="P242" s="1104"/>
      <c r="Q242" s="1104"/>
      <c r="R242" s="1104"/>
      <c r="S242" s="1104"/>
      <c r="T242" s="1104"/>
      <c r="U242" s="1104"/>
      <c r="V242" s="1104"/>
      <c r="W242" s="1104"/>
      <c r="X242" s="1104"/>
      <c r="Y242" s="1104"/>
      <c r="Z242" s="1104"/>
      <c r="AA242" s="1104"/>
      <c r="AB242" s="1104"/>
      <c r="AC242" s="1104"/>
      <c r="AD242" s="1104"/>
      <c r="AE242" s="1104"/>
      <c r="AF242" s="1104"/>
      <c r="AG242" s="1104"/>
      <c r="AH242" s="1104"/>
      <c r="AI242" s="1104"/>
      <c r="AJ242" s="1104"/>
      <c r="AK242" s="1104"/>
      <c r="AL242" s="1104"/>
      <c r="AM242" s="1104"/>
      <c r="AN242" s="1104"/>
      <c r="AO242" s="1104"/>
      <c r="AP242" s="1104"/>
      <c r="AQ242" s="1104"/>
      <c r="AR242" s="1104"/>
      <c r="AS242" s="1104"/>
      <c r="AT242" s="1104"/>
      <c r="AU242" s="1104"/>
      <c r="AV242" s="1104"/>
      <c r="AW242" s="1104"/>
      <c r="AX242" s="1104"/>
      <c r="AY242" s="1104"/>
      <c r="AZ242" s="1104"/>
      <c r="BA242" s="1104"/>
      <c r="BB242" s="1104"/>
      <c r="BC242" s="1104"/>
      <c r="BD242" s="1104"/>
      <c r="BE242" s="1104"/>
      <c r="BF242" s="1104"/>
      <c r="BG242" s="1104"/>
      <c r="BH242" s="1104"/>
      <c r="BI242" s="1104"/>
      <c r="BJ242" s="1104"/>
      <c r="BK242" s="1104"/>
      <c r="BL242" s="1104"/>
      <c r="BM242" s="1104"/>
      <c r="BN242" s="1104"/>
      <c r="BO242" s="1104"/>
      <c r="BP242" s="1104"/>
      <c r="BQ242" s="1104"/>
      <c r="BR242" s="1104"/>
    </row>
    <row r="243" spans="2:70" s="31" customFormat="1" ht="16.350000000000001" customHeight="1">
      <c r="B243" s="789" t="s">
        <v>1885</v>
      </c>
      <c r="C243" s="335" t="s">
        <v>2103</v>
      </c>
      <c r="D243" s="638">
        <v>1414.96</v>
      </c>
      <c r="E243" s="638">
        <v>1392.27</v>
      </c>
      <c r="F243" s="639">
        <v>98.396421100243117</v>
      </c>
      <c r="G243" s="337">
        <v>1</v>
      </c>
      <c r="H243" s="338">
        <v>7</v>
      </c>
      <c r="I243" s="1116"/>
      <c r="J243" s="1116"/>
      <c r="K243" s="1116"/>
      <c r="L243" s="1116"/>
      <c r="M243" s="1116"/>
      <c r="N243" s="1116"/>
      <c r="O243" s="1116"/>
      <c r="P243" s="1116"/>
      <c r="Q243" s="1116"/>
      <c r="R243" s="1116"/>
      <c r="S243" s="1116"/>
      <c r="T243" s="1116"/>
      <c r="U243" s="1116"/>
      <c r="V243" s="1116"/>
      <c r="W243" s="1116"/>
      <c r="X243" s="1116"/>
      <c r="Y243" s="1116"/>
      <c r="Z243" s="1116"/>
      <c r="AA243" s="1116"/>
      <c r="AB243" s="1116"/>
      <c r="AC243" s="1116"/>
      <c r="AD243" s="1116"/>
      <c r="AE243" s="1116"/>
      <c r="AF243" s="1116"/>
      <c r="AG243" s="1116"/>
      <c r="AH243" s="1116"/>
      <c r="AI243" s="1116"/>
      <c r="AJ243" s="1116"/>
      <c r="AK243" s="1116"/>
      <c r="AL243" s="1116"/>
      <c r="AM243" s="1116"/>
      <c r="AN243" s="1116"/>
      <c r="AO243" s="1116"/>
      <c r="AP243" s="1116"/>
      <c r="AQ243" s="1116"/>
      <c r="AR243" s="1116"/>
      <c r="AS243" s="1116"/>
      <c r="AT243" s="1116"/>
      <c r="AU243" s="1116"/>
      <c r="AV243" s="1116"/>
      <c r="AW243" s="1116"/>
      <c r="AX243" s="1116"/>
      <c r="AY243" s="1116"/>
      <c r="AZ243" s="1116"/>
      <c r="BA243" s="1116"/>
      <c r="BB243" s="1116"/>
      <c r="BC243" s="1116"/>
      <c r="BD243" s="1116"/>
      <c r="BE243" s="1116"/>
      <c r="BF243" s="1116"/>
      <c r="BG243" s="1116"/>
      <c r="BH243" s="1116"/>
      <c r="BI243" s="1116"/>
      <c r="BJ243" s="1116"/>
      <c r="BK243" s="1116"/>
      <c r="BL243" s="1116"/>
      <c r="BM243" s="1116"/>
      <c r="BN243" s="1116"/>
      <c r="BO243" s="1116"/>
      <c r="BP243" s="1116"/>
      <c r="BQ243" s="1116"/>
      <c r="BR243" s="1116"/>
    </row>
    <row r="244" spans="2:70" s="31" customFormat="1" ht="16.350000000000001" customHeight="1">
      <c r="B244" s="789" t="s">
        <v>1886</v>
      </c>
      <c r="C244" s="335" t="s">
        <v>2105</v>
      </c>
      <c r="D244" s="638">
        <v>1087.8</v>
      </c>
      <c r="E244" s="638">
        <v>1047.57</v>
      </c>
      <c r="F244" s="639">
        <v>96.301709873138435</v>
      </c>
      <c r="G244" s="337">
        <v>1</v>
      </c>
      <c r="H244" s="338">
        <v>5</v>
      </c>
      <c r="I244" s="1116"/>
      <c r="J244" s="1116"/>
      <c r="K244" s="1116"/>
      <c r="L244" s="1116"/>
      <c r="M244" s="1116"/>
      <c r="N244" s="1116"/>
      <c r="O244" s="1116"/>
      <c r="P244" s="1116"/>
      <c r="Q244" s="1116"/>
      <c r="R244" s="1116"/>
      <c r="S244" s="1116"/>
      <c r="T244" s="1116"/>
      <c r="U244" s="1116"/>
      <c r="V244" s="1116"/>
      <c r="W244" s="1116"/>
      <c r="X244" s="1116"/>
      <c r="Y244" s="1116"/>
      <c r="Z244" s="1116"/>
      <c r="AA244" s="1116"/>
      <c r="AB244" s="1116"/>
      <c r="AC244" s="1116"/>
      <c r="AD244" s="1116"/>
      <c r="AE244" s="1116"/>
      <c r="AF244" s="1116"/>
      <c r="AG244" s="1116"/>
      <c r="AH244" s="1116"/>
      <c r="AI244" s="1116"/>
      <c r="AJ244" s="1116"/>
      <c r="AK244" s="1116"/>
      <c r="AL244" s="1116"/>
      <c r="AM244" s="1116"/>
      <c r="AN244" s="1116"/>
      <c r="AO244" s="1116"/>
      <c r="AP244" s="1116"/>
      <c r="AQ244" s="1116"/>
      <c r="AR244" s="1116"/>
      <c r="AS244" s="1116"/>
      <c r="AT244" s="1116"/>
      <c r="AU244" s="1116"/>
      <c r="AV244" s="1116"/>
      <c r="AW244" s="1116"/>
      <c r="AX244" s="1116"/>
      <c r="AY244" s="1116"/>
      <c r="AZ244" s="1116"/>
      <c r="BA244" s="1116"/>
      <c r="BB244" s="1116"/>
      <c r="BC244" s="1116"/>
      <c r="BD244" s="1116"/>
      <c r="BE244" s="1116"/>
      <c r="BF244" s="1116"/>
      <c r="BG244" s="1116"/>
      <c r="BH244" s="1116"/>
      <c r="BI244" s="1116"/>
      <c r="BJ244" s="1116"/>
      <c r="BK244" s="1116"/>
      <c r="BL244" s="1116"/>
      <c r="BM244" s="1116"/>
      <c r="BN244" s="1116"/>
      <c r="BO244" s="1116"/>
      <c r="BP244" s="1116"/>
      <c r="BQ244" s="1116"/>
      <c r="BR244" s="1116"/>
    </row>
    <row r="245" spans="2:70" s="31" customFormat="1" ht="16.350000000000001" customHeight="1">
      <c r="B245" s="789" t="s">
        <v>3163</v>
      </c>
      <c r="C245" s="335" t="s">
        <v>3187</v>
      </c>
      <c r="D245" s="638">
        <v>2931.43</v>
      </c>
      <c r="E245" s="638">
        <v>2931.43</v>
      </c>
      <c r="F245" s="639">
        <v>100</v>
      </c>
      <c r="G245" s="337">
        <v>1</v>
      </c>
      <c r="H245" s="338">
        <v>21</v>
      </c>
      <c r="I245" s="1104"/>
      <c r="J245" s="1104"/>
      <c r="K245" s="1104"/>
      <c r="L245" s="1104"/>
      <c r="M245" s="1104"/>
      <c r="N245" s="1104"/>
      <c r="O245" s="1104"/>
      <c r="P245" s="1104"/>
      <c r="Q245" s="1104"/>
      <c r="R245" s="1104"/>
      <c r="S245" s="1104"/>
      <c r="T245" s="1104"/>
      <c r="U245" s="1104"/>
      <c r="V245" s="1104"/>
      <c r="W245" s="1104"/>
      <c r="X245" s="1104"/>
      <c r="Y245" s="1104"/>
      <c r="Z245" s="1104"/>
      <c r="AA245" s="1104"/>
      <c r="AB245" s="1104"/>
      <c r="AC245" s="1104"/>
      <c r="AD245" s="1104"/>
      <c r="AE245" s="1104"/>
      <c r="AF245" s="1104"/>
      <c r="AG245" s="1104"/>
      <c r="AH245" s="1104"/>
      <c r="AI245" s="1104"/>
      <c r="AJ245" s="1104"/>
      <c r="AK245" s="1104"/>
      <c r="AL245" s="1104"/>
      <c r="AM245" s="1104"/>
      <c r="AN245" s="1104"/>
      <c r="AO245" s="1104"/>
      <c r="AP245" s="1104"/>
      <c r="AQ245" s="1104"/>
      <c r="AR245" s="1104"/>
      <c r="AS245" s="1104"/>
      <c r="AT245" s="1104"/>
      <c r="AU245" s="1104"/>
      <c r="AV245" s="1104"/>
      <c r="AW245" s="1104"/>
      <c r="AX245" s="1104"/>
      <c r="AY245" s="1104"/>
      <c r="AZ245" s="1104"/>
      <c r="BA245" s="1104"/>
      <c r="BB245" s="1104"/>
      <c r="BC245" s="1104"/>
      <c r="BD245" s="1104"/>
      <c r="BE245" s="1104"/>
      <c r="BF245" s="1104"/>
      <c r="BG245" s="1104"/>
      <c r="BH245" s="1104"/>
      <c r="BI245" s="1104"/>
      <c r="BJ245" s="1104"/>
      <c r="BK245" s="1104"/>
      <c r="BL245" s="1104"/>
      <c r="BM245" s="1104"/>
      <c r="BN245" s="1104"/>
      <c r="BO245" s="1104"/>
      <c r="BP245" s="1104"/>
      <c r="BQ245" s="1104"/>
      <c r="BR245" s="1104"/>
    </row>
    <row r="246" spans="2:70" s="31" customFormat="1" ht="16.350000000000001" customHeight="1">
      <c r="B246" s="789" t="s">
        <v>3165</v>
      </c>
      <c r="C246" s="335" t="s">
        <v>3195</v>
      </c>
      <c r="D246" s="638">
        <v>2344.9299999999998</v>
      </c>
      <c r="E246" s="638">
        <v>2344.9299999999998</v>
      </c>
      <c r="F246" s="639">
        <v>100</v>
      </c>
      <c r="G246" s="337">
        <v>1</v>
      </c>
      <c r="H246" s="338">
        <v>13</v>
      </c>
      <c r="I246" s="1116"/>
      <c r="J246" s="1116"/>
      <c r="K246" s="1116"/>
      <c r="L246" s="1116"/>
      <c r="M246" s="1116"/>
      <c r="N246" s="1116"/>
      <c r="O246" s="1116"/>
      <c r="P246" s="1116"/>
      <c r="Q246" s="1116"/>
      <c r="R246" s="1116"/>
      <c r="S246" s="1116"/>
      <c r="T246" s="1116"/>
      <c r="U246" s="1116"/>
      <c r="V246" s="1116"/>
      <c r="W246" s="1116"/>
      <c r="X246" s="1116"/>
      <c r="Y246" s="1116"/>
      <c r="Z246" s="1116"/>
      <c r="AA246" s="1116"/>
      <c r="AB246" s="1116"/>
      <c r="AC246" s="1116"/>
      <c r="AD246" s="1116"/>
      <c r="AE246" s="1116"/>
      <c r="AF246" s="1116"/>
      <c r="AG246" s="1116"/>
      <c r="AH246" s="1116"/>
      <c r="AI246" s="1116"/>
      <c r="AJ246" s="1116"/>
      <c r="AK246" s="1116"/>
      <c r="AL246" s="1116"/>
      <c r="AM246" s="1116"/>
      <c r="AN246" s="1116"/>
      <c r="AO246" s="1116"/>
      <c r="AP246" s="1116"/>
      <c r="AQ246" s="1116"/>
      <c r="AR246" s="1116"/>
      <c r="AS246" s="1116"/>
      <c r="AT246" s="1116"/>
      <c r="AU246" s="1116"/>
      <c r="AV246" s="1116"/>
      <c r="AW246" s="1116"/>
      <c r="AX246" s="1116"/>
      <c r="AY246" s="1116"/>
      <c r="AZ246" s="1116"/>
      <c r="BA246" s="1116"/>
      <c r="BB246" s="1116"/>
      <c r="BC246" s="1116"/>
      <c r="BD246" s="1116"/>
      <c r="BE246" s="1116"/>
      <c r="BF246" s="1116"/>
      <c r="BG246" s="1116"/>
      <c r="BH246" s="1116"/>
      <c r="BI246" s="1116"/>
      <c r="BJ246" s="1116"/>
      <c r="BK246" s="1116"/>
      <c r="BL246" s="1116"/>
      <c r="BM246" s="1116"/>
      <c r="BN246" s="1116"/>
      <c r="BO246" s="1116"/>
      <c r="BP246" s="1116"/>
      <c r="BQ246" s="1116"/>
      <c r="BR246" s="1116"/>
    </row>
    <row r="247" spans="2:70" s="31" customFormat="1" ht="16.350000000000001" customHeight="1">
      <c r="B247" s="789" t="s">
        <v>3168</v>
      </c>
      <c r="C247" s="335" t="s">
        <v>3196</v>
      </c>
      <c r="D247" s="638">
        <v>1771.77</v>
      </c>
      <c r="E247" s="638">
        <v>1749.42</v>
      </c>
      <c r="F247" s="639">
        <v>98.738549586007224</v>
      </c>
      <c r="G247" s="337">
        <v>1</v>
      </c>
      <c r="H247" s="338">
        <v>8</v>
      </c>
      <c r="I247" s="1116"/>
      <c r="J247" s="1116"/>
      <c r="K247" s="1116"/>
      <c r="L247" s="1116"/>
      <c r="M247" s="1116"/>
      <c r="N247" s="1116"/>
      <c r="O247" s="1116"/>
      <c r="P247" s="1116"/>
      <c r="Q247" s="1116"/>
      <c r="R247" s="1116"/>
      <c r="S247" s="1116"/>
      <c r="T247" s="1116"/>
      <c r="U247" s="1116"/>
      <c r="V247" s="1116"/>
      <c r="W247" s="1116"/>
      <c r="X247" s="1116"/>
      <c r="Y247" s="1116"/>
      <c r="Z247" s="1116"/>
      <c r="AA247" s="1116"/>
      <c r="AB247" s="1116"/>
      <c r="AC247" s="1116"/>
      <c r="AD247" s="1116"/>
      <c r="AE247" s="1116"/>
      <c r="AF247" s="1116"/>
      <c r="AG247" s="1116"/>
      <c r="AH247" s="1116"/>
      <c r="AI247" s="1116"/>
      <c r="AJ247" s="1116"/>
      <c r="AK247" s="1116"/>
      <c r="AL247" s="1116"/>
      <c r="AM247" s="1116"/>
      <c r="AN247" s="1116"/>
      <c r="AO247" s="1116"/>
      <c r="AP247" s="1116"/>
      <c r="AQ247" s="1116"/>
      <c r="AR247" s="1116"/>
      <c r="AS247" s="1116"/>
      <c r="AT247" s="1116"/>
      <c r="AU247" s="1116"/>
      <c r="AV247" s="1116"/>
      <c r="AW247" s="1116"/>
      <c r="AX247" s="1116"/>
      <c r="AY247" s="1116"/>
      <c r="AZ247" s="1116"/>
      <c r="BA247" s="1116"/>
      <c r="BB247" s="1116"/>
      <c r="BC247" s="1116"/>
      <c r="BD247" s="1116"/>
      <c r="BE247" s="1116"/>
      <c r="BF247" s="1116"/>
      <c r="BG247" s="1116"/>
      <c r="BH247" s="1116"/>
      <c r="BI247" s="1116"/>
      <c r="BJ247" s="1116"/>
      <c r="BK247" s="1116"/>
      <c r="BL247" s="1116"/>
      <c r="BM247" s="1116"/>
      <c r="BN247" s="1116"/>
      <c r="BO247" s="1116"/>
      <c r="BP247" s="1116"/>
      <c r="BQ247" s="1116"/>
      <c r="BR247" s="1116"/>
    </row>
    <row r="248" spans="2:70" s="31" customFormat="1" ht="16.350000000000001" customHeight="1">
      <c r="B248" s="789" t="s">
        <v>3170</v>
      </c>
      <c r="C248" s="335" t="s">
        <v>3197</v>
      </c>
      <c r="D248" s="638">
        <v>972.09</v>
      </c>
      <c r="E248" s="638">
        <v>946.99</v>
      </c>
      <c r="F248" s="639">
        <v>97.417934553384981</v>
      </c>
      <c r="G248" s="337">
        <v>1</v>
      </c>
      <c r="H248" s="338">
        <v>5</v>
      </c>
      <c r="I248" s="1104"/>
      <c r="J248" s="1104"/>
      <c r="K248" s="1104"/>
      <c r="L248" s="1104"/>
      <c r="M248" s="1104"/>
      <c r="N248" s="1104"/>
      <c r="O248" s="1104"/>
      <c r="P248" s="1104"/>
      <c r="Q248" s="1104"/>
      <c r="R248" s="1104"/>
      <c r="S248" s="1104"/>
      <c r="T248" s="1104"/>
      <c r="U248" s="1104"/>
      <c r="V248" s="1104"/>
      <c r="W248" s="1104"/>
      <c r="X248" s="1104"/>
      <c r="Y248" s="1104"/>
      <c r="Z248" s="1104"/>
      <c r="AA248" s="1104"/>
      <c r="AB248" s="1104"/>
      <c r="AC248" s="1104"/>
      <c r="AD248" s="1104"/>
      <c r="AE248" s="1104"/>
      <c r="AF248" s="1104"/>
      <c r="AG248" s="1104"/>
      <c r="AH248" s="1104"/>
      <c r="AI248" s="1104"/>
      <c r="AJ248" s="1104"/>
      <c r="AK248" s="1104"/>
      <c r="AL248" s="1104"/>
      <c r="AM248" s="1104"/>
      <c r="AN248" s="1104"/>
      <c r="AO248" s="1104"/>
      <c r="AP248" s="1104"/>
      <c r="AQ248" s="1104"/>
      <c r="AR248" s="1104"/>
      <c r="AS248" s="1104"/>
      <c r="AT248" s="1104"/>
      <c r="AU248" s="1104"/>
      <c r="AV248" s="1104"/>
      <c r="AW248" s="1104"/>
      <c r="AX248" s="1104"/>
      <c r="AY248" s="1104"/>
      <c r="AZ248" s="1104"/>
      <c r="BA248" s="1104"/>
      <c r="BB248" s="1104"/>
      <c r="BC248" s="1104"/>
      <c r="BD248" s="1104"/>
      <c r="BE248" s="1104"/>
      <c r="BF248" s="1104"/>
      <c r="BG248" s="1104"/>
      <c r="BH248" s="1104"/>
      <c r="BI248" s="1104"/>
      <c r="BJ248" s="1104"/>
      <c r="BK248" s="1104"/>
      <c r="BL248" s="1104"/>
      <c r="BM248" s="1104"/>
      <c r="BN248" s="1104"/>
      <c r="BO248" s="1104"/>
      <c r="BP248" s="1104"/>
      <c r="BQ248" s="1104"/>
      <c r="BR248" s="1104"/>
    </row>
    <row r="249" spans="2:70" s="31" customFormat="1" ht="16.350000000000001" customHeight="1">
      <c r="B249" s="789" t="s">
        <v>3173</v>
      </c>
      <c r="C249" s="335" t="s">
        <v>3198</v>
      </c>
      <c r="D249" s="638">
        <v>1103.8800000000001</v>
      </c>
      <c r="E249" s="638">
        <v>1069.81</v>
      </c>
      <c r="F249" s="639">
        <v>96.91361379860129</v>
      </c>
      <c r="G249" s="337">
        <v>1</v>
      </c>
      <c r="H249" s="338">
        <v>5</v>
      </c>
      <c r="I249" s="1116"/>
      <c r="J249" s="1116"/>
      <c r="K249" s="1116"/>
      <c r="L249" s="1116"/>
      <c r="M249" s="1116"/>
      <c r="N249" s="1116"/>
      <c r="O249" s="1116"/>
      <c r="P249" s="1116"/>
      <c r="Q249" s="1116"/>
      <c r="R249" s="1116"/>
      <c r="S249" s="1116"/>
      <c r="T249" s="1116"/>
      <c r="U249" s="1116"/>
      <c r="V249" s="1116"/>
      <c r="W249" s="1116"/>
      <c r="X249" s="1116"/>
      <c r="Y249" s="1116"/>
      <c r="Z249" s="1116"/>
      <c r="AA249" s="1116"/>
      <c r="AB249" s="1116"/>
      <c r="AC249" s="1116"/>
      <c r="AD249" s="1116"/>
      <c r="AE249" s="1116"/>
      <c r="AF249" s="1116"/>
      <c r="AG249" s="1116"/>
      <c r="AH249" s="1116"/>
      <c r="AI249" s="1116"/>
      <c r="AJ249" s="1116"/>
      <c r="AK249" s="1116"/>
      <c r="AL249" s="1116"/>
      <c r="AM249" s="1116"/>
      <c r="AN249" s="1116"/>
      <c r="AO249" s="1116"/>
      <c r="AP249" s="1116"/>
      <c r="AQ249" s="1116"/>
      <c r="AR249" s="1116"/>
      <c r="AS249" s="1116"/>
      <c r="AT249" s="1116"/>
      <c r="AU249" s="1116"/>
      <c r="AV249" s="1116"/>
      <c r="AW249" s="1116"/>
      <c r="AX249" s="1116"/>
      <c r="AY249" s="1116"/>
      <c r="AZ249" s="1116"/>
      <c r="BA249" s="1116"/>
      <c r="BB249" s="1116"/>
      <c r="BC249" s="1116"/>
      <c r="BD249" s="1116"/>
      <c r="BE249" s="1116"/>
      <c r="BF249" s="1116"/>
      <c r="BG249" s="1116"/>
      <c r="BH249" s="1116"/>
      <c r="BI249" s="1116"/>
      <c r="BJ249" s="1116"/>
      <c r="BK249" s="1116"/>
      <c r="BL249" s="1116"/>
      <c r="BM249" s="1116"/>
      <c r="BN249" s="1116"/>
      <c r="BO249" s="1116"/>
      <c r="BP249" s="1116"/>
      <c r="BQ249" s="1116"/>
      <c r="BR249" s="1116"/>
    </row>
    <row r="250" spans="2:70" s="31" customFormat="1" ht="16.350000000000001" customHeight="1">
      <c r="B250" s="789" t="s">
        <v>415</v>
      </c>
      <c r="C250" s="336" t="s">
        <v>2107</v>
      </c>
      <c r="D250" s="638">
        <v>1861.56</v>
      </c>
      <c r="E250" s="693">
        <v>1731.64</v>
      </c>
      <c r="F250" s="339">
        <v>93.020907196115104</v>
      </c>
      <c r="G250" s="338">
        <v>1</v>
      </c>
      <c r="H250" s="338">
        <v>8</v>
      </c>
      <c r="I250" s="1116"/>
      <c r="J250" s="1116"/>
      <c r="K250" s="1116"/>
      <c r="L250" s="1116"/>
      <c r="M250" s="1116"/>
      <c r="N250" s="1116"/>
      <c r="O250" s="1116"/>
      <c r="P250" s="1116"/>
      <c r="Q250" s="1116"/>
      <c r="R250" s="1116"/>
      <c r="S250" s="1116"/>
      <c r="T250" s="1116"/>
      <c r="U250" s="1116"/>
      <c r="V250" s="1116"/>
      <c r="W250" s="1116"/>
      <c r="X250" s="1116"/>
      <c r="Y250" s="1116"/>
      <c r="Z250" s="1116"/>
      <c r="AA250" s="1116"/>
      <c r="AB250" s="1116"/>
      <c r="AC250" s="1116"/>
      <c r="AD250" s="1116"/>
      <c r="AE250" s="1116"/>
      <c r="AF250" s="1116"/>
      <c r="AG250" s="1116"/>
      <c r="AH250" s="1116"/>
      <c r="AI250" s="1116"/>
      <c r="AJ250" s="1116"/>
      <c r="AK250" s="1116"/>
      <c r="AL250" s="1116"/>
      <c r="AM250" s="1116"/>
      <c r="AN250" s="1116"/>
      <c r="AO250" s="1116"/>
      <c r="AP250" s="1116"/>
      <c r="AQ250" s="1116"/>
      <c r="AR250" s="1116"/>
      <c r="AS250" s="1116"/>
      <c r="AT250" s="1116"/>
      <c r="AU250" s="1116"/>
      <c r="AV250" s="1116"/>
      <c r="AW250" s="1116"/>
      <c r="AX250" s="1116"/>
      <c r="AY250" s="1116"/>
      <c r="AZ250" s="1116"/>
      <c r="BA250" s="1116"/>
      <c r="BB250" s="1116"/>
      <c r="BC250" s="1116"/>
      <c r="BD250" s="1116"/>
      <c r="BE250" s="1116"/>
      <c r="BF250" s="1116"/>
      <c r="BG250" s="1116"/>
      <c r="BH250" s="1116"/>
      <c r="BI250" s="1116"/>
      <c r="BJ250" s="1116"/>
      <c r="BK250" s="1116"/>
      <c r="BL250" s="1116"/>
      <c r="BM250" s="1116"/>
      <c r="BN250" s="1116"/>
      <c r="BO250" s="1116"/>
      <c r="BP250" s="1116"/>
      <c r="BQ250" s="1116"/>
      <c r="BR250" s="1116"/>
    </row>
    <row r="251" spans="2:70" s="31" customFormat="1" ht="16.350000000000001" customHeight="1">
      <c r="B251" s="789" t="s">
        <v>416</v>
      </c>
      <c r="C251" s="335" t="s">
        <v>2108</v>
      </c>
      <c r="D251" s="638">
        <v>1967.54</v>
      </c>
      <c r="E251" s="638">
        <v>1873.45</v>
      </c>
      <c r="F251" s="639">
        <v>95.217886294560728</v>
      </c>
      <c r="G251" s="337">
        <v>1</v>
      </c>
      <c r="H251" s="338">
        <v>7</v>
      </c>
      <c r="I251" s="1104"/>
      <c r="J251" s="1104"/>
      <c r="K251" s="1104"/>
      <c r="L251" s="1104"/>
      <c r="M251" s="1104"/>
      <c r="N251" s="1104"/>
      <c r="O251" s="1104"/>
      <c r="P251" s="1104"/>
      <c r="Q251" s="1104"/>
      <c r="R251" s="1104"/>
      <c r="S251" s="1104"/>
      <c r="T251" s="1104"/>
      <c r="U251" s="1104"/>
      <c r="V251" s="1104"/>
      <c r="W251" s="1104"/>
      <c r="X251" s="1104"/>
      <c r="Y251" s="1104"/>
      <c r="Z251" s="1104"/>
      <c r="AA251" s="1104"/>
      <c r="AB251" s="1104"/>
      <c r="AC251" s="1104"/>
      <c r="AD251" s="1104"/>
      <c r="AE251" s="1104"/>
      <c r="AF251" s="1104"/>
      <c r="AG251" s="1104"/>
      <c r="AH251" s="1104"/>
      <c r="AI251" s="1104"/>
      <c r="AJ251" s="1104"/>
      <c r="AK251" s="1104"/>
      <c r="AL251" s="1104"/>
      <c r="AM251" s="1104"/>
      <c r="AN251" s="1104"/>
      <c r="AO251" s="1104"/>
      <c r="AP251" s="1104"/>
      <c r="AQ251" s="1104"/>
      <c r="AR251" s="1104"/>
      <c r="AS251" s="1104"/>
      <c r="AT251" s="1104"/>
      <c r="AU251" s="1104"/>
      <c r="AV251" s="1104"/>
      <c r="AW251" s="1104"/>
      <c r="AX251" s="1104"/>
      <c r="AY251" s="1104"/>
      <c r="AZ251" s="1104"/>
      <c r="BA251" s="1104"/>
      <c r="BB251" s="1104"/>
      <c r="BC251" s="1104"/>
      <c r="BD251" s="1104"/>
      <c r="BE251" s="1104"/>
      <c r="BF251" s="1104"/>
      <c r="BG251" s="1104"/>
      <c r="BH251" s="1104"/>
      <c r="BI251" s="1104"/>
      <c r="BJ251" s="1104"/>
      <c r="BK251" s="1104"/>
      <c r="BL251" s="1104"/>
      <c r="BM251" s="1104"/>
      <c r="BN251" s="1104"/>
      <c r="BO251" s="1104"/>
      <c r="BP251" s="1104"/>
      <c r="BQ251" s="1104"/>
      <c r="BR251" s="1104"/>
    </row>
    <row r="252" spans="2:70" s="31" customFormat="1" ht="16.350000000000001" customHeight="1">
      <c r="B252" s="789" t="s">
        <v>417</v>
      </c>
      <c r="C252" s="336" t="s">
        <v>2110</v>
      </c>
      <c r="D252" s="638">
        <v>2990.68</v>
      </c>
      <c r="E252" s="693">
        <v>2990.68</v>
      </c>
      <c r="F252" s="339">
        <v>100</v>
      </c>
      <c r="G252" s="338">
        <v>1</v>
      </c>
      <c r="H252" s="338">
        <v>5</v>
      </c>
      <c r="I252" s="1116"/>
      <c r="J252" s="1116"/>
      <c r="K252" s="1116"/>
      <c r="L252" s="1116"/>
      <c r="M252" s="1116"/>
      <c r="N252" s="1116"/>
      <c r="O252" s="1116"/>
      <c r="P252" s="1116"/>
      <c r="Q252" s="1116"/>
      <c r="R252" s="1116"/>
      <c r="S252" s="1116"/>
      <c r="T252" s="1116"/>
      <c r="U252" s="1116"/>
      <c r="V252" s="1116"/>
      <c r="W252" s="1116"/>
      <c r="X252" s="1116"/>
      <c r="Y252" s="1116"/>
      <c r="Z252" s="1116"/>
      <c r="AA252" s="1116"/>
      <c r="AB252" s="1116"/>
      <c r="AC252" s="1116"/>
      <c r="AD252" s="1116"/>
      <c r="AE252" s="1116"/>
      <c r="AF252" s="1116"/>
      <c r="AG252" s="1116"/>
      <c r="AH252" s="1116"/>
      <c r="AI252" s="1116"/>
      <c r="AJ252" s="1116"/>
      <c r="AK252" s="1116"/>
      <c r="AL252" s="1116"/>
      <c r="AM252" s="1116"/>
      <c r="AN252" s="1116"/>
      <c r="AO252" s="1116"/>
      <c r="AP252" s="1116"/>
      <c r="AQ252" s="1116"/>
      <c r="AR252" s="1116"/>
      <c r="AS252" s="1116"/>
      <c r="AT252" s="1116"/>
      <c r="AU252" s="1116"/>
      <c r="AV252" s="1116"/>
      <c r="AW252" s="1116"/>
      <c r="AX252" s="1116"/>
      <c r="AY252" s="1116"/>
      <c r="AZ252" s="1116"/>
      <c r="BA252" s="1116"/>
      <c r="BB252" s="1116"/>
      <c r="BC252" s="1116"/>
      <c r="BD252" s="1116"/>
      <c r="BE252" s="1116"/>
      <c r="BF252" s="1116"/>
      <c r="BG252" s="1116"/>
      <c r="BH252" s="1116"/>
      <c r="BI252" s="1116"/>
      <c r="BJ252" s="1116"/>
      <c r="BK252" s="1116"/>
      <c r="BL252" s="1116"/>
      <c r="BM252" s="1116"/>
      <c r="BN252" s="1116"/>
      <c r="BO252" s="1116"/>
      <c r="BP252" s="1116"/>
      <c r="BQ252" s="1116"/>
      <c r="BR252" s="1116"/>
    </row>
    <row r="253" spans="2:70" s="31" customFormat="1" ht="16.350000000000001" customHeight="1">
      <c r="B253" s="789" t="s">
        <v>419</v>
      </c>
      <c r="C253" s="335" t="s">
        <v>567</v>
      </c>
      <c r="D253" s="638">
        <v>1155.5999999999999</v>
      </c>
      <c r="E253" s="638">
        <v>1118.7</v>
      </c>
      <c r="F253" s="639">
        <v>96.806853582554524</v>
      </c>
      <c r="G253" s="337">
        <v>1</v>
      </c>
      <c r="H253" s="338">
        <v>1</v>
      </c>
      <c r="I253" s="1116"/>
      <c r="J253" s="1116"/>
      <c r="K253" s="1116"/>
      <c r="L253" s="1116"/>
      <c r="M253" s="1116"/>
      <c r="N253" s="1116"/>
      <c r="O253" s="1116"/>
      <c r="P253" s="1116"/>
      <c r="Q253" s="1116"/>
      <c r="R253" s="1116"/>
      <c r="S253" s="1116"/>
      <c r="T253" s="1116"/>
      <c r="U253" s="1116"/>
      <c r="V253" s="1116"/>
      <c r="W253" s="1116"/>
      <c r="X253" s="1116"/>
      <c r="Y253" s="1116"/>
      <c r="Z253" s="1116"/>
      <c r="AA253" s="1116"/>
      <c r="AB253" s="1116"/>
      <c r="AC253" s="1116"/>
      <c r="AD253" s="1116"/>
      <c r="AE253" s="1116"/>
      <c r="AF253" s="1116"/>
      <c r="AG253" s="1116"/>
      <c r="AH253" s="1116"/>
      <c r="AI253" s="1116"/>
      <c r="AJ253" s="1116"/>
      <c r="AK253" s="1116"/>
      <c r="AL253" s="1116"/>
      <c r="AM253" s="1116"/>
      <c r="AN253" s="1116"/>
      <c r="AO253" s="1116"/>
      <c r="AP253" s="1116"/>
      <c r="AQ253" s="1116"/>
      <c r="AR253" s="1116"/>
      <c r="AS253" s="1116"/>
      <c r="AT253" s="1116"/>
      <c r="AU253" s="1116"/>
      <c r="AV253" s="1116"/>
      <c r="AW253" s="1116"/>
      <c r="AX253" s="1116"/>
      <c r="AY253" s="1116"/>
      <c r="AZ253" s="1116"/>
      <c r="BA253" s="1116"/>
      <c r="BB253" s="1116"/>
      <c r="BC253" s="1116"/>
      <c r="BD253" s="1116"/>
      <c r="BE253" s="1116"/>
      <c r="BF253" s="1116"/>
      <c r="BG253" s="1116"/>
      <c r="BH253" s="1116"/>
      <c r="BI253" s="1116"/>
      <c r="BJ253" s="1116"/>
      <c r="BK253" s="1116"/>
      <c r="BL253" s="1116"/>
      <c r="BM253" s="1116"/>
      <c r="BN253" s="1116"/>
      <c r="BO253" s="1116"/>
      <c r="BP253" s="1116"/>
      <c r="BQ253" s="1116"/>
      <c r="BR253" s="1116"/>
    </row>
    <row r="254" spans="2:70" s="31" customFormat="1" ht="16.350000000000001" customHeight="1">
      <c r="B254" s="789" t="s">
        <v>420</v>
      </c>
      <c r="C254" s="336" t="s">
        <v>2363</v>
      </c>
      <c r="D254" s="638">
        <v>1850.2</v>
      </c>
      <c r="E254" s="693">
        <v>1850.2</v>
      </c>
      <c r="F254" s="339">
        <v>100</v>
      </c>
      <c r="G254" s="338">
        <v>1</v>
      </c>
      <c r="H254" s="338">
        <v>3</v>
      </c>
      <c r="I254" s="1104"/>
      <c r="J254" s="1104"/>
      <c r="K254" s="1104"/>
      <c r="L254" s="1104"/>
      <c r="M254" s="1104"/>
      <c r="N254" s="1104"/>
      <c r="O254" s="1104"/>
      <c r="P254" s="1104"/>
      <c r="Q254" s="1104"/>
      <c r="R254" s="1104"/>
      <c r="S254" s="1104"/>
      <c r="T254" s="1104"/>
      <c r="U254" s="1104"/>
      <c r="V254" s="1104"/>
      <c r="W254" s="1104"/>
      <c r="X254" s="1104"/>
      <c r="Y254" s="1104"/>
      <c r="Z254" s="1104"/>
      <c r="AA254" s="1104"/>
      <c r="AB254" s="1104"/>
      <c r="AC254" s="1104"/>
      <c r="AD254" s="1104"/>
      <c r="AE254" s="1104"/>
      <c r="AF254" s="1104"/>
      <c r="AG254" s="1104"/>
      <c r="AH254" s="1104"/>
      <c r="AI254" s="1104"/>
      <c r="AJ254" s="1104"/>
      <c r="AK254" s="1104"/>
      <c r="AL254" s="1104"/>
      <c r="AM254" s="1104"/>
      <c r="AN254" s="1104"/>
      <c r="AO254" s="1104"/>
      <c r="AP254" s="1104"/>
      <c r="AQ254" s="1104"/>
      <c r="AR254" s="1104"/>
      <c r="AS254" s="1104"/>
      <c r="AT254" s="1104"/>
      <c r="AU254" s="1104"/>
      <c r="AV254" s="1104"/>
      <c r="AW254" s="1104"/>
      <c r="AX254" s="1104"/>
      <c r="AY254" s="1104"/>
      <c r="AZ254" s="1104"/>
      <c r="BA254" s="1104"/>
      <c r="BB254" s="1104"/>
      <c r="BC254" s="1104"/>
      <c r="BD254" s="1104"/>
      <c r="BE254" s="1104"/>
      <c r="BF254" s="1104"/>
      <c r="BG254" s="1104"/>
      <c r="BH254" s="1104"/>
      <c r="BI254" s="1104"/>
      <c r="BJ254" s="1104"/>
      <c r="BK254" s="1104"/>
      <c r="BL254" s="1104"/>
      <c r="BM254" s="1104"/>
      <c r="BN254" s="1104"/>
      <c r="BO254" s="1104"/>
      <c r="BP254" s="1104"/>
      <c r="BQ254" s="1104"/>
      <c r="BR254" s="1104"/>
    </row>
    <row r="255" spans="2:70" s="31" customFormat="1" ht="16.350000000000001" customHeight="1">
      <c r="B255" s="789" t="s">
        <v>421</v>
      </c>
      <c r="C255" s="335" t="s">
        <v>569</v>
      </c>
      <c r="D255" s="638">
        <v>1148.72</v>
      </c>
      <c r="E255" s="638">
        <v>1148.72</v>
      </c>
      <c r="F255" s="639">
        <v>100</v>
      </c>
      <c r="G255" s="337">
        <v>1</v>
      </c>
      <c r="H255" s="338">
        <v>2</v>
      </c>
      <c r="I255" s="1116"/>
      <c r="J255" s="1116"/>
      <c r="K255" s="1116"/>
      <c r="L255" s="1116"/>
      <c r="M255" s="1116"/>
      <c r="N255" s="1116"/>
      <c r="O255" s="1116"/>
      <c r="P255" s="1116"/>
      <c r="Q255" s="1116"/>
      <c r="R255" s="1116"/>
      <c r="S255" s="1116"/>
      <c r="T255" s="1116"/>
      <c r="U255" s="1116"/>
      <c r="V255" s="1116"/>
      <c r="W255" s="1116"/>
      <c r="X255" s="1116"/>
      <c r="Y255" s="1116"/>
      <c r="Z255" s="1116"/>
      <c r="AA255" s="1116"/>
      <c r="AB255" s="1116"/>
      <c r="AC255" s="1116"/>
      <c r="AD255" s="1116"/>
      <c r="AE255" s="1116"/>
      <c r="AF255" s="1116"/>
      <c r="AG255" s="1116"/>
      <c r="AH255" s="1116"/>
      <c r="AI255" s="1116"/>
      <c r="AJ255" s="1116"/>
      <c r="AK255" s="1116"/>
      <c r="AL255" s="1116"/>
      <c r="AM255" s="1116"/>
      <c r="AN255" s="1116"/>
      <c r="AO255" s="1116"/>
      <c r="AP255" s="1116"/>
      <c r="AQ255" s="1116"/>
      <c r="AR255" s="1116"/>
      <c r="AS255" s="1116"/>
      <c r="AT255" s="1116"/>
      <c r="AU255" s="1116"/>
      <c r="AV255" s="1116"/>
      <c r="AW255" s="1116"/>
      <c r="AX255" s="1116"/>
      <c r="AY255" s="1116"/>
      <c r="AZ255" s="1116"/>
      <c r="BA255" s="1116"/>
      <c r="BB255" s="1116"/>
      <c r="BC255" s="1116"/>
      <c r="BD255" s="1116"/>
      <c r="BE255" s="1116"/>
      <c r="BF255" s="1116"/>
      <c r="BG255" s="1116"/>
      <c r="BH255" s="1116"/>
      <c r="BI255" s="1116"/>
      <c r="BJ255" s="1116"/>
      <c r="BK255" s="1116"/>
      <c r="BL255" s="1116"/>
      <c r="BM255" s="1116"/>
      <c r="BN255" s="1116"/>
      <c r="BO255" s="1116"/>
      <c r="BP255" s="1116"/>
      <c r="BQ255" s="1116"/>
      <c r="BR255" s="1116"/>
    </row>
    <row r="256" spans="2:70" s="31" customFormat="1" ht="16.350000000000001" customHeight="1">
      <c r="B256" s="789" t="s">
        <v>422</v>
      </c>
      <c r="C256" s="336" t="s">
        <v>570</v>
      </c>
      <c r="D256" s="638">
        <v>1851.39</v>
      </c>
      <c r="E256" s="693">
        <v>1820.52</v>
      </c>
      <c r="F256" s="339">
        <v>98.332604151475365</v>
      </c>
      <c r="G256" s="338">
        <v>1</v>
      </c>
      <c r="H256" s="338">
        <v>3</v>
      </c>
      <c r="I256" s="1116"/>
      <c r="J256" s="1116"/>
      <c r="K256" s="1116"/>
      <c r="L256" s="1116"/>
      <c r="M256" s="1116"/>
      <c r="N256" s="1116"/>
      <c r="O256" s="1116"/>
      <c r="P256" s="1116"/>
      <c r="Q256" s="1116"/>
      <c r="R256" s="1116"/>
      <c r="S256" s="1116"/>
      <c r="T256" s="1116"/>
      <c r="U256" s="1116"/>
      <c r="V256" s="1116"/>
      <c r="W256" s="1116"/>
      <c r="X256" s="1116"/>
      <c r="Y256" s="1116"/>
      <c r="Z256" s="1116"/>
      <c r="AA256" s="1116"/>
      <c r="AB256" s="1116"/>
      <c r="AC256" s="1116"/>
      <c r="AD256" s="1116"/>
      <c r="AE256" s="1116"/>
      <c r="AF256" s="1116"/>
      <c r="AG256" s="1116"/>
      <c r="AH256" s="1116"/>
      <c r="AI256" s="1116"/>
      <c r="AJ256" s="1116"/>
      <c r="AK256" s="1116"/>
      <c r="AL256" s="1116"/>
      <c r="AM256" s="1116"/>
      <c r="AN256" s="1116"/>
      <c r="AO256" s="1116"/>
      <c r="AP256" s="1116"/>
      <c r="AQ256" s="1116"/>
      <c r="AR256" s="1116"/>
      <c r="AS256" s="1116"/>
      <c r="AT256" s="1116"/>
      <c r="AU256" s="1116"/>
      <c r="AV256" s="1116"/>
      <c r="AW256" s="1116"/>
      <c r="AX256" s="1116"/>
      <c r="AY256" s="1116"/>
      <c r="AZ256" s="1116"/>
      <c r="BA256" s="1116"/>
      <c r="BB256" s="1116"/>
      <c r="BC256" s="1116"/>
      <c r="BD256" s="1116"/>
      <c r="BE256" s="1116"/>
      <c r="BF256" s="1116"/>
      <c r="BG256" s="1116"/>
      <c r="BH256" s="1116"/>
      <c r="BI256" s="1116"/>
      <c r="BJ256" s="1116"/>
      <c r="BK256" s="1116"/>
      <c r="BL256" s="1116"/>
      <c r="BM256" s="1116"/>
      <c r="BN256" s="1116"/>
      <c r="BO256" s="1116"/>
      <c r="BP256" s="1116"/>
      <c r="BQ256" s="1116"/>
      <c r="BR256" s="1116"/>
    </row>
    <row r="257" spans="2:70" s="31" customFormat="1" ht="16.350000000000001" customHeight="1">
      <c r="B257" s="789" t="s">
        <v>423</v>
      </c>
      <c r="C257" s="335" t="s">
        <v>571</v>
      </c>
      <c r="D257" s="638">
        <v>2114.5300000000002</v>
      </c>
      <c r="E257" s="638">
        <v>2023.33</v>
      </c>
      <c r="F257" s="639">
        <v>95.686984814592364</v>
      </c>
      <c r="G257" s="337">
        <v>1</v>
      </c>
      <c r="H257" s="338">
        <v>3</v>
      </c>
      <c r="I257" s="1104"/>
      <c r="J257" s="1104"/>
      <c r="K257" s="1104"/>
      <c r="L257" s="1104"/>
      <c r="M257" s="1104"/>
      <c r="N257" s="1104"/>
      <c r="O257" s="1104"/>
      <c r="P257" s="1104"/>
      <c r="Q257" s="1104"/>
      <c r="R257" s="1104"/>
      <c r="S257" s="1104"/>
      <c r="T257" s="1104"/>
      <c r="U257" s="1104"/>
      <c r="V257" s="1104"/>
      <c r="W257" s="1104"/>
      <c r="X257" s="1104"/>
      <c r="Y257" s="1104"/>
      <c r="Z257" s="1104"/>
      <c r="AA257" s="1104"/>
      <c r="AB257" s="1104"/>
      <c r="AC257" s="1104"/>
      <c r="AD257" s="1104"/>
      <c r="AE257" s="1104"/>
      <c r="AF257" s="1104"/>
      <c r="AG257" s="1104"/>
      <c r="AH257" s="1104"/>
      <c r="AI257" s="1104"/>
      <c r="AJ257" s="1104"/>
      <c r="AK257" s="1104"/>
      <c r="AL257" s="1104"/>
      <c r="AM257" s="1104"/>
      <c r="AN257" s="1104"/>
      <c r="AO257" s="1104"/>
      <c r="AP257" s="1104"/>
      <c r="AQ257" s="1104"/>
      <c r="AR257" s="1104"/>
      <c r="AS257" s="1104"/>
      <c r="AT257" s="1104"/>
      <c r="AU257" s="1104"/>
      <c r="AV257" s="1104"/>
      <c r="AW257" s="1104"/>
      <c r="AX257" s="1104"/>
      <c r="AY257" s="1104"/>
      <c r="AZ257" s="1104"/>
      <c r="BA257" s="1104"/>
      <c r="BB257" s="1104"/>
      <c r="BC257" s="1104"/>
      <c r="BD257" s="1104"/>
      <c r="BE257" s="1104"/>
      <c r="BF257" s="1104"/>
      <c r="BG257" s="1104"/>
      <c r="BH257" s="1104"/>
      <c r="BI257" s="1104"/>
      <c r="BJ257" s="1104"/>
      <c r="BK257" s="1104"/>
      <c r="BL257" s="1104"/>
      <c r="BM257" s="1104"/>
      <c r="BN257" s="1104"/>
      <c r="BO257" s="1104"/>
      <c r="BP257" s="1104"/>
      <c r="BQ257" s="1104"/>
      <c r="BR257" s="1104"/>
    </row>
    <row r="258" spans="2:70" s="31" customFormat="1" ht="16.350000000000001" customHeight="1">
      <c r="B258" s="789" t="s">
        <v>424</v>
      </c>
      <c r="C258" s="336" t="s">
        <v>572</v>
      </c>
      <c r="D258" s="638">
        <v>1494.36</v>
      </c>
      <c r="E258" s="693">
        <v>1494.36</v>
      </c>
      <c r="F258" s="339">
        <v>100</v>
      </c>
      <c r="G258" s="338">
        <v>1</v>
      </c>
      <c r="H258" s="338">
        <v>2</v>
      </c>
      <c r="I258" s="1116"/>
      <c r="J258" s="1116"/>
      <c r="K258" s="1116"/>
      <c r="L258" s="1116"/>
      <c r="M258" s="1116"/>
      <c r="N258" s="1116"/>
      <c r="O258" s="1116"/>
      <c r="P258" s="1116"/>
      <c r="Q258" s="1116"/>
      <c r="R258" s="1116"/>
      <c r="S258" s="1116"/>
      <c r="T258" s="1116"/>
      <c r="U258" s="1116"/>
      <c r="V258" s="1116"/>
      <c r="W258" s="1116"/>
      <c r="X258" s="1116"/>
      <c r="Y258" s="1116"/>
      <c r="Z258" s="1116"/>
      <c r="AA258" s="1116"/>
      <c r="AB258" s="1116"/>
      <c r="AC258" s="1116"/>
      <c r="AD258" s="1116"/>
      <c r="AE258" s="1116"/>
      <c r="AF258" s="1116"/>
      <c r="AG258" s="1116"/>
      <c r="AH258" s="1116"/>
      <c r="AI258" s="1116"/>
      <c r="AJ258" s="1116"/>
      <c r="AK258" s="1116"/>
      <c r="AL258" s="1116"/>
      <c r="AM258" s="1116"/>
      <c r="AN258" s="1116"/>
      <c r="AO258" s="1116"/>
      <c r="AP258" s="1116"/>
      <c r="AQ258" s="1116"/>
      <c r="AR258" s="1116"/>
      <c r="AS258" s="1116"/>
      <c r="AT258" s="1116"/>
      <c r="AU258" s="1116"/>
      <c r="AV258" s="1116"/>
      <c r="AW258" s="1116"/>
      <c r="AX258" s="1116"/>
      <c r="AY258" s="1116"/>
      <c r="AZ258" s="1116"/>
      <c r="BA258" s="1116"/>
      <c r="BB258" s="1116"/>
      <c r="BC258" s="1116"/>
      <c r="BD258" s="1116"/>
      <c r="BE258" s="1116"/>
      <c r="BF258" s="1116"/>
      <c r="BG258" s="1116"/>
      <c r="BH258" s="1116"/>
      <c r="BI258" s="1116"/>
      <c r="BJ258" s="1116"/>
      <c r="BK258" s="1116"/>
      <c r="BL258" s="1116"/>
      <c r="BM258" s="1116"/>
      <c r="BN258" s="1116"/>
      <c r="BO258" s="1116"/>
      <c r="BP258" s="1116"/>
      <c r="BQ258" s="1116"/>
      <c r="BR258" s="1116"/>
    </row>
    <row r="259" spans="2:70" s="31" customFormat="1" ht="16.350000000000001" customHeight="1">
      <c r="B259" s="789" t="s">
        <v>425</v>
      </c>
      <c r="C259" s="335" t="s">
        <v>573</v>
      </c>
      <c r="D259" s="638">
        <v>1007.3</v>
      </c>
      <c r="E259" s="638">
        <v>1007.3</v>
      </c>
      <c r="F259" s="639">
        <v>100</v>
      </c>
      <c r="G259" s="337">
        <v>1</v>
      </c>
      <c r="H259" s="338">
        <v>1</v>
      </c>
      <c r="I259" s="1116"/>
      <c r="J259" s="1116"/>
      <c r="K259" s="1116"/>
      <c r="L259" s="1116"/>
      <c r="M259" s="1116"/>
      <c r="N259" s="1116"/>
      <c r="O259" s="1116"/>
      <c r="P259" s="1116"/>
      <c r="Q259" s="1116"/>
      <c r="R259" s="1116"/>
      <c r="S259" s="1116"/>
      <c r="T259" s="1116"/>
      <c r="U259" s="1116"/>
      <c r="V259" s="1116"/>
      <c r="W259" s="1116"/>
      <c r="X259" s="1116"/>
      <c r="Y259" s="1116"/>
      <c r="Z259" s="1116"/>
      <c r="AA259" s="1116"/>
      <c r="AB259" s="1116"/>
      <c r="AC259" s="1116"/>
      <c r="AD259" s="1116"/>
      <c r="AE259" s="1116"/>
      <c r="AF259" s="1116"/>
      <c r="AG259" s="1116"/>
      <c r="AH259" s="1116"/>
      <c r="AI259" s="1116"/>
      <c r="AJ259" s="1116"/>
      <c r="AK259" s="1116"/>
      <c r="AL259" s="1116"/>
      <c r="AM259" s="1116"/>
      <c r="AN259" s="1116"/>
      <c r="AO259" s="1116"/>
      <c r="AP259" s="1116"/>
      <c r="AQ259" s="1116"/>
      <c r="AR259" s="1116"/>
      <c r="AS259" s="1116"/>
      <c r="AT259" s="1116"/>
      <c r="AU259" s="1116"/>
      <c r="AV259" s="1116"/>
      <c r="AW259" s="1116"/>
      <c r="AX259" s="1116"/>
      <c r="AY259" s="1116"/>
      <c r="AZ259" s="1116"/>
      <c r="BA259" s="1116"/>
      <c r="BB259" s="1116"/>
      <c r="BC259" s="1116"/>
      <c r="BD259" s="1116"/>
      <c r="BE259" s="1116"/>
      <c r="BF259" s="1116"/>
      <c r="BG259" s="1116"/>
      <c r="BH259" s="1116"/>
      <c r="BI259" s="1116"/>
      <c r="BJ259" s="1116"/>
      <c r="BK259" s="1116"/>
      <c r="BL259" s="1116"/>
      <c r="BM259" s="1116"/>
      <c r="BN259" s="1116"/>
      <c r="BO259" s="1116"/>
      <c r="BP259" s="1116"/>
      <c r="BQ259" s="1116"/>
      <c r="BR259" s="1116"/>
    </row>
    <row r="260" spans="2:70" s="31" customFormat="1" ht="16.350000000000001" customHeight="1">
      <c r="B260" s="789" t="s">
        <v>426</v>
      </c>
      <c r="C260" s="336" t="s">
        <v>574</v>
      </c>
      <c r="D260" s="638">
        <v>911.07</v>
      </c>
      <c r="E260" s="693">
        <v>877.01</v>
      </c>
      <c r="F260" s="339">
        <v>96.261538630401617</v>
      </c>
      <c r="G260" s="338">
        <v>1</v>
      </c>
      <c r="H260" s="338">
        <v>1</v>
      </c>
      <c r="I260" s="1104"/>
      <c r="J260" s="1104"/>
      <c r="K260" s="1104"/>
      <c r="L260" s="1104"/>
      <c r="M260" s="1104"/>
      <c r="N260" s="1104"/>
      <c r="O260" s="1104"/>
      <c r="P260" s="1104"/>
      <c r="Q260" s="1104"/>
      <c r="R260" s="1104"/>
      <c r="S260" s="1104"/>
      <c r="T260" s="1104"/>
      <c r="U260" s="1104"/>
      <c r="V260" s="1104"/>
      <c r="W260" s="1104"/>
      <c r="X260" s="1104"/>
      <c r="Y260" s="1104"/>
      <c r="Z260" s="1104"/>
      <c r="AA260" s="1104"/>
      <c r="AB260" s="1104"/>
      <c r="AC260" s="1104"/>
      <c r="AD260" s="1104"/>
      <c r="AE260" s="1104"/>
      <c r="AF260" s="1104"/>
      <c r="AG260" s="1104"/>
      <c r="AH260" s="1104"/>
      <c r="AI260" s="1104"/>
      <c r="AJ260" s="1104"/>
      <c r="AK260" s="1104"/>
      <c r="AL260" s="1104"/>
      <c r="AM260" s="1104"/>
      <c r="AN260" s="1104"/>
      <c r="AO260" s="1104"/>
      <c r="AP260" s="1104"/>
      <c r="AQ260" s="1104"/>
      <c r="AR260" s="1104"/>
      <c r="AS260" s="1104"/>
      <c r="AT260" s="1104"/>
      <c r="AU260" s="1104"/>
      <c r="AV260" s="1104"/>
      <c r="AW260" s="1104"/>
      <c r="AX260" s="1104"/>
      <c r="AY260" s="1104"/>
      <c r="AZ260" s="1104"/>
      <c r="BA260" s="1104"/>
      <c r="BB260" s="1104"/>
      <c r="BC260" s="1104"/>
      <c r="BD260" s="1104"/>
      <c r="BE260" s="1104"/>
      <c r="BF260" s="1104"/>
      <c r="BG260" s="1104"/>
      <c r="BH260" s="1104"/>
      <c r="BI260" s="1104"/>
      <c r="BJ260" s="1104"/>
      <c r="BK260" s="1104"/>
      <c r="BL260" s="1104"/>
      <c r="BM260" s="1104"/>
      <c r="BN260" s="1104"/>
      <c r="BO260" s="1104"/>
      <c r="BP260" s="1104"/>
      <c r="BQ260" s="1104"/>
      <c r="BR260" s="1104"/>
    </row>
    <row r="261" spans="2:70" s="31" customFormat="1" ht="16.350000000000001" customHeight="1">
      <c r="B261" s="789" t="s">
        <v>427</v>
      </c>
      <c r="C261" s="335" t="s">
        <v>575</v>
      </c>
      <c r="D261" s="638">
        <v>1773.9</v>
      </c>
      <c r="E261" s="638">
        <v>1677.44</v>
      </c>
      <c r="F261" s="639">
        <v>94.562263938215224</v>
      </c>
      <c r="G261" s="337">
        <v>1</v>
      </c>
      <c r="H261" s="338">
        <v>2</v>
      </c>
      <c r="I261" s="1116"/>
      <c r="J261" s="1116"/>
      <c r="K261" s="1116"/>
      <c r="L261" s="1116"/>
      <c r="M261" s="1116"/>
      <c r="N261" s="1116"/>
      <c r="O261" s="1116"/>
      <c r="P261" s="1116"/>
      <c r="Q261" s="1116"/>
      <c r="R261" s="1116"/>
      <c r="S261" s="1116"/>
      <c r="T261" s="1116"/>
      <c r="U261" s="1116"/>
      <c r="V261" s="1116"/>
      <c r="W261" s="1116"/>
      <c r="X261" s="1116"/>
      <c r="Y261" s="1116"/>
      <c r="Z261" s="1116"/>
      <c r="AA261" s="1116"/>
      <c r="AB261" s="1116"/>
      <c r="AC261" s="1116"/>
      <c r="AD261" s="1116"/>
      <c r="AE261" s="1116"/>
      <c r="AF261" s="1116"/>
      <c r="AG261" s="1116"/>
      <c r="AH261" s="1116"/>
      <c r="AI261" s="1116"/>
      <c r="AJ261" s="1116"/>
      <c r="AK261" s="1116"/>
      <c r="AL261" s="1116"/>
      <c r="AM261" s="1116"/>
      <c r="AN261" s="1116"/>
      <c r="AO261" s="1116"/>
      <c r="AP261" s="1116"/>
      <c r="AQ261" s="1116"/>
      <c r="AR261" s="1116"/>
      <c r="AS261" s="1116"/>
      <c r="AT261" s="1116"/>
      <c r="AU261" s="1116"/>
      <c r="AV261" s="1116"/>
      <c r="AW261" s="1116"/>
      <c r="AX261" s="1116"/>
      <c r="AY261" s="1116"/>
      <c r="AZ261" s="1116"/>
      <c r="BA261" s="1116"/>
      <c r="BB261" s="1116"/>
      <c r="BC261" s="1116"/>
      <c r="BD261" s="1116"/>
      <c r="BE261" s="1116"/>
      <c r="BF261" s="1116"/>
      <c r="BG261" s="1116"/>
      <c r="BH261" s="1116"/>
      <c r="BI261" s="1116"/>
      <c r="BJ261" s="1116"/>
      <c r="BK261" s="1116"/>
      <c r="BL261" s="1116"/>
      <c r="BM261" s="1116"/>
      <c r="BN261" s="1116"/>
      <c r="BO261" s="1116"/>
      <c r="BP261" s="1116"/>
      <c r="BQ261" s="1116"/>
      <c r="BR261" s="1116"/>
    </row>
    <row r="262" spans="2:70" s="31" customFormat="1" ht="16.350000000000001" customHeight="1">
      <c r="B262" s="789" t="s">
        <v>428</v>
      </c>
      <c r="C262" s="336" t="s">
        <v>925</v>
      </c>
      <c r="D262" s="638">
        <v>2439.9</v>
      </c>
      <c r="E262" s="693">
        <v>2316.5500000000002</v>
      </c>
      <c r="F262" s="339">
        <v>94.944464937087588</v>
      </c>
      <c r="G262" s="338">
        <v>1</v>
      </c>
      <c r="H262" s="338">
        <v>3</v>
      </c>
      <c r="I262" s="1116"/>
      <c r="J262" s="1116"/>
      <c r="K262" s="1116"/>
      <c r="L262" s="1116"/>
      <c r="M262" s="1116"/>
      <c r="N262" s="1116"/>
      <c r="O262" s="1116"/>
      <c r="P262" s="1116"/>
      <c r="Q262" s="1116"/>
      <c r="R262" s="1116"/>
      <c r="S262" s="1116"/>
      <c r="T262" s="1116"/>
      <c r="U262" s="1116"/>
      <c r="V262" s="1116"/>
      <c r="W262" s="1116"/>
      <c r="X262" s="1116"/>
      <c r="Y262" s="1116"/>
      <c r="Z262" s="1116"/>
      <c r="AA262" s="1116"/>
      <c r="AB262" s="1116"/>
      <c r="AC262" s="1116"/>
      <c r="AD262" s="1116"/>
      <c r="AE262" s="1116"/>
      <c r="AF262" s="1116"/>
      <c r="AG262" s="1116"/>
      <c r="AH262" s="1116"/>
      <c r="AI262" s="1116"/>
      <c r="AJ262" s="1116"/>
      <c r="AK262" s="1116"/>
      <c r="AL262" s="1116"/>
      <c r="AM262" s="1116"/>
      <c r="AN262" s="1116"/>
      <c r="AO262" s="1116"/>
      <c r="AP262" s="1116"/>
      <c r="AQ262" s="1116"/>
      <c r="AR262" s="1116"/>
      <c r="AS262" s="1116"/>
      <c r="AT262" s="1116"/>
      <c r="AU262" s="1116"/>
      <c r="AV262" s="1116"/>
      <c r="AW262" s="1116"/>
      <c r="AX262" s="1116"/>
      <c r="AY262" s="1116"/>
      <c r="AZ262" s="1116"/>
      <c r="BA262" s="1116"/>
      <c r="BB262" s="1116"/>
      <c r="BC262" s="1116"/>
      <c r="BD262" s="1116"/>
      <c r="BE262" s="1116"/>
      <c r="BF262" s="1116"/>
      <c r="BG262" s="1116"/>
      <c r="BH262" s="1116"/>
      <c r="BI262" s="1116"/>
      <c r="BJ262" s="1116"/>
      <c r="BK262" s="1116"/>
      <c r="BL262" s="1116"/>
      <c r="BM262" s="1116"/>
      <c r="BN262" s="1116"/>
      <c r="BO262" s="1116"/>
      <c r="BP262" s="1116"/>
      <c r="BQ262" s="1116"/>
      <c r="BR262" s="1116"/>
    </row>
    <row r="263" spans="2:70" s="31" customFormat="1" ht="16.350000000000001" customHeight="1">
      <c r="B263" s="789" t="s">
        <v>429</v>
      </c>
      <c r="C263" s="335" t="s">
        <v>577</v>
      </c>
      <c r="D263" s="638">
        <v>15546.000000000013</v>
      </c>
      <c r="E263" s="638">
        <v>14828.15</v>
      </c>
      <c r="F263" s="639">
        <v>95.382413482567785</v>
      </c>
      <c r="G263" s="337">
        <v>1</v>
      </c>
      <c r="H263" s="338">
        <v>24</v>
      </c>
      <c r="I263" s="1104"/>
      <c r="J263" s="1104"/>
      <c r="K263" s="1104"/>
      <c r="L263" s="1104"/>
      <c r="M263" s="1104"/>
      <c r="N263" s="1104"/>
      <c r="O263" s="1104"/>
      <c r="P263" s="1104"/>
      <c r="Q263" s="1104"/>
      <c r="R263" s="1104"/>
      <c r="S263" s="1104"/>
      <c r="T263" s="1104"/>
      <c r="U263" s="1104"/>
      <c r="V263" s="1104"/>
      <c r="W263" s="1104"/>
      <c r="X263" s="1104"/>
      <c r="Y263" s="1104"/>
      <c r="Z263" s="1104"/>
      <c r="AA263" s="1104"/>
      <c r="AB263" s="1104"/>
      <c r="AC263" s="1104"/>
      <c r="AD263" s="1104"/>
      <c r="AE263" s="1104"/>
      <c r="AF263" s="1104"/>
      <c r="AG263" s="1104"/>
      <c r="AH263" s="1104"/>
      <c r="AI263" s="1104"/>
      <c r="AJ263" s="1104"/>
      <c r="AK263" s="1104"/>
      <c r="AL263" s="1104"/>
      <c r="AM263" s="1104"/>
      <c r="AN263" s="1104"/>
      <c r="AO263" s="1104"/>
      <c r="AP263" s="1104"/>
      <c r="AQ263" s="1104"/>
      <c r="AR263" s="1104"/>
      <c r="AS263" s="1104"/>
      <c r="AT263" s="1104"/>
      <c r="AU263" s="1104"/>
      <c r="AV263" s="1104"/>
      <c r="AW263" s="1104"/>
      <c r="AX263" s="1104"/>
      <c r="AY263" s="1104"/>
      <c r="AZ263" s="1104"/>
      <c r="BA263" s="1104"/>
      <c r="BB263" s="1104"/>
      <c r="BC263" s="1104"/>
      <c r="BD263" s="1104"/>
      <c r="BE263" s="1104"/>
      <c r="BF263" s="1104"/>
      <c r="BG263" s="1104"/>
      <c r="BH263" s="1104"/>
      <c r="BI263" s="1104"/>
      <c r="BJ263" s="1104"/>
      <c r="BK263" s="1104"/>
      <c r="BL263" s="1104"/>
      <c r="BM263" s="1104"/>
      <c r="BN263" s="1104"/>
      <c r="BO263" s="1104"/>
      <c r="BP263" s="1104"/>
      <c r="BQ263" s="1104"/>
      <c r="BR263" s="1104"/>
    </row>
    <row r="264" spans="2:70" s="31" customFormat="1" ht="16.350000000000001" customHeight="1">
      <c r="B264" s="789" t="s">
        <v>430</v>
      </c>
      <c r="C264" s="336" t="s">
        <v>2374</v>
      </c>
      <c r="D264" s="638">
        <v>5094.29</v>
      </c>
      <c r="E264" s="693">
        <v>4973.29</v>
      </c>
      <c r="F264" s="339">
        <v>97.62479167852635</v>
      </c>
      <c r="G264" s="338">
        <v>1</v>
      </c>
      <c r="H264" s="338">
        <v>16</v>
      </c>
      <c r="I264" s="1116"/>
      <c r="J264" s="1116"/>
      <c r="K264" s="1116"/>
      <c r="L264" s="1116"/>
      <c r="M264" s="1116"/>
      <c r="N264" s="1116"/>
      <c r="O264" s="1116"/>
      <c r="P264" s="1116"/>
      <c r="Q264" s="1116"/>
      <c r="R264" s="1116"/>
      <c r="S264" s="1116"/>
      <c r="T264" s="1116"/>
      <c r="U264" s="1116"/>
      <c r="V264" s="1116"/>
      <c r="W264" s="1116"/>
      <c r="X264" s="1116"/>
      <c r="Y264" s="1116"/>
      <c r="Z264" s="1116"/>
      <c r="AA264" s="1116"/>
      <c r="AB264" s="1116"/>
      <c r="AC264" s="1116"/>
      <c r="AD264" s="1116"/>
      <c r="AE264" s="1116"/>
      <c r="AF264" s="1116"/>
      <c r="AG264" s="1116"/>
      <c r="AH264" s="1116"/>
      <c r="AI264" s="1116"/>
      <c r="AJ264" s="1116"/>
      <c r="AK264" s="1116"/>
      <c r="AL264" s="1116"/>
      <c r="AM264" s="1116"/>
      <c r="AN264" s="1116"/>
      <c r="AO264" s="1116"/>
      <c r="AP264" s="1116"/>
      <c r="AQ264" s="1116"/>
      <c r="AR264" s="1116"/>
      <c r="AS264" s="1116"/>
      <c r="AT264" s="1116"/>
      <c r="AU264" s="1116"/>
      <c r="AV264" s="1116"/>
      <c r="AW264" s="1116"/>
      <c r="AX264" s="1116"/>
      <c r="AY264" s="1116"/>
      <c r="AZ264" s="1116"/>
      <c r="BA264" s="1116"/>
      <c r="BB264" s="1116"/>
      <c r="BC264" s="1116"/>
      <c r="BD264" s="1116"/>
      <c r="BE264" s="1116"/>
      <c r="BF264" s="1116"/>
      <c r="BG264" s="1116"/>
      <c r="BH264" s="1116"/>
      <c r="BI264" s="1116"/>
      <c r="BJ264" s="1116"/>
      <c r="BK264" s="1116"/>
      <c r="BL264" s="1116"/>
      <c r="BM264" s="1116"/>
      <c r="BN264" s="1116"/>
      <c r="BO264" s="1116"/>
      <c r="BP264" s="1116"/>
      <c r="BQ264" s="1116"/>
      <c r="BR264" s="1116"/>
    </row>
    <row r="265" spans="2:70" s="31" customFormat="1" ht="16.350000000000001" customHeight="1">
      <c r="B265" s="789" t="s">
        <v>431</v>
      </c>
      <c r="C265" s="335" t="s">
        <v>579</v>
      </c>
      <c r="D265" s="638">
        <v>3411.24</v>
      </c>
      <c r="E265" s="638">
        <v>3359.69</v>
      </c>
      <c r="F265" s="639">
        <v>98.488819314970527</v>
      </c>
      <c r="G265" s="337">
        <v>1</v>
      </c>
      <c r="H265" s="338">
        <v>12</v>
      </c>
      <c r="I265" s="1116"/>
      <c r="J265" s="1116"/>
      <c r="K265" s="1116"/>
      <c r="L265" s="1116"/>
      <c r="M265" s="1116"/>
      <c r="N265" s="1116"/>
      <c r="O265" s="1116"/>
      <c r="P265" s="1116"/>
      <c r="Q265" s="1116"/>
      <c r="R265" s="1116"/>
      <c r="S265" s="1116"/>
      <c r="T265" s="1116"/>
      <c r="U265" s="1116"/>
      <c r="V265" s="1116"/>
      <c r="W265" s="1116"/>
      <c r="X265" s="1116"/>
      <c r="Y265" s="1116"/>
      <c r="Z265" s="1116"/>
      <c r="AA265" s="1116"/>
      <c r="AB265" s="1116"/>
      <c r="AC265" s="1116"/>
      <c r="AD265" s="1116"/>
      <c r="AE265" s="1116"/>
      <c r="AF265" s="1116"/>
      <c r="AG265" s="1116"/>
      <c r="AH265" s="1116"/>
      <c r="AI265" s="1116"/>
      <c r="AJ265" s="1116"/>
      <c r="AK265" s="1116"/>
      <c r="AL265" s="1116"/>
      <c r="AM265" s="1116"/>
      <c r="AN265" s="1116"/>
      <c r="AO265" s="1116"/>
      <c r="AP265" s="1116"/>
      <c r="AQ265" s="1116"/>
      <c r="AR265" s="1116"/>
      <c r="AS265" s="1116"/>
      <c r="AT265" s="1116"/>
      <c r="AU265" s="1116"/>
      <c r="AV265" s="1116"/>
      <c r="AW265" s="1116"/>
      <c r="AX265" s="1116"/>
      <c r="AY265" s="1116"/>
      <c r="AZ265" s="1116"/>
      <c r="BA265" s="1116"/>
      <c r="BB265" s="1116"/>
      <c r="BC265" s="1116"/>
      <c r="BD265" s="1116"/>
      <c r="BE265" s="1116"/>
      <c r="BF265" s="1116"/>
      <c r="BG265" s="1116"/>
      <c r="BH265" s="1116"/>
      <c r="BI265" s="1116"/>
      <c r="BJ265" s="1116"/>
      <c r="BK265" s="1116"/>
      <c r="BL265" s="1116"/>
      <c r="BM265" s="1116"/>
      <c r="BN265" s="1116"/>
      <c r="BO265" s="1116"/>
      <c r="BP265" s="1116"/>
      <c r="BQ265" s="1116"/>
      <c r="BR265" s="1116"/>
    </row>
    <row r="266" spans="2:70" s="31" customFormat="1" ht="16.350000000000001" customHeight="1">
      <c r="B266" s="789" t="s">
        <v>432</v>
      </c>
      <c r="C266" s="336" t="s">
        <v>580</v>
      </c>
      <c r="D266" s="638">
        <v>1380.21</v>
      </c>
      <c r="E266" s="693">
        <v>1210.8499999999999</v>
      </c>
      <c r="F266" s="339">
        <v>87.729403496569361</v>
      </c>
      <c r="G266" s="338">
        <v>1</v>
      </c>
      <c r="H266" s="338">
        <v>4</v>
      </c>
      <c r="I266" s="1104"/>
      <c r="J266" s="1104"/>
      <c r="K266" s="1104"/>
      <c r="L266" s="1104"/>
      <c r="M266" s="1104"/>
      <c r="N266" s="1104"/>
      <c r="O266" s="1104"/>
      <c r="P266" s="1104"/>
      <c r="Q266" s="1104"/>
      <c r="R266" s="1104"/>
      <c r="S266" s="1104"/>
      <c r="T266" s="1104"/>
      <c r="U266" s="1104"/>
      <c r="V266" s="1104"/>
      <c r="W266" s="1104"/>
      <c r="X266" s="1104"/>
      <c r="Y266" s="1104"/>
      <c r="Z266" s="1104"/>
      <c r="AA266" s="1104"/>
      <c r="AB266" s="1104"/>
      <c r="AC266" s="1104"/>
      <c r="AD266" s="1104"/>
      <c r="AE266" s="1104"/>
      <c r="AF266" s="1104"/>
      <c r="AG266" s="1104"/>
      <c r="AH266" s="1104"/>
      <c r="AI266" s="1104"/>
      <c r="AJ266" s="1104"/>
      <c r="AK266" s="1104"/>
      <c r="AL266" s="1104"/>
      <c r="AM266" s="1104"/>
      <c r="AN266" s="1104"/>
      <c r="AO266" s="1104"/>
      <c r="AP266" s="1104"/>
      <c r="AQ266" s="1104"/>
      <c r="AR266" s="1104"/>
      <c r="AS266" s="1104"/>
      <c r="AT266" s="1104"/>
      <c r="AU266" s="1104"/>
      <c r="AV266" s="1104"/>
      <c r="AW266" s="1104"/>
      <c r="AX266" s="1104"/>
      <c r="AY266" s="1104"/>
      <c r="AZ266" s="1104"/>
      <c r="BA266" s="1104"/>
      <c r="BB266" s="1104"/>
      <c r="BC266" s="1104"/>
      <c r="BD266" s="1104"/>
      <c r="BE266" s="1104"/>
      <c r="BF266" s="1104"/>
      <c r="BG266" s="1104"/>
      <c r="BH266" s="1104"/>
      <c r="BI266" s="1104"/>
      <c r="BJ266" s="1104"/>
      <c r="BK266" s="1104"/>
      <c r="BL266" s="1104"/>
      <c r="BM266" s="1104"/>
      <c r="BN266" s="1104"/>
      <c r="BO266" s="1104"/>
      <c r="BP266" s="1104"/>
      <c r="BQ266" s="1104"/>
      <c r="BR266" s="1104"/>
    </row>
    <row r="267" spans="2:70" s="31" customFormat="1" ht="16.350000000000001" customHeight="1">
      <c r="B267" s="789" t="s">
        <v>433</v>
      </c>
      <c r="C267" s="335" t="s">
        <v>581</v>
      </c>
      <c r="D267" s="638">
        <v>4251.91</v>
      </c>
      <c r="E267" s="638">
        <v>4251.91</v>
      </c>
      <c r="F267" s="639">
        <v>100</v>
      </c>
      <c r="G267" s="337">
        <v>1</v>
      </c>
      <c r="H267" s="338">
        <v>13</v>
      </c>
      <c r="I267" s="1116"/>
      <c r="J267" s="1116"/>
      <c r="K267" s="1116"/>
      <c r="L267" s="1116"/>
      <c r="M267" s="1116"/>
      <c r="N267" s="1116"/>
      <c r="O267" s="1116"/>
      <c r="P267" s="1116"/>
      <c r="Q267" s="1116"/>
      <c r="R267" s="1116"/>
      <c r="S267" s="1116"/>
      <c r="T267" s="1116"/>
      <c r="U267" s="1116"/>
      <c r="V267" s="1116"/>
      <c r="W267" s="1116"/>
      <c r="X267" s="1116"/>
      <c r="Y267" s="1116"/>
      <c r="Z267" s="1116"/>
      <c r="AA267" s="1116"/>
      <c r="AB267" s="1116"/>
      <c r="AC267" s="1116"/>
      <c r="AD267" s="1116"/>
      <c r="AE267" s="1116"/>
      <c r="AF267" s="1116"/>
      <c r="AG267" s="1116"/>
      <c r="AH267" s="1116"/>
      <c r="AI267" s="1116"/>
      <c r="AJ267" s="1116"/>
      <c r="AK267" s="1116"/>
      <c r="AL267" s="1116"/>
      <c r="AM267" s="1116"/>
      <c r="AN267" s="1116"/>
      <c r="AO267" s="1116"/>
      <c r="AP267" s="1116"/>
      <c r="AQ267" s="1116"/>
      <c r="AR267" s="1116"/>
      <c r="AS267" s="1116"/>
      <c r="AT267" s="1116"/>
      <c r="AU267" s="1116"/>
      <c r="AV267" s="1116"/>
      <c r="AW267" s="1116"/>
      <c r="AX267" s="1116"/>
      <c r="AY267" s="1116"/>
      <c r="AZ267" s="1116"/>
      <c r="BA267" s="1116"/>
      <c r="BB267" s="1116"/>
      <c r="BC267" s="1116"/>
      <c r="BD267" s="1116"/>
      <c r="BE267" s="1116"/>
      <c r="BF267" s="1116"/>
      <c r="BG267" s="1116"/>
      <c r="BH267" s="1116"/>
      <c r="BI267" s="1116"/>
      <c r="BJ267" s="1116"/>
      <c r="BK267" s="1116"/>
      <c r="BL267" s="1116"/>
      <c r="BM267" s="1116"/>
      <c r="BN267" s="1116"/>
      <c r="BO267" s="1116"/>
      <c r="BP267" s="1116"/>
      <c r="BQ267" s="1116"/>
      <c r="BR267" s="1116"/>
    </row>
    <row r="268" spans="2:70" s="31" customFormat="1" ht="16.350000000000001" customHeight="1">
      <c r="B268" s="789" t="s">
        <v>434</v>
      </c>
      <c r="C268" s="336" t="s">
        <v>582</v>
      </c>
      <c r="D268" s="638">
        <v>1571.04</v>
      </c>
      <c r="E268" s="693">
        <v>1450.56</v>
      </c>
      <c r="F268" s="339">
        <v>92.331194622670338</v>
      </c>
      <c r="G268" s="338">
        <v>1</v>
      </c>
      <c r="H268" s="338">
        <v>6</v>
      </c>
      <c r="I268" s="1116"/>
      <c r="J268" s="1116"/>
      <c r="K268" s="1116"/>
      <c r="L268" s="1116"/>
      <c r="M268" s="1116"/>
      <c r="N268" s="1116"/>
      <c r="O268" s="1116"/>
      <c r="P268" s="1116"/>
      <c r="Q268" s="1116"/>
      <c r="R268" s="1116"/>
      <c r="S268" s="1116"/>
      <c r="T268" s="1116"/>
      <c r="U268" s="1116"/>
      <c r="V268" s="1116"/>
      <c r="W268" s="1116"/>
      <c r="X268" s="1116"/>
      <c r="Y268" s="1116"/>
      <c r="Z268" s="1116"/>
      <c r="AA268" s="1116"/>
      <c r="AB268" s="1116"/>
      <c r="AC268" s="1116"/>
      <c r="AD268" s="1116"/>
      <c r="AE268" s="1116"/>
      <c r="AF268" s="1116"/>
      <c r="AG268" s="1116"/>
      <c r="AH268" s="1116"/>
      <c r="AI268" s="1116"/>
      <c r="AJ268" s="1116"/>
      <c r="AK268" s="1116"/>
      <c r="AL268" s="1116"/>
      <c r="AM268" s="1116"/>
      <c r="AN268" s="1116"/>
      <c r="AO268" s="1116"/>
      <c r="AP268" s="1116"/>
      <c r="AQ268" s="1116"/>
      <c r="AR268" s="1116"/>
      <c r="AS268" s="1116"/>
      <c r="AT268" s="1116"/>
      <c r="AU268" s="1116"/>
      <c r="AV268" s="1116"/>
      <c r="AW268" s="1116"/>
      <c r="AX268" s="1116"/>
      <c r="AY268" s="1116"/>
      <c r="AZ268" s="1116"/>
      <c r="BA268" s="1116"/>
      <c r="BB268" s="1116"/>
      <c r="BC268" s="1116"/>
      <c r="BD268" s="1116"/>
      <c r="BE268" s="1116"/>
      <c r="BF268" s="1116"/>
      <c r="BG268" s="1116"/>
      <c r="BH268" s="1116"/>
      <c r="BI268" s="1116"/>
      <c r="BJ268" s="1116"/>
      <c r="BK268" s="1116"/>
      <c r="BL268" s="1116"/>
      <c r="BM268" s="1116"/>
      <c r="BN268" s="1116"/>
      <c r="BO268" s="1116"/>
      <c r="BP268" s="1116"/>
      <c r="BQ268" s="1116"/>
      <c r="BR268" s="1116"/>
    </row>
    <row r="269" spans="2:70" s="31" customFormat="1" ht="16.350000000000001" customHeight="1">
      <c r="B269" s="789" t="s">
        <v>435</v>
      </c>
      <c r="C269" s="335" t="s">
        <v>583</v>
      </c>
      <c r="D269" s="638">
        <v>1391.02</v>
      </c>
      <c r="E269" s="638">
        <v>1319.23</v>
      </c>
      <c r="F269" s="639">
        <v>94.839038978591248</v>
      </c>
      <c r="G269" s="337">
        <v>1</v>
      </c>
      <c r="H269" s="338">
        <v>5</v>
      </c>
      <c r="I269" s="1104"/>
      <c r="J269" s="1104"/>
      <c r="K269" s="1104"/>
      <c r="L269" s="1104"/>
      <c r="M269" s="1104"/>
      <c r="N269" s="1104"/>
      <c r="O269" s="1104"/>
      <c r="P269" s="1104"/>
      <c r="Q269" s="1104"/>
      <c r="R269" s="1104"/>
      <c r="S269" s="1104"/>
      <c r="T269" s="1104"/>
      <c r="U269" s="1104"/>
      <c r="V269" s="1104"/>
      <c r="W269" s="1104"/>
      <c r="X269" s="1104"/>
      <c r="Y269" s="1104"/>
      <c r="Z269" s="1104"/>
      <c r="AA269" s="1104"/>
      <c r="AB269" s="1104"/>
      <c r="AC269" s="1104"/>
      <c r="AD269" s="1104"/>
      <c r="AE269" s="1104"/>
      <c r="AF269" s="1104"/>
      <c r="AG269" s="1104"/>
      <c r="AH269" s="1104"/>
      <c r="AI269" s="1104"/>
      <c r="AJ269" s="1104"/>
      <c r="AK269" s="1104"/>
      <c r="AL269" s="1104"/>
      <c r="AM269" s="1104"/>
      <c r="AN269" s="1104"/>
      <c r="AO269" s="1104"/>
      <c r="AP269" s="1104"/>
      <c r="AQ269" s="1104"/>
      <c r="AR269" s="1104"/>
      <c r="AS269" s="1104"/>
      <c r="AT269" s="1104"/>
      <c r="AU269" s="1104"/>
      <c r="AV269" s="1104"/>
      <c r="AW269" s="1104"/>
      <c r="AX269" s="1104"/>
      <c r="AY269" s="1104"/>
      <c r="AZ269" s="1104"/>
      <c r="BA269" s="1104"/>
      <c r="BB269" s="1104"/>
      <c r="BC269" s="1104"/>
      <c r="BD269" s="1104"/>
      <c r="BE269" s="1104"/>
      <c r="BF269" s="1104"/>
      <c r="BG269" s="1104"/>
      <c r="BH269" s="1104"/>
      <c r="BI269" s="1104"/>
      <c r="BJ269" s="1104"/>
      <c r="BK269" s="1104"/>
      <c r="BL269" s="1104"/>
      <c r="BM269" s="1104"/>
      <c r="BN269" s="1104"/>
      <c r="BO269" s="1104"/>
      <c r="BP269" s="1104"/>
      <c r="BQ269" s="1104"/>
      <c r="BR269" s="1104"/>
    </row>
    <row r="270" spans="2:70" s="31" customFormat="1" ht="16.350000000000001" customHeight="1">
      <c r="B270" s="789" t="s">
        <v>436</v>
      </c>
      <c r="C270" s="336" t="s">
        <v>928</v>
      </c>
      <c r="D270" s="638">
        <v>2502.11</v>
      </c>
      <c r="E270" s="693">
        <v>2310.13</v>
      </c>
      <c r="F270" s="339">
        <v>92.327275779242328</v>
      </c>
      <c r="G270" s="338">
        <v>1</v>
      </c>
      <c r="H270" s="338">
        <v>5</v>
      </c>
      <c r="I270" s="1116"/>
      <c r="J270" s="1116"/>
      <c r="K270" s="1116"/>
      <c r="L270" s="1116"/>
      <c r="M270" s="1116"/>
      <c r="N270" s="1116"/>
      <c r="O270" s="1116"/>
      <c r="P270" s="1116"/>
      <c r="Q270" s="1116"/>
      <c r="R270" s="1116"/>
      <c r="S270" s="1116"/>
      <c r="T270" s="1116"/>
      <c r="U270" s="1116"/>
      <c r="V270" s="1116"/>
      <c r="W270" s="1116"/>
      <c r="X270" s="1116"/>
      <c r="Y270" s="1116"/>
      <c r="Z270" s="1116"/>
      <c r="AA270" s="1116"/>
      <c r="AB270" s="1116"/>
      <c r="AC270" s="1116"/>
      <c r="AD270" s="1116"/>
      <c r="AE270" s="1116"/>
      <c r="AF270" s="1116"/>
      <c r="AG270" s="1116"/>
      <c r="AH270" s="1116"/>
      <c r="AI270" s="1116"/>
      <c r="AJ270" s="1116"/>
      <c r="AK270" s="1116"/>
      <c r="AL270" s="1116"/>
      <c r="AM270" s="1116"/>
      <c r="AN270" s="1116"/>
      <c r="AO270" s="1116"/>
      <c r="AP270" s="1116"/>
      <c r="AQ270" s="1116"/>
      <c r="AR270" s="1116"/>
      <c r="AS270" s="1116"/>
      <c r="AT270" s="1116"/>
      <c r="AU270" s="1116"/>
      <c r="AV270" s="1116"/>
      <c r="AW270" s="1116"/>
      <c r="AX270" s="1116"/>
      <c r="AY270" s="1116"/>
      <c r="AZ270" s="1116"/>
      <c r="BA270" s="1116"/>
      <c r="BB270" s="1116"/>
      <c r="BC270" s="1116"/>
      <c r="BD270" s="1116"/>
      <c r="BE270" s="1116"/>
      <c r="BF270" s="1116"/>
      <c r="BG270" s="1116"/>
      <c r="BH270" s="1116"/>
      <c r="BI270" s="1116"/>
      <c r="BJ270" s="1116"/>
      <c r="BK270" s="1116"/>
      <c r="BL270" s="1116"/>
      <c r="BM270" s="1116"/>
      <c r="BN270" s="1116"/>
      <c r="BO270" s="1116"/>
      <c r="BP270" s="1116"/>
      <c r="BQ270" s="1116"/>
      <c r="BR270" s="1116"/>
    </row>
    <row r="271" spans="2:70" s="31" customFormat="1" ht="16.350000000000001" customHeight="1">
      <c r="B271" s="789" t="s">
        <v>437</v>
      </c>
      <c r="C271" s="335" t="s">
        <v>585</v>
      </c>
      <c r="D271" s="638">
        <v>3541.4300000000003</v>
      </c>
      <c r="E271" s="638">
        <v>3236.59</v>
      </c>
      <c r="F271" s="639">
        <v>91.392177736112245</v>
      </c>
      <c r="G271" s="337">
        <v>1</v>
      </c>
      <c r="H271" s="338">
        <v>10</v>
      </c>
      <c r="I271" s="1116"/>
      <c r="J271" s="1116"/>
      <c r="K271" s="1116"/>
      <c r="L271" s="1116"/>
      <c r="M271" s="1116"/>
      <c r="N271" s="1116"/>
      <c r="O271" s="1116"/>
      <c r="P271" s="1116"/>
      <c r="Q271" s="1116"/>
      <c r="R271" s="1116"/>
      <c r="S271" s="1116"/>
      <c r="T271" s="1116"/>
      <c r="U271" s="1116"/>
      <c r="V271" s="1116"/>
      <c r="W271" s="1116"/>
      <c r="X271" s="1116"/>
      <c r="Y271" s="1116"/>
      <c r="Z271" s="1116"/>
      <c r="AA271" s="1116"/>
      <c r="AB271" s="1116"/>
      <c r="AC271" s="1116"/>
      <c r="AD271" s="1116"/>
      <c r="AE271" s="1116"/>
      <c r="AF271" s="1116"/>
      <c r="AG271" s="1116"/>
      <c r="AH271" s="1116"/>
      <c r="AI271" s="1116"/>
      <c r="AJ271" s="1116"/>
      <c r="AK271" s="1116"/>
      <c r="AL271" s="1116"/>
      <c r="AM271" s="1116"/>
      <c r="AN271" s="1116"/>
      <c r="AO271" s="1116"/>
      <c r="AP271" s="1116"/>
      <c r="AQ271" s="1116"/>
      <c r="AR271" s="1116"/>
      <c r="AS271" s="1116"/>
      <c r="AT271" s="1116"/>
      <c r="AU271" s="1116"/>
      <c r="AV271" s="1116"/>
      <c r="AW271" s="1116"/>
      <c r="AX271" s="1116"/>
      <c r="AY271" s="1116"/>
      <c r="AZ271" s="1116"/>
      <c r="BA271" s="1116"/>
      <c r="BB271" s="1116"/>
      <c r="BC271" s="1116"/>
      <c r="BD271" s="1116"/>
      <c r="BE271" s="1116"/>
      <c r="BF271" s="1116"/>
      <c r="BG271" s="1116"/>
      <c r="BH271" s="1116"/>
      <c r="BI271" s="1116"/>
      <c r="BJ271" s="1116"/>
      <c r="BK271" s="1116"/>
      <c r="BL271" s="1116"/>
      <c r="BM271" s="1116"/>
      <c r="BN271" s="1116"/>
      <c r="BO271" s="1116"/>
      <c r="BP271" s="1116"/>
      <c r="BQ271" s="1116"/>
      <c r="BR271" s="1116"/>
    </row>
    <row r="272" spans="2:70" s="31" customFormat="1" ht="16.350000000000001" customHeight="1">
      <c r="B272" s="789" t="s">
        <v>438</v>
      </c>
      <c r="C272" s="336" t="s">
        <v>586</v>
      </c>
      <c r="D272" s="638">
        <v>7543.0999999999995</v>
      </c>
      <c r="E272" s="693">
        <v>6918.53</v>
      </c>
      <c r="F272" s="339">
        <v>91.719982500563432</v>
      </c>
      <c r="G272" s="338">
        <v>1</v>
      </c>
      <c r="H272" s="338">
        <v>19</v>
      </c>
      <c r="I272" s="1104"/>
      <c r="J272" s="1104"/>
      <c r="K272" s="1104"/>
      <c r="L272" s="1104"/>
      <c r="M272" s="1104"/>
      <c r="N272" s="1104"/>
      <c r="O272" s="1104"/>
      <c r="P272" s="1104"/>
      <c r="Q272" s="1104"/>
      <c r="R272" s="1104"/>
      <c r="S272" s="1104"/>
      <c r="T272" s="1104"/>
      <c r="U272" s="1104"/>
      <c r="V272" s="1104"/>
      <c r="W272" s="1104"/>
      <c r="X272" s="1104"/>
      <c r="Y272" s="1104"/>
      <c r="Z272" s="1104"/>
      <c r="AA272" s="1104"/>
      <c r="AB272" s="1104"/>
      <c r="AC272" s="1104"/>
      <c r="AD272" s="1104"/>
      <c r="AE272" s="1104"/>
      <c r="AF272" s="1104"/>
      <c r="AG272" s="1104"/>
      <c r="AH272" s="1104"/>
      <c r="AI272" s="1104"/>
      <c r="AJ272" s="1104"/>
      <c r="AK272" s="1104"/>
      <c r="AL272" s="1104"/>
      <c r="AM272" s="1104"/>
      <c r="AN272" s="1104"/>
      <c r="AO272" s="1104"/>
      <c r="AP272" s="1104"/>
      <c r="AQ272" s="1104"/>
      <c r="AR272" s="1104"/>
      <c r="AS272" s="1104"/>
      <c r="AT272" s="1104"/>
      <c r="AU272" s="1104"/>
      <c r="AV272" s="1104"/>
      <c r="AW272" s="1104"/>
      <c r="AX272" s="1104"/>
      <c r="AY272" s="1104"/>
      <c r="AZ272" s="1104"/>
      <c r="BA272" s="1104"/>
      <c r="BB272" s="1104"/>
      <c r="BC272" s="1104"/>
      <c r="BD272" s="1104"/>
      <c r="BE272" s="1104"/>
      <c r="BF272" s="1104"/>
      <c r="BG272" s="1104"/>
      <c r="BH272" s="1104"/>
      <c r="BI272" s="1104"/>
      <c r="BJ272" s="1104"/>
      <c r="BK272" s="1104"/>
      <c r="BL272" s="1104"/>
      <c r="BM272" s="1104"/>
      <c r="BN272" s="1104"/>
      <c r="BO272" s="1104"/>
      <c r="BP272" s="1104"/>
      <c r="BQ272" s="1104"/>
      <c r="BR272" s="1104"/>
    </row>
    <row r="273" spans="2:70" s="31" customFormat="1" ht="16.350000000000001" customHeight="1">
      <c r="B273" s="789" t="s">
        <v>443</v>
      </c>
      <c r="C273" s="335" t="s">
        <v>591</v>
      </c>
      <c r="D273" s="638">
        <v>3909.9</v>
      </c>
      <c r="E273" s="638">
        <v>3690.58</v>
      </c>
      <c r="F273" s="639">
        <v>94.390649377221919</v>
      </c>
      <c r="G273" s="337">
        <v>1</v>
      </c>
      <c r="H273" s="338">
        <v>9</v>
      </c>
      <c r="I273" s="1116"/>
      <c r="J273" s="1116"/>
      <c r="K273" s="1116"/>
      <c r="L273" s="1116"/>
      <c r="M273" s="1116"/>
      <c r="N273" s="1116"/>
      <c r="O273" s="1116"/>
      <c r="P273" s="1116"/>
      <c r="Q273" s="1116"/>
      <c r="R273" s="1116"/>
      <c r="S273" s="1116"/>
      <c r="T273" s="1116"/>
      <c r="U273" s="1116"/>
      <c r="V273" s="1116"/>
      <c r="W273" s="1116"/>
      <c r="X273" s="1116"/>
      <c r="Y273" s="1116"/>
      <c r="Z273" s="1116"/>
      <c r="AA273" s="1116"/>
      <c r="AB273" s="1116"/>
      <c r="AC273" s="1116"/>
      <c r="AD273" s="1116"/>
      <c r="AE273" s="1116"/>
      <c r="AF273" s="1116"/>
      <c r="AG273" s="1116"/>
      <c r="AH273" s="1116"/>
      <c r="AI273" s="1116"/>
      <c r="AJ273" s="1116"/>
      <c r="AK273" s="1116"/>
      <c r="AL273" s="1116"/>
      <c r="AM273" s="1116"/>
      <c r="AN273" s="1116"/>
      <c r="AO273" s="1116"/>
      <c r="AP273" s="1116"/>
      <c r="AQ273" s="1116"/>
      <c r="AR273" s="1116"/>
      <c r="AS273" s="1116"/>
      <c r="AT273" s="1116"/>
      <c r="AU273" s="1116"/>
      <c r="AV273" s="1116"/>
      <c r="AW273" s="1116"/>
      <c r="AX273" s="1116"/>
      <c r="AY273" s="1116"/>
      <c r="AZ273" s="1116"/>
      <c r="BA273" s="1116"/>
      <c r="BB273" s="1116"/>
      <c r="BC273" s="1116"/>
      <c r="BD273" s="1116"/>
      <c r="BE273" s="1116"/>
      <c r="BF273" s="1116"/>
      <c r="BG273" s="1116"/>
      <c r="BH273" s="1116"/>
      <c r="BI273" s="1116"/>
      <c r="BJ273" s="1116"/>
      <c r="BK273" s="1116"/>
      <c r="BL273" s="1116"/>
      <c r="BM273" s="1116"/>
      <c r="BN273" s="1116"/>
      <c r="BO273" s="1116"/>
      <c r="BP273" s="1116"/>
      <c r="BQ273" s="1116"/>
      <c r="BR273" s="1116"/>
    </row>
    <row r="274" spans="2:70" s="31" customFormat="1" ht="16.350000000000001" customHeight="1">
      <c r="B274" s="789" t="s">
        <v>444</v>
      </c>
      <c r="C274" s="336" t="s">
        <v>2131</v>
      </c>
      <c r="D274" s="638">
        <v>2176.23</v>
      </c>
      <c r="E274" s="693">
        <v>2108.39</v>
      </c>
      <c r="F274" s="339">
        <v>96.882682437058577</v>
      </c>
      <c r="G274" s="338">
        <v>1</v>
      </c>
      <c r="H274" s="338">
        <v>0</v>
      </c>
      <c r="I274" s="1104"/>
      <c r="J274" s="1104"/>
      <c r="K274" s="1104"/>
      <c r="L274" s="1104"/>
      <c r="M274" s="1104"/>
      <c r="N274" s="1104"/>
      <c r="O274" s="1104"/>
      <c r="P274" s="1104"/>
      <c r="Q274" s="1104"/>
      <c r="R274" s="1104"/>
      <c r="S274" s="1104"/>
      <c r="T274" s="1104"/>
      <c r="U274" s="1104"/>
      <c r="V274" s="1104"/>
      <c r="W274" s="1104"/>
      <c r="X274" s="1104"/>
      <c r="Y274" s="1104"/>
      <c r="Z274" s="1104"/>
      <c r="AA274" s="1104"/>
      <c r="AB274" s="1104"/>
      <c r="AC274" s="1104"/>
      <c r="AD274" s="1104"/>
      <c r="AE274" s="1104"/>
      <c r="AF274" s="1104"/>
      <c r="AG274" s="1104"/>
      <c r="AH274" s="1104"/>
      <c r="AI274" s="1104"/>
      <c r="AJ274" s="1104"/>
      <c r="AK274" s="1104"/>
      <c r="AL274" s="1104"/>
      <c r="AM274" s="1104"/>
      <c r="AN274" s="1104"/>
      <c r="AO274" s="1104"/>
      <c r="AP274" s="1104"/>
      <c r="AQ274" s="1104"/>
      <c r="AR274" s="1104"/>
      <c r="AS274" s="1104"/>
      <c r="AT274" s="1104"/>
      <c r="AU274" s="1104"/>
      <c r="AV274" s="1104"/>
      <c r="AW274" s="1104"/>
      <c r="AX274" s="1104"/>
      <c r="AY274" s="1104"/>
      <c r="AZ274" s="1104"/>
      <c r="BA274" s="1104"/>
      <c r="BB274" s="1104"/>
      <c r="BC274" s="1104"/>
      <c r="BD274" s="1104"/>
      <c r="BE274" s="1104"/>
      <c r="BF274" s="1104"/>
      <c r="BG274" s="1104"/>
      <c r="BH274" s="1104"/>
      <c r="BI274" s="1104"/>
      <c r="BJ274" s="1104"/>
      <c r="BK274" s="1104"/>
      <c r="BL274" s="1104"/>
      <c r="BM274" s="1104"/>
      <c r="BN274" s="1104"/>
      <c r="BO274" s="1104"/>
      <c r="BP274" s="1104"/>
      <c r="BQ274" s="1104"/>
      <c r="BR274" s="1104"/>
    </row>
    <row r="275" spans="2:70" s="31" customFormat="1" ht="16.350000000000001" customHeight="1">
      <c r="B275" s="789" t="s">
        <v>445</v>
      </c>
      <c r="C275" s="335" t="s">
        <v>593</v>
      </c>
      <c r="D275" s="638">
        <v>897.84</v>
      </c>
      <c r="E275" s="638">
        <v>873</v>
      </c>
      <c r="F275" s="639">
        <v>97.233360064153956</v>
      </c>
      <c r="G275" s="337">
        <v>1</v>
      </c>
      <c r="H275" s="338">
        <v>0</v>
      </c>
      <c r="I275" s="1116"/>
      <c r="J275" s="1116"/>
      <c r="K275" s="1116"/>
      <c r="L275" s="1116"/>
      <c r="M275" s="1116"/>
      <c r="N275" s="1116"/>
      <c r="O275" s="1116"/>
      <c r="P275" s="1116"/>
      <c r="Q275" s="1116"/>
      <c r="R275" s="1116"/>
      <c r="S275" s="1116"/>
      <c r="T275" s="1116"/>
      <c r="U275" s="1116"/>
      <c r="V275" s="1116"/>
      <c r="W275" s="1116"/>
      <c r="X275" s="1116"/>
      <c r="Y275" s="1116"/>
      <c r="Z275" s="1116"/>
      <c r="AA275" s="1116"/>
      <c r="AB275" s="1116"/>
      <c r="AC275" s="1116"/>
      <c r="AD275" s="1116"/>
      <c r="AE275" s="1116"/>
      <c r="AF275" s="1116"/>
      <c r="AG275" s="1116"/>
      <c r="AH275" s="1116"/>
      <c r="AI275" s="1116"/>
      <c r="AJ275" s="1116"/>
      <c r="AK275" s="1116"/>
      <c r="AL275" s="1116"/>
      <c r="AM275" s="1116"/>
      <c r="AN275" s="1116"/>
      <c r="AO275" s="1116"/>
      <c r="AP275" s="1116"/>
      <c r="AQ275" s="1116"/>
      <c r="AR275" s="1116"/>
      <c r="AS275" s="1116"/>
      <c r="AT275" s="1116"/>
      <c r="AU275" s="1116"/>
      <c r="AV275" s="1116"/>
      <c r="AW275" s="1116"/>
      <c r="AX275" s="1116"/>
      <c r="AY275" s="1116"/>
      <c r="AZ275" s="1116"/>
      <c r="BA275" s="1116"/>
      <c r="BB275" s="1116"/>
      <c r="BC275" s="1116"/>
      <c r="BD275" s="1116"/>
      <c r="BE275" s="1116"/>
      <c r="BF275" s="1116"/>
      <c r="BG275" s="1116"/>
      <c r="BH275" s="1116"/>
      <c r="BI275" s="1116"/>
      <c r="BJ275" s="1116"/>
      <c r="BK275" s="1116"/>
      <c r="BL275" s="1116"/>
      <c r="BM275" s="1116"/>
      <c r="BN275" s="1116"/>
      <c r="BO275" s="1116"/>
      <c r="BP275" s="1116"/>
      <c r="BQ275" s="1116"/>
      <c r="BR275" s="1116"/>
    </row>
    <row r="276" spans="2:70" s="31" customFormat="1" ht="16.350000000000001" customHeight="1">
      <c r="B276" s="789" t="s">
        <v>446</v>
      </c>
      <c r="C276" s="336" t="s">
        <v>594</v>
      </c>
      <c r="D276" s="638">
        <v>1222.3399999999999</v>
      </c>
      <c r="E276" s="693">
        <v>1189.58</v>
      </c>
      <c r="F276" s="339">
        <v>97.319894628335817</v>
      </c>
      <c r="G276" s="338">
        <v>1</v>
      </c>
      <c r="H276" s="338">
        <v>0</v>
      </c>
      <c r="I276" s="1116"/>
      <c r="J276" s="1116"/>
      <c r="K276" s="1116"/>
      <c r="L276" s="1116"/>
      <c r="M276" s="1116"/>
      <c r="N276" s="1116"/>
      <c r="O276" s="1116"/>
      <c r="P276" s="1116"/>
      <c r="Q276" s="1116"/>
      <c r="R276" s="1116"/>
      <c r="S276" s="1116"/>
      <c r="T276" s="1116"/>
      <c r="U276" s="1116"/>
      <c r="V276" s="1116"/>
      <c r="W276" s="1116"/>
      <c r="X276" s="1116"/>
      <c r="Y276" s="1116"/>
      <c r="Z276" s="1116"/>
      <c r="AA276" s="1116"/>
      <c r="AB276" s="1116"/>
      <c r="AC276" s="1116"/>
      <c r="AD276" s="1116"/>
      <c r="AE276" s="1116"/>
      <c r="AF276" s="1116"/>
      <c r="AG276" s="1116"/>
      <c r="AH276" s="1116"/>
      <c r="AI276" s="1116"/>
      <c r="AJ276" s="1116"/>
      <c r="AK276" s="1116"/>
      <c r="AL276" s="1116"/>
      <c r="AM276" s="1116"/>
      <c r="AN276" s="1116"/>
      <c r="AO276" s="1116"/>
      <c r="AP276" s="1116"/>
      <c r="AQ276" s="1116"/>
      <c r="AR276" s="1116"/>
      <c r="AS276" s="1116"/>
      <c r="AT276" s="1116"/>
      <c r="AU276" s="1116"/>
      <c r="AV276" s="1116"/>
      <c r="AW276" s="1116"/>
      <c r="AX276" s="1116"/>
      <c r="AY276" s="1116"/>
      <c r="AZ276" s="1116"/>
      <c r="BA276" s="1116"/>
      <c r="BB276" s="1116"/>
      <c r="BC276" s="1116"/>
      <c r="BD276" s="1116"/>
      <c r="BE276" s="1116"/>
      <c r="BF276" s="1116"/>
      <c r="BG276" s="1116"/>
      <c r="BH276" s="1116"/>
      <c r="BI276" s="1116"/>
      <c r="BJ276" s="1116"/>
      <c r="BK276" s="1116"/>
      <c r="BL276" s="1116"/>
      <c r="BM276" s="1116"/>
      <c r="BN276" s="1116"/>
      <c r="BO276" s="1116"/>
      <c r="BP276" s="1116"/>
      <c r="BQ276" s="1116"/>
      <c r="BR276" s="1116"/>
    </row>
    <row r="277" spans="2:70" s="31" customFormat="1" ht="16.350000000000001" customHeight="1">
      <c r="B277" s="789" t="s">
        <v>447</v>
      </c>
      <c r="C277" s="335" t="s">
        <v>595</v>
      </c>
      <c r="D277" s="638">
        <v>1854.13</v>
      </c>
      <c r="E277" s="638">
        <v>1810.94</v>
      </c>
      <c r="F277" s="639">
        <v>97.670605620965091</v>
      </c>
      <c r="G277" s="337">
        <v>1</v>
      </c>
      <c r="H277" s="338">
        <v>0</v>
      </c>
      <c r="I277" s="1104"/>
      <c r="J277" s="1104"/>
      <c r="K277" s="1104"/>
      <c r="L277" s="1104"/>
      <c r="M277" s="1104"/>
      <c r="N277" s="1104"/>
      <c r="O277" s="1104"/>
      <c r="P277" s="1104"/>
      <c r="Q277" s="1104"/>
      <c r="R277" s="1104"/>
      <c r="S277" s="1104"/>
      <c r="T277" s="1104"/>
      <c r="U277" s="1104"/>
      <c r="V277" s="1104"/>
      <c r="W277" s="1104"/>
      <c r="X277" s="1104"/>
      <c r="Y277" s="1104"/>
      <c r="Z277" s="1104"/>
      <c r="AA277" s="1104"/>
      <c r="AB277" s="1104"/>
      <c r="AC277" s="1104"/>
      <c r="AD277" s="1104"/>
      <c r="AE277" s="1104"/>
      <c r="AF277" s="1104"/>
      <c r="AG277" s="1104"/>
      <c r="AH277" s="1104"/>
      <c r="AI277" s="1104"/>
      <c r="AJ277" s="1104"/>
      <c r="AK277" s="1104"/>
      <c r="AL277" s="1104"/>
      <c r="AM277" s="1104"/>
      <c r="AN277" s="1104"/>
      <c r="AO277" s="1104"/>
      <c r="AP277" s="1104"/>
      <c r="AQ277" s="1104"/>
      <c r="AR277" s="1104"/>
      <c r="AS277" s="1104"/>
      <c r="AT277" s="1104"/>
      <c r="AU277" s="1104"/>
      <c r="AV277" s="1104"/>
      <c r="AW277" s="1104"/>
      <c r="AX277" s="1104"/>
      <c r="AY277" s="1104"/>
      <c r="AZ277" s="1104"/>
      <c r="BA277" s="1104"/>
      <c r="BB277" s="1104"/>
      <c r="BC277" s="1104"/>
      <c r="BD277" s="1104"/>
      <c r="BE277" s="1104"/>
      <c r="BF277" s="1104"/>
      <c r="BG277" s="1104"/>
      <c r="BH277" s="1104"/>
      <c r="BI277" s="1104"/>
      <c r="BJ277" s="1104"/>
      <c r="BK277" s="1104"/>
      <c r="BL277" s="1104"/>
      <c r="BM277" s="1104"/>
      <c r="BN277" s="1104"/>
      <c r="BO277" s="1104"/>
      <c r="BP277" s="1104"/>
      <c r="BQ277" s="1104"/>
      <c r="BR277" s="1104"/>
    </row>
    <row r="278" spans="2:70" s="31" customFormat="1" ht="16.350000000000001" customHeight="1">
      <c r="B278" s="789" t="s">
        <v>448</v>
      </c>
      <c r="C278" s="336" t="s">
        <v>932</v>
      </c>
      <c r="D278" s="638">
        <v>1740.7</v>
      </c>
      <c r="E278" s="693">
        <v>1706.64</v>
      </c>
      <c r="F278" s="339">
        <v>98.043315907393577</v>
      </c>
      <c r="G278" s="338">
        <v>1</v>
      </c>
      <c r="H278" s="338">
        <v>2</v>
      </c>
      <c r="I278" s="1116"/>
      <c r="J278" s="1116"/>
      <c r="K278" s="1116"/>
      <c r="L278" s="1116"/>
      <c r="M278" s="1116"/>
      <c r="N278" s="1116"/>
      <c r="O278" s="1116"/>
      <c r="P278" s="1116"/>
      <c r="Q278" s="1116"/>
      <c r="R278" s="1116"/>
      <c r="S278" s="1116"/>
      <c r="T278" s="1116"/>
      <c r="U278" s="1116"/>
      <c r="V278" s="1116"/>
      <c r="W278" s="1116"/>
      <c r="X278" s="1116"/>
      <c r="Y278" s="1116"/>
      <c r="Z278" s="1116"/>
      <c r="AA278" s="1116"/>
      <c r="AB278" s="1116"/>
      <c r="AC278" s="1116"/>
      <c r="AD278" s="1116"/>
      <c r="AE278" s="1116"/>
      <c r="AF278" s="1116"/>
      <c r="AG278" s="1116"/>
      <c r="AH278" s="1116"/>
      <c r="AI278" s="1116"/>
      <c r="AJ278" s="1116"/>
      <c r="AK278" s="1116"/>
      <c r="AL278" s="1116"/>
      <c r="AM278" s="1116"/>
      <c r="AN278" s="1116"/>
      <c r="AO278" s="1116"/>
      <c r="AP278" s="1116"/>
      <c r="AQ278" s="1116"/>
      <c r="AR278" s="1116"/>
      <c r="AS278" s="1116"/>
      <c r="AT278" s="1116"/>
      <c r="AU278" s="1116"/>
      <c r="AV278" s="1116"/>
      <c r="AW278" s="1116"/>
      <c r="AX278" s="1116"/>
      <c r="AY278" s="1116"/>
      <c r="AZ278" s="1116"/>
      <c r="BA278" s="1116"/>
      <c r="BB278" s="1116"/>
      <c r="BC278" s="1116"/>
      <c r="BD278" s="1116"/>
      <c r="BE278" s="1116"/>
      <c r="BF278" s="1116"/>
      <c r="BG278" s="1116"/>
      <c r="BH278" s="1116"/>
      <c r="BI278" s="1116"/>
      <c r="BJ278" s="1116"/>
      <c r="BK278" s="1116"/>
      <c r="BL278" s="1116"/>
      <c r="BM278" s="1116"/>
      <c r="BN278" s="1116"/>
      <c r="BO278" s="1116"/>
      <c r="BP278" s="1116"/>
      <c r="BQ278" s="1116"/>
      <c r="BR278" s="1116"/>
    </row>
    <row r="279" spans="2:70" s="31" customFormat="1" ht="16.350000000000001" customHeight="1" thickBot="1">
      <c r="B279" s="792" t="s">
        <v>3206</v>
      </c>
      <c r="C279" s="1067" t="s">
        <v>3207</v>
      </c>
      <c r="D279" s="711">
        <v>7236</v>
      </c>
      <c r="E279" s="718">
        <v>6286.16</v>
      </c>
      <c r="F279" s="672">
        <v>86.873410724156983</v>
      </c>
      <c r="G279" s="920">
        <v>1</v>
      </c>
      <c r="H279" s="1144">
        <v>3</v>
      </c>
      <c r="I279" s="1116"/>
      <c r="J279" s="1116"/>
      <c r="K279" s="1116"/>
      <c r="L279" s="1116"/>
      <c r="M279" s="1116"/>
      <c r="N279" s="1116"/>
      <c r="O279" s="1116"/>
      <c r="P279" s="1116"/>
      <c r="Q279" s="1116"/>
      <c r="R279" s="1116"/>
      <c r="S279" s="1116"/>
      <c r="T279" s="1116"/>
      <c r="U279" s="1116"/>
      <c r="V279" s="1116"/>
      <c r="W279" s="1116"/>
      <c r="X279" s="1116"/>
      <c r="Y279" s="1116"/>
      <c r="Z279" s="1116"/>
      <c r="AA279" s="1116"/>
      <c r="AB279" s="1116"/>
      <c r="AC279" s="1116"/>
      <c r="AD279" s="1116"/>
      <c r="AE279" s="1116"/>
      <c r="AF279" s="1116"/>
      <c r="AG279" s="1116"/>
      <c r="AH279" s="1116"/>
      <c r="AI279" s="1116"/>
      <c r="AJ279" s="1116"/>
      <c r="AK279" s="1116"/>
      <c r="AL279" s="1116"/>
      <c r="AM279" s="1116"/>
      <c r="AN279" s="1116"/>
      <c r="AO279" s="1116"/>
      <c r="AP279" s="1116"/>
      <c r="AQ279" s="1116"/>
      <c r="AR279" s="1116"/>
      <c r="AS279" s="1116"/>
      <c r="AT279" s="1116"/>
      <c r="AU279" s="1116"/>
      <c r="AV279" s="1116"/>
      <c r="AW279" s="1116"/>
      <c r="AX279" s="1116"/>
      <c r="AY279" s="1116"/>
      <c r="AZ279" s="1116"/>
      <c r="BA279" s="1116"/>
      <c r="BB279" s="1116"/>
      <c r="BC279" s="1116"/>
      <c r="BD279" s="1116"/>
      <c r="BE279" s="1116"/>
      <c r="BF279" s="1116"/>
      <c r="BG279" s="1116"/>
      <c r="BH279" s="1116"/>
      <c r="BI279" s="1116"/>
      <c r="BJ279" s="1116"/>
      <c r="BK279" s="1116"/>
      <c r="BL279" s="1116"/>
      <c r="BM279" s="1116"/>
      <c r="BN279" s="1116"/>
      <c r="BO279" s="1116"/>
      <c r="BP279" s="1116"/>
      <c r="BQ279" s="1116"/>
      <c r="BR279" s="1116"/>
    </row>
    <row r="280" spans="2:70" s="31" customFormat="1" ht="16.350000000000001" customHeight="1" thickTop="1" thickBot="1">
      <c r="B280" s="1068" t="s">
        <v>3188</v>
      </c>
      <c r="C280" s="1085" t="s">
        <v>3199</v>
      </c>
      <c r="D280" s="1145">
        <v>4425.3599999999997</v>
      </c>
      <c r="E280" s="1146">
        <v>4425.3599999999997</v>
      </c>
      <c r="F280" s="1147">
        <v>100</v>
      </c>
      <c r="G280" s="1148">
        <v>2</v>
      </c>
      <c r="H280" s="1148" t="s">
        <v>3594</v>
      </c>
      <c r="I280" s="1104"/>
      <c r="J280" s="1104"/>
      <c r="K280" s="1104"/>
      <c r="L280" s="1104"/>
      <c r="M280" s="1104"/>
      <c r="N280" s="1104"/>
      <c r="O280" s="1104"/>
      <c r="P280" s="1104"/>
      <c r="Q280" s="1104"/>
      <c r="R280" s="1104"/>
      <c r="S280" s="1104"/>
      <c r="T280" s="1104"/>
      <c r="U280" s="1104"/>
      <c r="V280" s="1104"/>
      <c r="W280" s="1104"/>
      <c r="X280" s="1104"/>
      <c r="Y280" s="1104"/>
      <c r="Z280" s="1104"/>
      <c r="AA280" s="1104"/>
      <c r="AB280" s="1104"/>
      <c r="AC280" s="1104"/>
      <c r="AD280" s="1104"/>
      <c r="AE280" s="1104"/>
      <c r="AF280" s="1104"/>
      <c r="AG280" s="1104"/>
      <c r="AH280" s="1104"/>
      <c r="AI280" s="1104"/>
      <c r="AJ280" s="1104"/>
      <c r="AK280" s="1104"/>
      <c r="AL280" s="1104"/>
      <c r="AM280" s="1104"/>
      <c r="AN280" s="1104"/>
      <c r="AO280" s="1104"/>
      <c r="AP280" s="1104"/>
      <c r="AQ280" s="1104"/>
      <c r="AR280" s="1104"/>
      <c r="AS280" s="1104"/>
      <c r="AT280" s="1104"/>
      <c r="AU280" s="1104"/>
      <c r="AV280" s="1104"/>
      <c r="AW280" s="1104"/>
      <c r="AX280" s="1104"/>
      <c r="AY280" s="1104"/>
      <c r="AZ280" s="1104"/>
      <c r="BA280" s="1104"/>
      <c r="BB280" s="1104"/>
      <c r="BC280" s="1104"/>
      <c r="BD280" s="1104"/>
      <c r="BE280" s="1104"/>
      <c r="BF280" s="1104"/>
      <c r="BG280" s="1104"/>
      <c r="BH280" s="1104"/>
      <c r="BI280" s="1104"/>
      <c r="BJ280" s="1104"/>
      <c r="BK280" s="1104"/>
      <c r="BL280" s="1104"/>
      <c r="BM280" s="1104"/>
      <c r="BN280" s="1104"/>
      <c r="BO280" s="1104"/>
      <c r="BP280" s="1104"/>
      <c r="BQ280" s="1104"/>
      <c r="BR280" s="1104"/>
    </row>
    <row r="281" spans="2:70" s="31" customFormat="1" ht="16.350000000000001" customHeight="1" thickTop="1">
      <c r="B281" s="793" t="s">
        <v>934</v>
      </c>
      <c r="C281" s="1086" t="s">
        <v>1366</v>
      </c>
      <c r="D281" s="1149">
        <v>14431.35</v>
      </c>
      <c r="E281" s="1150">
        <v>14431.35</v>
      </c>
      <c r="F281" s="1151">
        <v>100</v>
      </c>
      <c r="G281" s="1152">
        <v>1</v>
      </c>
      <c r="H281" s="1153" t="s">
        <v>61</v>
      </c>
      <c r="I281" s="1116"/>
      <c r="J281" s="1116"/>
      <c r="K281" s="1116"/>
      <c r="L281" s="1116"/>
      <c r="M281" s="1116"/>
      <c r="N281" s="1116"/>
      <c r="O281" s="1116"/>
      <c r="P281" s="1116"/>
      <c r="Q281" s="1116"/>
      <c r="R281" s="1116"/>
      <c r="S281" s="1116"/>
      <c r="T281" s="1116"/>
      <c r="U281" s="1116"/>
      <c r="V281" s="1116"/>
      <c r="W281" s="1116"/>
      <c r="X281" s="1116"/>
      <c r="Y281" s="1116"/>
      <c r="Z281" s="1116"/>
      <c r="AA281" s="1116"/>
      <c r="AB281" s="1116"/>
      <c r="AC281" s="1116"/>
      <c r="AD281" s="1116"/>
      <c r="AE281" s="1116"/>
      <c r="AF281" s="1116"/>
      <c r="AG281" s="1116"/>
      <c r="AH281" s="1116"/>
      <c r="AI281" s="1116"/>
      <c r="AJ281" s="1116"/>
      <c r="AK281" s="1116"/>
      <c r="AL281" s="1116"/>
      <c r="AM281" s="1116"/>
      <c r="AN281" s="1116"/>
      <c r="AO281" s="1116"/>
      <c r="AP281" s="1116"/>
      <c r="AQ281" s="1116"/>
      <c r="AR281" s="1116"/>
      <c r="AS281" s="1116"/>
      <c r="AT281" s="1116"/>
      <c r="AU281" s="1116"/>
      <c r="AV281" s="1116"/>
      <c r="AW281" s="1116"/>
      <c r="AX281" s="1116"/>
      <c r="AY281" s="1116"/>
      <c r="AZ281" s="1116"/>
      <c r="BA281" s="1116"/>
      <c r="BB281" s="1116"/>
      <c r="BC281" s="1116"/>
      <c r="BD281" s="1116"/>
      <c r="BE281" s="1116"/>
      <c r="BF281" s="1116"/>
      <c r="BG281" s="1116"/>
      <c r="BH281" s="1116"/>
      <c r="BI281" s="1116"/>
      <c r="BJ281" s="1116"/>
      <c r="BK281" s="1116"/>
      <c r="BL281" s="1116"/>
      <c r="BM281" s="1116"/>
      <c r="BN281" s="1116"/>
      <c r="BO281" s="1116"/>
      <c r="BP281" s="1116"/>
      <c r="BQ281" s="1116"/>
      <c r="BR281" s="1116"/>
    </row>
    <row r="282" spans="2:70" s="31" customFormat="1" ht="16.350000000000001" customHeight="1">
      <c r="B282" s="1087"/>
      <c r="C282" s="473"/>
      <c r="D282" s="381"/>
      <c r="E282" s="381"/>
      <c r="F282" s="381"/>
      <c r="G282" s="381"/>
      <c r="H282" s="381"/>
      <c r="I282" s="1116"/>
      <c r="J282" s="1116"/>
      <c r="K282" s="1116"/>
      <c r="L282" s="1116"/>
      <c r="M282" s="1116"/>
      <c r="N282" s="1116"/>
      <c r="O282" s="1116"/>
      <c r="P282" s="1116"/>
      <c r="Q282" s="1116"/>
      <c r="R282" s="1116"/>
      <c r="S282" s="1116"/>
      <c r="T282" s="1116"/>
      <c r="U282" s="1116"/>
      <c r="V282" s="1116"/>
      <c r="W282" s="1116"/>
      <c r="X282" s="1116"/>
      <c r="Y282" s="1116"/>
      <c r="Z282" s="1116"/>
      <c r="AA282" s="1116"/>
      <c r="AB282" s="1116"/>
      <c r="AC282" s="1116"/>
      <c r="AD282" s="1116"/>
      <c r="AE282" s="1116"/>
      <c r="AF282" s="1116"/>
      <c r="AG282" s="1116"/>
      <c r="AH282" s="1116"/>
      <c r="AI282" s="1116"/>
      <c r="AJ282" s="1116"/>
      <c r="AK282" s="1116"/>
      <c r="AL282" s="1116"/>
      <c r="AM282" s="1116"/>
      <c r="AN282" s="1116"/>
      <c r="AO282" s="1116"/>
      <c r="AP282" s="1116"/>
      <c r="AQ282" s="1116"/>
      <c r="AR282" s="1116"/>
      <c r="AS282" s="1116"/>
      <c r="AT282" s="1116"/>
      <c r="AU282" s="1116"/>
      <c r="AV282" s="1116"/>
      <c r="AW282" s="1116"/>
      <c r="AX282" s="1116"/>
      <c r="AY282" s="1116"/>
      <c r="AZ282" s="1116"/>
      <c r="BA282" s="1116"/>
      <c r="BB282" s="1116"/>
      <c r="BC282" s="1116"/>
      <c r="BD282" s="1116"/>
      <c r="BE282" s="1116"/>
      <c r="BF282" s="1116"/>
      <c r="BG282" s="1116"/>
      <c r="BH282" s="1116"/>
      <c r="BI282" s="1116"/>
      <c r="BJ282" s="1116"/>
      <c r="BK282" s="1116"/>
      <c r="BL282" s="1116"/>
      <c r="BM282" s="1116"/>
      <c r="BN282" s="1116"/>
      <c r="BO282" s="1116"/>
      <c r="BP282" s="1116"/>
      <c r="BQ282" s="1116"/>
      <c r="BR282" s="1116"/>
    </row>
    <row r="283" spans="2:70" s="31" customFormat="1" ht="16.350000000000001" customHeight="1">
      <c r="B283" s="1154"/>
      <c r="C283" s="1088" t="s">
        <v>611</v>
      </c>
      <c r="D283" s="1155">
        <f>SUM(D284:D289)</f>
        <v>1878805.8085862002</v>
      </c>
      <c r="E283" s="1155">
        <f>SUM(E284:E289)</f>
        <v>1865794.5185862</v>
      </c>
      <c r="F283" s="983">
        <f t="shared" ref="F283:F289" si="0">E283/D283*100</f>
        <v>99.307470205779751</v>
      </c>
      <c r="G283" s="1156">
        <f>SUM(G284:G289)</f>
        <v>1297</v>
      </c>
      <c r="H283" s="1156">
        <v>37764</v>
      </c>
      <c r="I283" s="1104"/>
      <c r="J283" s="1104"/>
      <c r="K283" s="1104"/>
      <c r="L283" s="1104"/>
      <c r="M283" s="1104"/>
      <c r="N283" s="1104"/>
      <c r="O283" s="1104"/>
      <c r="P283" s="1104"/>
      <c r="Q283" s="1104"/>
      <c r="R283" s="1104"/>
      <c r="S283" s="1104"/>
      <c r="T283" s="1104"/>
      <c r="U283" s="1104"/>
      <c r="V283" s="1104"/>
      <c r="W283" s="1104"/>
      <c r="X283" s="1104"/>
      <c r="Y283" s="1104"/>
      <c r="Z283" s="1104"/>
      <c r="AA283" s="1104"/>
      <c r="AB283" s="1104"/>
      <c r="AC283" s="1104"/>
      <c r="AD283" s="1104"/>
      <c r="AE283" s="1104"/>
      <c r="AF283" s="1104"/>
      <c r="AG283" s="1104"/>
      <c r="AH283" s="1104"/>
      <c r="AI283" s="1104"/>
      <c r="AJ283" s="1104"/>
      <c r="AK283" s="1104"/>
      <c r="AL283" s="1104"/>
      <c r="AM283" s="1104"/>
      <c r="AN283" s="1104"/>
      <c r="AO283" s="1104"/>
      <c r="AP283" s="1104"/>
      <c r="AQ283" s="1104"/>
      <c r="AR283" s="1104"/>
      <c r="AS283" s="1104"/>
      <c r="AT283" s="1104"/>
      <c r="AU283" s="1104"/>
      <c r="AV283" s="1104"/>
      <c r="AW283" s="1104"/>
      <c r="AX283" s="1104"/>
      <c r="AY283" s="1104"/>
      <c r="AZ283" s="1104"/>
      <c r="BA283" s="1104"/>
      <c r="BB283" s="1104"/>
      <c r="BC283" s="1104"/>
      <c r="BD283" s="1104"/>
      <c r="BE283" s="1104"/>
      <c r="BF283" s="1104"/>
      <c r="BG283" s="1104"/>
      <c r="BH283" s="1104"/>
      <c r="BI283" s="1104"/>
      <c r="BJ283" s="1104"/>
      <c r="BK283" s="1104"/>
      <c r="BL283" s="1104"/>
      <c r="BM283" s="1104"/>
      <c r="BN283" s="1104"/>
      <c r="BO283" s="1104"/>
      <c r="BP283" s="1104"/>
      <c r="BQ283" s="1104"/>
      <c r="BR283" s="1104"/>
    </row>
    <row r="284" spans="2:70" s="31" customFormat="1" ht="16.350000000000001" customHeight="1">
      <c r="B284" s="923"/>
      <c r="C284" s="874" t="s">
        <v>612</v>
      </c>
      <c r="D284" s="924">
        <f>SUM(D4:D64)</f>
        <v>471890.37</v>
      </c>
      <c r="E284" s="924">
        <f>SUM(E4:E64)</f>
        <v>468908.58999999997</v>
      </c>
      <c r="F284" s="925">
        <f t="shared" si="0"/>
        <v>99.368120184355519</v>
      </c>
      <c r="G284" s="926">
        <f>SUM(G4:G64)</f>
        <v>869</v>
      </c>
      <c r="H284" s="927" t="s">
        <v>262</v>
      </c>
      <c r="I284" s="1116"/>
      <c r="J284" s="1116"/>
      <c r="K284" s="1116"/>
      <c r="L284" s="1116"/>
      <c r="M284" s="1116"/>
      <c r="N284" s="1116"/>
      <c r="O284" s="1116"/>
      <c r="P284" s="1116"/>
      <c r="Q284" s="1116"/>
      <c r="R284" s="1116"/>
      <c r="S284" s="1116"/>
      <c r="T284" s="1116"/>
      <c r="U284" s="1116"/>
      <c r="V284" s="1116"/>
      <c r="W284" s="1116"/>
      <c r="X284" s="1116"/>
      <c r="Y284" s="1116"/>
      <c r="Z284" s="1116"/>
      <c r="AA284" s="1116"/>
      <c r="AB284" s="1116"/>
      <c r="AC284" s="1116"/>
      <c r="AD284" s="1116"/>
      <c r="AE284" s="1116"/>
      <c r="AF284" s="1116"/>
      <c r="AG284" s="1116"/>
      <c r="AH284" s="1116"/>
      <c r="AI284" s="1116"/>
      <c r="AJ284" s="1116"/>
      <c r="AK284" s="1116"/>
      <c r="AL284" s="1116"/>
      <c r="AM284" s="1116"/>
      <c r="AN284" s="1116"/>
      <c r="AO284" s="1116"/>
      <c r="AP284" s="1116"/>
      <c r="AQ284" s="1116"/>
      <c r="AR284" s="1116"/>
      <c r="AS284" s="1116"/>
      <c r="AT284" s="1116"/>
      <c r="AU284" s="1116"/>
      <c r="AV284" s="1116"/>
      <c r="AW284" s="1116"/>
      <c r="AX284" s="1116"/>
      <c r="AY284" s="1116"/>
      <c r="AZ284" s="1116"/>
      <c r="BA284" s="1116"/>
      <c r="BB284" s="1116"/>
      <c r="BC284" s="1116"/>
      <c r="BD284" s="1116"/>
      <c r="BE284" s="1116"/>
      <c r="BF284" s="1116"/>
      <c r="BG284" s="1116"/>
      <c r="BH284" s="1116"/>
      <c r="BI284" s="1116"/>
      <c r="BJ284" s="1116"/>
      <c r="BK284" s="1116"/>
      <c r="BL284" s="1116"/>
      <c r="BM284" s="1116"/>
      <c r="BN284" s="1116"/>
      <c r="BO284" s="1116"/>
      <c r="BP284" s="1116"/>
      <c r="BQ284" s="1116"/>
      <c r="BR284" s="1116"/>
    </row>
    <row r="285" spans="2:70" s="31" customFormat="1" ht="16.350000000000001" customHeight="1">
      <c r="B285" s="880"/>
      <c r="C285" s="1157" t="s">
        <v>613</v>
      </c>
      <c r="D285" s="929">
        <f>SUM(D65:D109)</f>
        <v>360878.86858620006</v>
      </c>
      <c r="E285" s="929">
        <f>SUM(E65:E109)</f>
        <v>359421.70858620002</v>
      </c>
      <c r="F285" s="883">
        <f t="shared" si="0"/>
        <v>99.596219084340206</v>
      </c>
      <c r="G285" s="930">
        <f>SUM(G65:G109)</f>
        <v>242</v>
      </c>
      <c r="H285" s="885" t="s">
        <v>262</v>
      </c>
      <c r="I285" s="1116"/>
      <c r="J285" s="1116"/>
      <c r="K285" s="1116"/>
      <c r="L285" s="1116"/>
      <c r="M285" s="1116"/>
      <c r="N285" s="1116"/>
      <c r="O285" s="1116"/>
      <c r="P285" s="1116"/>
      <c r="Q285" s="1116"/>
      <c r="R285" s="1116"/>
      <c r="S285" s="1116"/>
      <c r="T285" s="1116"/>
      <c r="U285" s="1116"/>
      <c r="V285" s="1116"/>
      <c r="W285" s="1116"/>
      <c r="X285" s="1116"/>
      <c r="Y285" s="1116"/>
      <c r="Z285" s="1116"/>
      <c r="AA285" s="1116"/>
      <c r="AB285" s="1116"/>
      <c r="AC285" s="1116"/>
      <c r="AD285" s="1116"/>
      <c r="AE285" s="1116"/>
      <c r="AF285" s="1116"/>
      <c r="AG285" s="1116"/>
      <c r="AH285" s="1116"/>
      <c r="AI285" s="1116"/>
      <c r="AJ285" s="1116"/>
      <c r="AK285" s="1116"/>
      <c r="AL285" s="1116"/>
      <c r="AM285" s="1116"/>
      <c r="AN285" s="1116"/>
      <c r="AO285" s="1116"/>
      <c r="AP285" s="1116"/>
      <c r="AQ285" s="1116"/>
      <c r="AR285" s="1116"/>
      <c r="AS285" s="1116"/>
      <c r="AT285" s="1116"/>
      <c r="AU285" s="1116"/>
      <c r="AV285" s="1116"/>
      <c r="AW285" s="1116"/>
      <c r="AX285" s="1116"/>
      <c r="AY285" s="1116"/>
      <c r="AZ285" s="1116"/>
      <c r="BA285" s="1116"/>
      <c r="BB285" s="1116"/>
      <c r="BC285" s="1116"/>
      <c r="BD285" s="1116"/>
      <c r="BE285" s="1116"/>
      <c r="BF285" s="1116"/>
      <c r="BG285" s="1116"/>
      <c r="BH285" s="1116"/>
      <c r="BI285" s="1116"/>
      <c r="BJ285" s="1116"/>
      <c r="BK285" s="1116"/>
      <c r="BL285" s="1116"/>
      <c r="BM285" s="1116"/>
      <c r="BN285" s="1116"/>
      <c r="BO285" s="1116"/>
      <c r="BP285" s="1116"/>
      <c r="BQ285" s="1116"/>
      <c r="BR285" s="1116"/>
    </row>
    <row r="286" spans="2:70">
      <c r="B286" s="887"/>
      <c r="C286" s="888" t="s">
        <v>825</v>
      </c>
      <c r="D286" s="931">
        <f>SUM(D110:D128)</f>
        <v>719286.24</v>
      </c>
      <c r="E286" s="931">
        <f>SUM(E110:E128)</f>
        <v>719286.24</v>
      </c>
      <c r="F286" s="890">
        <f t="shared" si="0"/>
        <v>100</v>
      </c>
      <c r="G286" s="932">
        <f>SUM(G110:G128)</f>
        <v>32</v>
      </c>
      <c r="H286" s="892" t="s">
        <v>262</v>
      </c>
    </row>
    <row r="287" spans="2:70" s="31" customFormat="1" ht="16.350000000000001" customHeight="1">
      <c r="B287" s="894"/>
      <c r="C287" s="895" t="s">
        <v>614</v>
      </c>
      <c r="D287" s="933">
        <f>SUM(D129:D279)</f>
        <v>307893.61999999988</v>
      </c>
      <c r="E287" s="933">
        <f>SUM(E129:E279)</f>
        <v>299321.2699999999</v>
      </c>
      <c r="F287" s="934">
        <f t="shared" si="0"/>
        <v>97.215807849477358</v>
      </c>
      <c r="G287" s="935">
        <f>SUM(G129:G279)</f>
        <v>151</v>
      </c>
      <c r="H287" s="899" t="s">
        <v>262</v>
      </c>
      <c r="I287" s="1116"/>
      <c r="J287" s="1116"/>
      <c r="K287" s="1116"/>
      <c r="L287" s="1116"/>
      <c r="M287" s="1116"/>
      <c r="N287" s="1116"/>
      <c r="O287" s="1116"/>
      <c r="P287" s="1116"/>
      <c r="Q287" s="1116"/>
      <c r="R287" s="1116"/>
      <c r="S287" s="1116"/>
      <c r="T287" s="1116"/>
      <c r="U287" s="1116"/>
      <c r="V287" s="1116"/>
      <c r="W287" s="1116"/>
      <c r="X287" s="1116"/>
      <c r="Y287" s="1116"/>
      <c r="Z287" s="1116"/>
      <c r="AA287" s="1116"/>
      <c r="AB287" s="1116"/>
      <c r="AC287" s="1116"/>
      <c r="AD287" s="1116"/>
      <c r="AE287" s="1116"/>
      <c r="AF287" s="1116"/>
      <c r="AG287" s="1116"/>
      <c r="AH287" s="1116"/>
      <c r="AI287" s="1116"/>
      <c r="AJ287" s="1116"/>
      <c r="AK287" s="1116"/>
      <c r="AL287" s="1116"/>
      <c r="AM287" s="1116"/>
      <c r="AN287" s="1116"/>
      <c r="AO287" s="1116"/>
      <c r="AP287" s="1116"/>
      <c r="AQ287" s="1116"/>
      <c r="AR287" s="1116"/>
      <c r="AS287" s="1116"/>
      <c r="AT287" s="1116"/>
      <c r="AU287" s="1116"/>
      <c r="AV287" s="1116"/>
      <c r="AW287" s="1116"/>
      <c r="AX287" s="1116"/>
      <c r="AY287" s="1116"/>
      <c r="AZ287" s="1116"/>
      <c r="BA287" s="1116"/>
      <c r="BB287" s="1116"/>
      <c r="BC287" s="1116"/>
      <c r="BD287" s="1116"/>
      <c r="BE287" s="1116"/>
      <c r="BF287" s="1116"/>
      <c r="BG287" s="1116"/>
      <c r="BH287" s="1116"/>
      <c r="BI287" s="1116"/>
      <c r="BJ287" s="1116"/>
      <c r="BK287" s="1116"/>
      <c r="BL287" s="1116"/>
      <c r="BM287" s="1116"/>
      <c r="BN287" s="1116"/>
      <c r="BO287" s="1116"/>
      <c r="BP287" s="1116"/>
      <c r="BQ287" s="1116"/>
      <c r="BR287" s="1116"/>
    </row>
    <row r="288" spans="2:70" s="31" customFormat="1" ht="16.350000000000001" customHeight="1">
      <c r="B288" s="1073"/>
      <c r="C288" s="1074" t="s">
        <v>3179</v>
      </c>
      <c r="D288" s="1158">
        <f>SUM(D280)</f>
        <v>4425.3599999999997</v>
      </c>
      <c r="E288" s="1158">
        <f>SUM(E280)</f>
        <v>4425.3599999999997</v>
      </c>
      <c r="F288" s="1159">
        <f t="shared" si="0"/>
        <v>100</v>
      </c>
      <c r="G288" s="1160">
        <f>SUM(G280)</f>
        <v>2</v>
      </c>
      <c r="H288" s="1078" t="s">
        <v>262</v>
      </c>
      <c r="I288" s="1116"/>
      <c r="J288" s="1116"/>
      <c r="K288" s="1116"/>
      <c r="L288" s="1116"/>
      <c r="M288" s="1116"/>
      <c r="N288" s="1116"/>
      <c r="O288" s="1116"/>
      <c r="P288" s="1116"/>
      <c r="Q288" s="1116"/>
      <c r="R288" s="1116"/>
      <c r="S288" s="1116"/>
      <c r="T288" s="1116"/>
      <c r="U288" s="1116"/>
      <c r="V288" s="1116"/>
      <c r="W288" s="1116"/>
      <c r="X288" s="1116"/>
      <c r="Y288" s="1116"/>
      <c r="Z288" s="1116"/>
      <c r="AA288" s="1116"/>
      <c r="AB288" s="1116"/>
      <c r="AC288" s="1116"/>
      <c r="AD288" s="1116"/>
      <c r="AE288" s="1116"/>
      <c r="AF288" s="1116"/>
      <c r="AG288" s="1116"/>
      <c r="AH288" s="1116"/>
      <c r="AI288" s="1116"/>
      <c r="AJ288" s="1116"/>
      <c r="AK288" s="1116"/>
      <c r="AL288" s="1116"/>
      <c r="AM288" s="1116"/>
      <c r="AN288" s="1116"/>
      <c r="AO288" s="1116"/>
      <c r="AP288" s="1116"/>
      <c r="AQ288" s="1116"/>
      <c r="AR288" s="1116"/>
      <c r="AS288" s="1116"/>
      <c r="AT288" s="1116"/>
      <c r="AU288" s="1116"/>
      <c r="AV288" s="1116"/>
      <c r="AW288" s="1116"/>
      <c r="AX288" s="1116"/>
      <c r="AY288" s="1116"/>
      <c r="AZ288" s="1116"/>
      <c r="BA288" s="1116"/>
      <c r="BB288" s="1116"/>
      <c r="BC288" s="1116"/>
      <c r="BD288" s="1116"/>
      <c r="BE288" s="1116"/>
      <c r="BF288" s="1116"/>
      <c r="BG288" s="1116"/>
      <c r="BH288" s="1116"/>
      <c r="BI288" s="1116"/>
      <c r="BJ288" s="1116"/>
      <c r="BK288" s="1116"/>
      <c r="BL288" s="1116"/>
      <c r="BM288" s="1116"/>
      <c r="BN288" s="1116"/>
      <c r="BO288" s="1116"/>
      <c r="BP288" s="1116"/>
      <c r="BQ288" s="1116"/>
      <c r="BR288" s="1116"/>
    </row>
    <row r="289" spans="2:70" s="31" customFormat="1" ht="16.350000000000001" customHeight="1">
      <c r="B289" s="901"/>
      <c r="C289" s="902" t="s">
        <v>1215</v>
      </c>
      <c r="D289" s="936">
        <f>SUM(D281)</f>
        <v>14431.35</v>
      </c>
      <c r="E289" s="936">
        <f>SUM(E281)</f>
        <v>14431.35</v>
      </c>
      <c r="F289" s="904">
        <f t="shared" si="0"/>
        <v>100</v>
      </c>
      <c r="G289" s="937">
        <f>SUM(G281)</f>
        <v>1</v>
      </c>
      <c r="H289" s="906" t="s">
        <v>3597</v>
      </c>
      <c r="I289" s="1104"/>
      <c r="J289" s="1104"/>
      <c r="K289" s="1104"/>
      <c r="L289" s="1104"/>
      <c r="M289" s="1104"/>
      <c r="N289" s="1104"/>
      <c r="O289" s="1104"/>
      <c r="P289" s="1104"/>
      <c r="Q289" s="1104"/>
      <c r="R289" s="1104"/>
      <c r="S289" s="1104"/>
      <c r="T289" s="1104"/>
      <c r="U289" s="1104"/>
      <c r="V289" s="1104"/>
      <c r="W289" s="1104"/>
      <c r="X289" s="1104"/>
      <c r="Y289" s="1104"/>
      <c r="Z289" s="1104"/>
      <c r="AA289" s="1104"/>
      <c r="AB289" s="1104"/>
      <c r="AC289" s="1104"/>
      <c r="AD289" s="1104"/>
      <c r="AE289" s="1104"/>
      <c r="AF289" s="1104"/>
      <c r="AG289" s="1104"/>
      <c r="AH289" s="1104"/>
      <c r="AI289" s="1104"/>
      <c r="AJ289" s="1104"/>
      <c r="AK289" s="1104"/>
      <c r="AL289" s="1104"/>
      <c r="AM289" s="1104"/>
      <c r="AN289" s="1104"/>
      <c r="AO289" s="1104"/>
      <c r="AP289" s="1104"/>
      <c r="AQ289" s="1104"/>
      <c r="AR289" s="1104"/>
      <c r="AS289" s="1104"/>
      <c r="AT289" s="1104"/>
      <c r="AU289" s="1104"/>
      <c r="AV289" s="1104"/>
      <c r="AW289" s="1104"/>
      <c r="AX289" s="1104"/>
      <c r="AY289" s="1104"/>
      <c r="AZ289" s="1104"/>
      <c r="BA289" s="1104"/>
      <c r="BB289" s="1104"/>
      <c r="BC289" s="1104"/>
      <c r="BD289" s="1104"/>
      <c r="BE289" s="1104"/>
      <c r="BF289" s="1104"/>
      <c r="BG289" s="1104"/>
      <c r="BH289" s="1104"/>
      <c r="BI289" s="1104"/>
      <c r="BJ289" s="1104"/>
      <c r="BK289" s="1104"/>
      <c r="BL289" s="1104"/>
      <c r="BM289" s="1104"/>
      <c r="BN289" s="1104"/>
      <c r="BO289" s="1104"/>
      <c r="BP289" s="1104"/>
      <c r="BQ289" s="1104"/>
      <c r="BR289" s="1104"/>
    </row>
    <row r="290" spans="2:70" s="31" customFormat="1" ht="16.350000000000001" customHeight="1">
      <c r="B290" s="1089" t="s">
        <v>65</v>
      </c>
      <c r="C290" s="1104"/>
      <c r="D290" s="1102"/>
      <c r="E290" s="1102"/>
      <c r="F290" s="1102"/>
      <c r="G290" s="1102"/>
      <c r="H290" s="1102"/>
      <c r="I290" s="1116"/>
      <c r="J290" s="1116"/>
      <c r="K290" s="1116"/>
      <c r="L290" s="1116"/>
      <c r="M290" s="1116"/>
      <c r="N290" s="1116"/>
      <c r="O290" s="1116"/>
      <c r="P290" s="1116"/>
      <c r="Q290" s="1116"/>
      <c r="R290" s="1116"/>
      <c r="S290" s="1116"/>
      <c r="T290" s="1116"/>
      <c r="U290" s="1116"/>
      <c r="V290" s="1116"/>
      <c r="W290" s="1116"/>
      <c r="X290" s="1116"/>
      <c r="Y290" s="1116"/>
      <c r="Z290" s="1116"/>
      <c r="AA290" s="1116"/>
      <c r="AB290" s="1116"/>
      <c r="AC290" s="1116"/>
      <c r="AD290" s="1116"/>
      <c r="AE290" s="1116"/>
      <c r="AF290" s="1116"/>
      <c r="AG290" s="1116"/>
      <c r="AH290" s="1116"/>
      <c r="AI290" s="1116"/>
      <c r="AJ290" s="1116"/>
      <c r="AK290" s="1116"/>
      <c r="AL290" s="1116"/>
      <c r="AM290" s="1116"/>
      <c r="AN290" s="1116"/>
      <c r="AO290" s="1116"/>
      <c r="AP290" s="1116"/>
      <c r="AQ290" s="1116"/>
      <c r="AR290" s="1116"/>
      <c r="AS290" s="1116"/>
      <c r="AT290" s="1116"/>
      <c r="AU290" s="1116"/>
      <c r="AV290" s="1116"/>
      <c r="AW290" s="1116"/>
      <c r="AX290" s="1116"/>
      <c r="AY290" s="1116"/>
      <c r="AZ290" s="1116"/>
      <c r="BA290" s="1116"/>
      <c r="BB290" s="1116"/>
      <c r="BC290" s="1116"/>
      <c r="BD290" s="1116"/>
      <c r="BE290" s="1116"/>
      <c r="BF290" s="1116"/>
      <c r="BG290" s="1116"/>
      <c r="BH290" s="1116"/>
      <c r="BI290" s="1116"/>
      <c r="BJ290" s="1116"/>
      <c r="BK290" s="1116"/>
      <c r="BL290" s="1116"/>
      <c r="BM290" s="1116"/>
      <c r="BN290" s="1116"/>
      <c r="BO290" s="1116"/>
      <c r="BP290" s="1116"/>
      <c r="BQ290" s="1116"/>
      <c r="BR290" s="1116"/>
    </row>
    <row r="291" spans="2:70">
      <c r="I291" s="1116"/>
      <c r="J291" s="1116"/>
      <c r="K291" s="1116"/>
      <c r="L291" s="1116"/>
      <c r="M291" s="1116"/>
      <c r="N291" s="1116"/>
      <c r="O291" s="1116"/>
      <c r="P291" s="1116"/>
      <c r="Q291" s="1116"/>
      <c r="R291" s="1116"/>
      <c r="S291" s="1116"/>
      <c r="T291" s="1116"/>
      <c r="U291" s="1116"/>
      <c r="V291" s="1116"/>
      <c r="W291" s="1116"/>
      <c r="X291" s="1116"/>
      <c r="Y291" s="1116"/>
      <c r="Z291" s="1116"/>
      <c r="AA291" s="1116"/>
      <c r="AB291" s="1116"/>
      <c r="AC291" s="1116"/>
      <c r="AD291" s="1116"/>
      <c r="AE291" s="1116"/>
      <c r="AF291" s="1116"/>
      <c r="AG291" s="1116"/>
      <c r="AH291" s="1116"/>
      <c r="AI291" s="1116"/>
      <c r="AJ291" s="1116"/>
      <c r="AK291" s="1116"/>
      <c r="AL291" s="1116"/>
      <c r="AM291" s="1116"/>
      <c r="AN291" s="1116"/>
      <c r="AO291" s="1116"/>
      <c r="AP291" s="1116"/>
      <c r="AQ291" s="1116"/>
      <c r="AR291" s="1116"/>
      <c r="AS291" s="1116"/>
      <c r="AT291" s="1116"/>
      <c r="AU291" s="1116"/>
      <c r="AV291" s="1116"/>
      <c r="AW291" s="1116"/>
      <c r="AX291" s="1116"/>
      <c r="AY291" s="1116"/>
      <c r="AZ291" s="1116"/>
      <c r="BA291" s="1116"/>
      <c r="BB291" s="1116"/>
      <c r="BC291" s="1116"/>
      <c r="BD291" s="1116"/>
      <c r="BE291" s="1116"/>
      <c r="BF291" s="1116"/>
      <c r="BG291" s="1116"/>
      <c r="BH291" s="1116"/>
      <c r="BI291" s="1116"/>
      <c r="BJ291" s="1116"/>
      <c r="BK291" s="1116"/>
      <c r="BL291" s="1116"/>
      <c r="BM291" s="1116"/>
      <c r="BN291" s="1116"/>
      <c r="BO291" s="1116"/>
      <c r="BP291" s="1116"/>
      <c r="BQ291" s="1116"/>
      <c r="BR291" s="1116"/>
    </row>
    <row r="293" spans="2:70">
      <c r="I293" s="1116"/>
      <c r="J293" s="1116"/>
      <c r="K293" s="1116"/>
      <c r="L293" s="1116"/>
      <c r="M293" s="1116"/>
      <c r="N293" s="1116"/>
      <c r="O293" s="1116"/>
      <c r="P293" s="1116"/>
      <c r="Q293" s="1116"/>
      <c r="R293" s="1116"/>
      <c r="S293" s="1116"/>
      <c r="T293" s="1116"/>
      <c r="U293" s="1116"/>
      <c r="V293" s="1116"/>
      <c r="W293" s="1116"/>
      <c r="X293" s="1116"/>
      <c r="Y293" s="1116"/>
      <c r="Z293" s="1116"/>
      <c r="AA293" s="1116"/>
      <c r="AB293" s="1116"/>
      <c r="AC293" s="1116"/>
      <c r="AD293" s="1116"/>
      <c r="AE293" s="1116"/>
      <c r="AF293" s="1116"/>
      <c r="AG293" s="1116"/>
      <c r="AH293" s="1116"/>
      <c r="AI293" s="1116"/>
      <c r="AJ293" s="1116"/>
      <c r="AK293" s="1116"/>
      <c r="AL293" s="1116"/>
      <c r="AM293" s="1116"/>
      <c r="AN293" s="1116"/>
      <c r="AO293" s="1116"/>
      <c r="AP293" s="1116"/>
      <c r="AQ293" s="1116"/>
      <c r="AR293" s="1116"/>
      <c r="AS293" s="1116"/>
      <c r="AT293" s="1116"/>
      <c r="AU293" s="1116"/>
      <c r="AV293" s="1116"/>
      <c r="AW293" s="1116"/>
      <c r="AX293" s="1116"/>
      <c r="AY293" s="1116"/>
      <c r="AZ293" s="1116"/>
      <c r="BA293" s="1116"/>
      <c r="BB293" s="1116"/>
      <c r="BC293" s="1116"/>
      <c r="BD293" s="1116"/>
      <c r="BE293" s="1116"/>
      <c r="BF293" s="1116"/>
      <c r="BG293" s="1116"/>
      <c r="BH293" s="1116"/>
      <c r="BI293" s="1116"/>
      <c r="BJ293" s="1116"/>
      <c r="BK293" s="1116"/>
      <c r="BL293" s="1116"/>
      <c r="BM293" s="1116"/>
      <c r="BN293" s="1116"/>
      <c r="BO293" s="1116"/>
      <c r="BP293" s="1116"/>
      <c r="BQ293" s="1116"/>
      <c r="BR293" s="1116"/>
    </row>
    <row r="294" spans="2:70">
      <c r="I294" s="1116"/>
      <c r="J294" s="1116"/>
      <c r="K294" s="1116"/>
      <c r="L294" s="1116"/>
      <c r="M294" s="1116"/>
      <c r="N294" s="1116"/>
      <c r="O294" s="1116"/>
      <c r="P294" s="1116"/>
      <c r="Q294" s="1116"/>
      <c r="R294" s="1116"/>
      <c r="S294" s="1116"/>
      <c r="T294" s="1116"/>
      <c r="U294" s="1116"/>
      <c r="V294" s="1116"/>
      <c r="W294" s="1116"/>
      <c r="X294" s="1116"/>
      <c r="Y294" s="1116"/>
      <c r="Z294" s="1116"/>
      <c r="AA294" s="1116"/>
      <c r="AB294" s="1116"/>
      <c r="AC294" s="1116"/>
      <c r="AD294" s="1116"/>
      <c r="AE294" s="1116"/>
      <c r="AF294" s="1116"/>
      <c r="AG294" s="1116"/>
      <c r="AH294" s="1116"/>
      <c r="AI294" s="1116"/>
      <c r="AJ294" s="1116"/>
      <c r="AK294" s="1116"/>
      <c r="AL294" s="1116"/>
      <c r="AM294" s="1116"/>
      <c r="AN294" s="1116"/>
      <c r="AO294" s="1116"/>
      <c r="AP294" s="1116"/>
      <c r="AQ294" s="1116"/>
      <c r="AR294" s="1116"/>
      <c r="AS294" s="1116"/>
      <c r="AT294" s="1116"/>
      <c r="AU294" s="1116"/>
      <c r="AV294" s="1116"/>
      <c r="AW294" s="1116"/>
      <c r="AX294" s="1116"/>
      <c r="AY294" s="1116"/>
      <c r="AZ294" s="1116"/>
      <c r="BA294" s="1116"/>
      <c r="BB294" s="1116"/>
      <c r="BC294" s="1116"/>
      <c r="BD294" s="1116"/>
      <c r="BE294" s="1116"/>
      <c r="BF294" s="1116"/>
      <c r="BG294" s="1116"/>
      <c r="BH294" s="1116"/>
      <c r="BI294" s="1116"/>
      <c r="BJ294" s="1116"/>
      <c r="BK294" s="1116"/>
      <c r="BL294" s="1116"/>
      <c r="BM294" s="1116"/>
      <c r="BN294" s="1116"/>
      <c r="BO294" s="1116"/>
      <c r="BP294" s="1116"/>
      <c r="BQ294" s="1116"/>
      <c r="BR294" s="1116"/>
    </row>
    <row r="296" spans="2:70">
      <c r="I296" s="1116"/>
      <c r="J296" s="1116"/>
      <c r="K296" s="1116"/>
      <c r="L296" s="1116"/>
      <c r="M296" s="1116"/>
      <c r="N296" s="1116"/>
      <c r="O296" s="1116"/>
      <c r="P296" s="1116"/>
      <c r="Q296" s="1116"/>
      <c r="R296" s="1116"/>
      <c r="S296" s="1116"/>
      <c r="T296" s="1116"/>
      <c r="U296" s="1116"/>
      <c r="V296" s="1116"/>
      <c r="W296" s="1116"/>
      <c r="X296" s="1116"/>
      <c r="Y296" s="1116"/>
      <c r="Z296" s="1116"/>
      <c r="AA296" s="1116"/>
      <c r="AB296" s="1116"/>
      <c r="AC296" s="1116"/>
      <c r="AD296" s="1116"/>
      <c r="AE296" s="1116"/>
      <c r="AF296" s="1116"/>
      <c r="AG296" s="1116"/>
      <c r="AH296" s="1116"/>
      <c r="AI296" s="1116"/>
      <c r="AJ296" s="1116"/>
      <c r="AK296" s="1116"/>
      <c r="AL296" s="1116"/>
      <c r="AM296" s="1116"/>
      <c r="AN296" s="1116"/>
      <c r="AO296" s="1116"/>
      <c r="AP296" s="1116"/>
      <c r="AQ296" s="1116"/>
      <c r="AR296" s="1116"/>
      <c r="AS296" s="1116"/>
      <c r="AT296" s="1116"/>
      <c r="AU296" s="1116"/>
      <c r="AV296" s="1116"/>
      <c r="AW296" s="1116"/>
      <c r="AX296" s="1116"/>
      <c r="AY296" s="1116"/>
      <c r="AZ296" s="1116"/>
      <c r="BA296" s="1116"/>
      <c r="BB296" s="1116"/>
      <c r="BC296" s="1116"/>
      <c r="BD296" s="1116"/>
      <c r="BE296" s="1116"/>
      <c r="BF296" s="1116"/>
      <c r="BG296" s="1116"/>
      <c r="BH296" s="1116"/>
      <c r="BI296" s="1116"/>
      <c r="BJ296" s="1116"/>
      <c r="BK296" s="1116"/>
      <c r="BL296" s="1116"/>
      <c r="BM296" s="1116"/>
      <c r="BN296" s="1116"/>
      <c r="BO296" s="1116"/>
      <c r="BP296" s="1116"/>
      <c r="BQ296" s="1116"/>
      <c r="BR296" s="1116"/>
    </row>
    <row r="297" spans="2:70">
      <c r="I297" s="1116"/>
      <c r="J297" s="1116"/>
      <c r="K297" s="1116"/>
      <c r="L297" s="1116"/>
      <c r="M297" s="1116"/>
      <c r="N297" s="1116"/>
      <c r="O297" s="1116"/>
      <c r="P297" s="1116"/>
      <c r="Q297" s="1116"/>
      <c r="R297" s="1116"/>
      <c r="S297" s="1116"/>
      <c r="T297" s="1116"/>
      <c r="U297" s="1116"/>
      <c r="V297" s="1116"/>
      <c r="W297" s="1116"/>
      <c r="X297" s="1116"/>
      <c r="Y297" s="1116"/>
      <c r="Z297" s="1116"/>
      <c r="AA297" s="1116"/>
      <c r="AB297" s="1116"/>
      <c r="AC297" s="1116"/>
      <c r="AD297" s="1116"/>
      <c r="AE297" s="1116"/>
      <c r="AF297" s="1116"/>
      <c r="AG297" s="1116"/>
      <c r="AH297" s="1116"/>
      <c r="AI297" s="1116"/>
      <c r="AJ297" s="1116"/>
      <c r="AK297" s="1116"/>
      <c r="AL297" s="1116"/>
      <c r="AM297" s="1116"/>
      <c r="AN297" s="1116"/>
      <c r="AO297" s="1116"/>
      <c r="AP297" s="1116"/>
      <c r="AQ297" s="1116"/>
      <c r="AR297" s="1116"/>
      <c r="AS297" s="1116"/>
      <c r="AT297" s="1116"/>
      <c r="AU297" s="1116"/>
      <c r="AV297" s="1116"/>
      <c r="AW297" s="1116"/>
      <c r="AX297" s="1116"/>
      <c r="AY297" s="1116"/>
      <c r="AZ297" s="1116"/>
      <c r="BA297" s="1116"/>
      <c r="BB297" s="1116"/>
      <c r="BC297" s="1116"/>
      <c r="BD297" s="1116"/>
      <c r="BE297" s="1116"/>
      <c r="BF297" s="1116"/>
      <c r="BG297" s="1116"/>
      <c r="BH297" s="1116"/>
      <c r="BI297" s="1116"/>
      <c r="BJ297" s="1116"/>
      <c r="BK297" s="1116"/>
      <c r="BL297" s="1116"/>
      <c r="BM297" s="1116"/>
      <c r="BN297" s="1116"/>
      <c r="BO297" s="1116"/>
      <c r="BP297" s="1116"/>
      <c r="BQ297" s="1116"/>
      <c r="BR297" s="1116"/>
    </row>
    <row r="299" spans="2:70">
      <c r="I299" s="1116"/>
      <c r="J299" s="1116"/>
      <c r="K299" s="1116"/>
      <c r="L299" s="1116"/>
      <c r="M299" s="1116"/>
      <c r="N299" s="1116"/>
      <c r="O299" s="1116"/>
      <c r="P299" s="1116"/>
      <c r="Q299" s="1116"/>
      <c r="R299" s="1116"/>
      <c r="S299" s="1116"/>
      <c r="T299" s="1116"/>
      <c r="U299" s="1116"/>
      <c r="V299" s="1116"/>
      <c r="W299" s="1116"/>
      <c r="X299" s="1116"/>
      <c r="Y299" s="1116"/>
      <c r="Z299" s="1116"/>
      <c r="AA299" s="1116"/>
      <c r="AB299" s="1116"/>
      <c r="AC299" s="1116"/>
      <c r="AD299" s="1116"/>
      <c r="AE299" s="1116"/>
      <c r="AF299" s="1116"/>
      <c r="AG299" s="1116"/>
      <c r="AH299" s="1116"/>
      <c r="AI299" s="1116"/>
      <c r="AJ299" s="1116"/>
      <c r="AK299" s="1116"/>
      <c r="AL299" s="1116"/>
      <c r="AM299" s="1116"/>
      <c r="AN299" s="1116"/>
      <c r="AO299" s="1116"/>
      <c r="AP299" s="1116"/>
      <c r="AQ299" s="1116"/>
      <c r="AR299" s="1116"/>
      <c r="AS299" s="1116"/>
      <c r="AT299" s="1116"/>
      <c r="AU299" s="1116"/>
      <c r="AV299" s="1116"/>
      <c r="AW299" s="1116"/>
      <c r="AX299" s="1116"/>
      <c r="AY299" s="1116"/>
      <c r="AZ299" s="1116"/>
      <c r="BA299" s="1116"/>
      <c r="BB299" s="1116"/>
      <c r="BC299" s="1116"/>
      <c r="BD299" s="1116"/>
      <c r="BE299" s="1116"/>
      <c r="BF299" s="1116"/>
      <c r="BG299" s="1116"/>
      <c r="BH299" s="1116"/>
      <c r="BI299" s="1116"/>
      <c r="BJ299" s="1116"/>
      <c r="BK299" s="1116"/>
      <c r="BL299" s="1116"/>
      <c r="BM299" s="1116"/>
      <c r="BN299" s="1116"/>
      <c r="BO299" s="1116"/>
      <c r="BP299" s="1116"/>
      <c r="BQ299" s="1116"/>
      <c r="BR299" s="1116"/>
    </row>
    <row r="300" spans="2:70">
      <c r="I300" s="1116"/>
      <c r="J300" s="1116"/>
      <c r="K300" s="1116"/>
      <c r="L300" s="1116"/>
      <c r="M300" s="1116"/>
      <c r="N300" s="1116"/>
      <c r="O300" s="1116"/>
      <c r="P300" s="1116"/>
      <c r="Q300" s="1116"/>
      <c r="R300" s="1116"/>
      <c r="S300" s="1116"/>
      <c r="T300" s="1116"/>
      <c r="U300" s="1116"/>
      <c r="V300" s="1116"/>
      <c r="W300" s="1116"/>
      <c r="X300" s="1116"/>
      <c r="Y300" s="1116"/>
      <c r="Z300" s="1116"/>
      <c r="AA300" s="1116"/>
      <c r="AB300" s="1116"/>
      <c r="AC300" s="1116"/>
      <c r="AD300" s="1116"/>
      <c r="AE300" s="1116"/>
      <c r="AF300" s="1116"/>
      <c r="AG300" s="1116"/>
      <c r="AH300" s="1116"/>
      <c r="AI300" s="1116"/>
      <c r="AJ300" s="1116"/>
      <c r="AK300" s="1116"/>
      <c r="AL300" s="1116"/>
      <c r="AM300" s="1116"/>
      <c r="AN300" s="1116"/>
      <c r="AO300" s="1116"/>
      <c r="AP300" s="1116"/>
      <c r="AQ300" s="1116"/>
      <c r="AR300" s="1116"/>
      <c r="AS300" s="1116"/>
      <c r="AT300" s="1116"/>
      <c r="AU300" s="1116"/>
      <c r="AV300" s="1116"/>
      <c r="AW300" s="1116"/>
      <c r="AX300" s="1116"/>
      <c r="AY300" s="1116"/>
      <c r="AZ300" s="1116"/>
      <c r="BA300" s="1116"/>
      <c r="BB300" s="1116"/>
      <c r="BC300" s="1116"/>
      <c r="BD300" s="1116"/>
      <c r="BE300" s="1116"/>
      <c r="BF300" s="1116"/>
      <c r="BG300" s="1116"/>
      <c r="BH300" s="1116"/>
      <c r="BI300" s="1116"/>
      <c r="BJ300" s="1116"/>
      <c r="BK300" s="1116"/>
      <c r="BL300" s="1116"/>
      <c r="BM300" s="1116"/>
      <c r="BN300" s="1116"/>
      <c r="BO300" s="1116"/>
      <c r="BP300" s="1116"/>
      <c r="BQ300" s="1116"/>
      <c r="BR300" s="1116"/>
    </row>
    <row r="302" spans="2:70">
      <c r="I302" s="1116"/>
      <c r="J302" s="1116"/>
      <c r="K302" s="1116"/>
      <c r="L302" s="1116"/>
      <c r="M302" s="1116"/>
      <c r="N302" s="1116"/>
      <c r="O302" s="1116"/>
      <c r="P302" s="1116"/>
      <c r="Q302" s="1116"/>
      <c r="R302" s="1116"/>
      <c r="S302" s="1116"/>
      <c r="T302" s="1116"/>
      <c r="U302" s="1116"/>
      <c r="V302" s="1116"/>
      <c r="W302" s="1116"/>
      <c r="X302" s="1116"/>
      <c r="Y302" s="1116"/>
      <c r="Z302" s="1116"/>
      <c r="AA302" s="1116"/>
      <c r="AB302" s="1116"/>
      <c r="AC302" s="1116"/>
      <c r="AD302" s="1116"/>
      <c r="AE302" s="1116"/>
      <c r="AF302" s="1116"/>
      <c r="AG302" s="1116"/>
      <c r="AH302" s="1116"/>
      <c r="AI302" s="1116"/>
      <c r="AJ302" s="1116"/>
      <c r="AK302" s="1116"/>
      <c r="AL302" s="1116"/>
      <c r="AM302" s="1116"/>
      <c r="AN302" s="1116"/>
      <c r="AO302" s="1116"/>
      <c r="AP302" s="1116"/>
      <c r="AQ302" s="1116"/>
      <c r="AR302" s="1116"/>
      <c r="AS302" s="1116"/>
      <c r="AT302" s="1116"/>
      <c r="AU302" s="1116"/>
      <c r="AV302" s="1116"/>
      <c r="AW302" s="1116"/>
      <c r="AX302" s="1116"/>
      <c r="AY302" s="1116"/>
      <c r="AZ302" s="1116"/>
      <c r="BA302" s="1116"/>
      <c r="BB302" s="1116"/>
      <c r="BC302" s="1116"/>
      <c r="BD302" s="1116"/>
      <c r="BE302" s="1116"/>
      <c r="BF302" s="1116"/>
      <c r="BG302" s="1116"/>
      <c r="BH302" s="1116"/>
      <c r="BI302" s="1116"/>
      <c r="BJ302" s="1116"/>
      <c r="BK302" s="1116"/>
      <c r="BL302" s="1116"/>
      <c r="BM302" s="1116"/>
      <c r="BN302" s="1116"/>
      <c r="BO302" s="1116"/>
      <c r="BP302" s="1116"/>
      <c r="BQ302" s="1116"/>
      <c r="BR302" s="1116"/>
    </row>
    <row r="303" spans="2:70">
      <c r="I303" s="1116"/>
      <c r="J303" s="1116"/>
      <c r="K303" s="1116"/>
      <c r="L303" s="1116"/>
      <c r="M303" s="1116"/>
      <c r="N303" s="1116"/>
      <c r="O303" s="1116"/>
      <c r="P303" s="1116"/>
      <c r="Q303" s="1116"/>
      <c r="R303" s="1116"/>
      <c r="S303" s="1116"/>
      <c r="T303" s="1116"/>
      <c r="U303" s="1116"/>
      <c r="V303" s="1116"/>
      <c r="W303" s="1116"/>
      <c r="X303" s="1116"/>
      <c r="Y303" s="1116"/>
      <c r="Z303" s="1116"/>
      <c r="AA303" s="1116"/>
      <c r="AB303" s="1116"/>
      <c r="AC303" s="1116"/>
      <c r="AD303" s="1116"/>
      <c r="AE303" s="1116"/>
      <c r="AF303" s="1116"/>
      <c r="AG303" s="1116"/>
      <c r="AH303" s="1116"/>
      <c r="AI303" s="1116"/>
      <c r="AJ303" s="1116"/>
      <c r="AK303" s="1116"/>
      <c r="AL303" s="1116"/>
      <c r="AM303" s="1116"/>
      <c r="AN303" s="1116"/>
      <c r="AO303" s="1116"/>
      <c r="AP303" s="1116"/>
      <c r="AQ303" s="1116"/>
      <c r="AR303" s="1116"/>
      <c r="AS303" s="1116"/>
      <c r="AT303" s="1116"/>
      <c r="AU303" s="1116"/>
      <c r="AV303" s="1116"/>
      <c r="AW303" s="1116"/>
      <c r="AX303" s="1116"/>
      <c r="AY303" s="1116"/>
      <c r="AZ303" s="1116"/>
      <c r="BA303" s="1116"/>
      <c r="BB303" s="1116"/>
      <c r="BC303" s="1116"/>
      <c r="BD303" s="1116"/>
      <c r="BE303" s="1116"/>
      <c r="BF303" s="1116"/>
      <c r="BG303" s="1116"/>
      <c r="BH303" s="1116"/>
      <c r="BI303" s="1116"/>
      <c r="BJ303" s="1116"/>
      <c r="BK303" s="1116"/>
      <c r="BL303" s="1116"/>
      <c r="BM303" s="1116"/>
      <c r="BN303" s="1116"/>
      <c r="BO303" s="1116"/>
      <c r="BP303" s="1116"/>
      <c r="BQ303" s="1116"/>
      <c r="BR303" s="1116"/>
    </row>
    <row r="305" spans="9:70">
      <c r="I305" s="1116"/>
      <c r="J305" s="1116"/>
      <c r="K305" s="1116"/>
      <c r="L305" s="1116"/>
      <c r="M305" s="1116"/>
      <c r="N305" s="1116"/>
      <c r="O305" s="1116"/>
      <c r="P305" s="1116"/>
      <c r="Q305" s="1116"/>
      <c r="R305" s="1116"/>
      <c r="S305" s="1116"/>
      <c r="T305" s="1116"/>
      <c r="U305" s="1116"/>
      <c r="V305" s="1116"/>
      <c r="W305" s="1116"/>
      <c r="X305" s="1116"/>
      <c r="Y305" s="1116"/>
      <c r="Z305" s="1116"/>
      <c r="AA305" s="1116"/>
      <c r="AB305" s="1116"/>
      <c r="AC305" s="1116"/>
      <c r="AD305" s="1116"/>
      <c r="AE305" s="1116"/>
      <c r="AF305" s="1116"/>
      <c r="AG305" s="1116"/>
      <c r="AH305" s="1116"/>
      <c r="AI305" s="1116"/>
      <c r="AJ305" s="1116"/>
      <c r="AK305" s="1116"/>
      <c r="AL305" s="1116"/>
      <c r="AM305" s="1116"/>
      <c r="AN305" s="1116"/>
      <c r="AO305" s="1116"/>
      <c r="AP305" s="1116"/>
      <c r="AQ305" s="1116"/>
      <c r="AR305" s="1116"/>
      <c r="AS305" s="1116"/>
      <c r="AT305" s="1116"/>
      <c r="AU305" s="1116"/>
      <c r="AV305" s="1116"/>
      <c r="AW305" s="1116"/>
      <c r="AX305" s="1116"/>
      <c r="AY305" s="1116"/>
      <c r="AZ305" s="1116"/>
      <c r="BA305" s="1116"/>
      <c r="BB305" s="1116"/>
      <c r="BC305" s="1116"/>
      <c r="BD305" s="1116"/>
      <c r="BE305" s="1116"/>
      <c r="BF305" s="1116"/>
      <c r="BG305" s="1116"/>
      <c r="BH305" s="1116"/>
      <c r="BI305" s="1116"/>
      <c r="BJ305" s="1116"/>
      <c r="BK305" s="1116"/>
      <c r="BL305" s="1116"/>
      <c r="BM305" s="1116"/>
      <c r="BN305" s="1116"/>
      <c r="BO305" s="1116"/>
      <c r="BP305" s="1116"/>
      <c r="BQ305" s="1116"/>
      <c r="BR305" s="1116"/>
    </row>
    <row r="306" spans="9:70">
      <c r="I306" s="1116"/>
      <c r="J306" s="1116"/>
      <c r="K306" s="1116"/>
      <c r="L306" s="1116"/>
      <c r="M306" s="1116"/>
      <c r="N306" s="1116"/>
      <c r="O306" s="1116"/>
      <c r="P306" s="1116"/>
      <c r="Q306" s="1116"/>
      <c r="R306" s="1116"/>
      <c r="S306" s="1116"/>
      <c r="T306" s="1116"/>
      <c r="U306" s="1116"/>
      <c r="V306" s="1116"/>
      <c r="W306" s="1116"/>
      <c r="X306" s="1116"/>
      <c r="Y306" s="1116"/>
      <c r="Z306" s="1116"/>
      <c r="AA306" s="1116"/>
      <c r="AB306" s="1116"/>
      <c r="AC306" s="1116"/>
      <c r="AD306" s="1116"/>
      <c r="AE306" s="1116"/>
      <c r="AF306" s="1116"/>
      <c r="AG306" s="1116"/>
      <c r="AH306" s="1116"/>
      <c r="AI306" s="1116"/>
      <c r="AJ306" s="1116"/>
      <c r="AK306" s="1116"/>
      <c r="AL306" s="1116"/>
      <c r="AM306" s="1116"/>
      <c r="AN306" s="1116"/>
      <c r="AO306" s="1116"/>
      <c r="AP306" s="1116"/>
      <c r="AQ306" s="1116"/>
      <c r="AR306" s="1116"/>
      <c r="AS306" s="1116"/>
      <c r="AT306" s="1116"/>
      <c r="AU306" s="1116"/>
      <c r="AV306" s="1116"/>
      <c r="AW306" s="1116"/>
      <c r="AX306" s="1116"/>
      <c r="AY306" s="1116"/>
      <c r="AZ306" s="1116"/>
      <c r="BA306" s="1116"/>
      <c r="BB306" s="1116"/>
      <c r="BC306" s="1116"/>
      <c r="BD306" s="1116"/>
      <c r="BE306" s="1116"/>
      <c r="BF306" s="1116"/>
      <c r="BG306" s="1116"/>
      <c r="BH306" s="1116"/>
      <c r="BI306" s="1116"/>
      <c r="BJ306" s="1116"/>
      <c r="BK306" s="1116"/>
      <c r="BL306" s="1116"/>
      <c r="BM306" s="1116"/>
      <c r="BN306" s="1116"/>
      <c r="BO306" s="1116"/>
      <c r="BP306" s="1116"/>
      <c r="BQ306" s="1116"/>
      <c r="BR306" s="1116"/>
    </row>
    <row r="308" spans="9:70">
      <c r="I308" s="1116"/>
      <c r="J308" s="1116"/>
      <c r="K308" s="1116"/>
      <c r="L308" s="1116"/>
      <c r="M308" s="1116"/>
      <c r="N308" s="1116"/>
      <c r="O308" s="1116"/>
      <c r="P308" s="1116"/>
      <c r="Q308" s="1116"/>
      <c r="R308" s="1116"/>
      <c r="S308" s="1116"/>
      <c r="T308" s="1116"/>
      <c r="U308" s="1116"/>
      <c r="V308" s="1116"/>
      <c r="W308" s="1116"/>
      <c r="X308" s="1116"/>
      <c r="Y308" s="1116"/>
      <c r="Z308" s="1116"/>
      <c r="AA308" s="1116"/>
      <c r="AB308" s="1116"/>
      <c r="AC308" s="1116"/>
      <c r="AD308" s="1116"/>
      <c r="AE308" s="1116"/>
      <c r="AF308" s="1116"/>
      <c r="AG308" s="1116"/>
      <c r="AH308" s="1116"/>
      <c r="AI308" s="1116"/>
      <c r="AJ308" s="1116"/>
      <c r="AK308" s="1116"/>
      <c r="AL308" s="1116"/>
      <c r="AM308" s="1116"/>
      <c r="AN308" s="1116"/>
      <c r="AO308" s="1116"/>
      <c r="AP308" s="1116"/>
      <c r="AQ308" s="1116"/>
      <c r="AR308" s="1116"/>
      <c r="AS308" s="1116"/>
      <c r="AT308" s="1116"/>
      <c r="AU308" s="1116"/>
      <c r="AV308" s="1116"/>
      <c r="AW308" s="1116"/>
      <c r="AX308" s="1116"/>
      <c r="AY308" s="1116"/>
      <c r="AZ308" s="1116"/>
      <c r="BA308" s="1116"/>
      <c r="BB308" s="1116"/>
      <c r="BC308" s="1116"/>
      <c r="BD308" s="1116"/>
      <c r="BE308" s="1116"/>
      <c r="BF308" s="1116"/>
      <c r="BG308" s="1116"/>
      <c r="BH308" s="1116"/>
      <c r="BI308" s="1116"/>
      <c r="BJ308" s="1116"/>
      <c r="BK308" s="1116"/>
      <c r="BL308" s="1116"/>
      <c r="BM308" s="1116"/>
      <c r="BN308" s="1116"/>
      <c r="BO308" s="1116"/>
      <c r="BP308" s="1116"/>
      <c r="BQ308" s="1116"/>
      <c r="BR308" s="1116"/>
    </row>
    <row r="309" spans="9:70">
      <c r="I309" s="1116"/>
      <c r="J309" s="1116"/>
      <c r="K309" s="1116"/>
      <c r="L309" s="1116"/>
      <c r="M309" s="1116"/>
      <c r="N309" s="1116"/>
      <c r="O309" s="1116"/>
      <c r="P309" s="1116"/>
      <c r="Q309" s="1116"/>
      <c r="R309" s="1116"/>
      <c r="S309" s="1116"/>
      <c r="T309" s="1116"/>
      <c r="U309" s="1116"/>
      <c r="V309" s="1116"/>
      <c r="W309" s="1116"/>
      <c r="X309" s="1116"/>
      <c r="Y309" s="1116"/>
      <c r="Z309" s="1116"/>
      <c r="AA309" s="1116"/>
      <c r="AB309" s="1116"/>
      <c r="AC309" s="1116"/>
      <c r="AD309" s="1116"/>
      <c r="AE309" s="1116"/>
      <c r="AF309" s="1116"/>
      <c r="AG309" s="1116"/>
      <c r="AH309" s="1116"/>
      <c r="AI309" s="1116"/>
      <c r="AJ309" s="1116"/>
      <c r="AK309" s="1116"/>
      <c r="AL309" s="1116"/>
      <c r="AM309" s="1116"/>
      <c r="AN309" s="1116"/>
      <c r="AO309" s="1116"/>
      <c r="AP309" s="1116"/>
      <c r="AQ309" s="1116"/>
      <c r="AR309" s="1116"/>
      <c r="AS309" s="1116"/>
      <c r="AT309" s="1116"/>
      <c r="AU309" s="1116"/>
      <c r="AV309" s="1116"/>
      <c r="AW309" s="1116"/>
      <c r="AX309" s="1116"/>
      <c r="AY309" s="1116"/>
      <c r="AZ309" s="1116"/>
      <c r="BA309" s="1116"/>
      <c r="BB309" s="1116"/>
      <c r="BC309" s="1116"/>
      <c r="BD309" s="1116"/>
      <c r="BE309" s="1116"/>
      <c r="BF309" s="1116"/>
      <c r="BG309" s="1116"/>
      <c r="BH309" s="1116"/>
      <c r="BI309" s="1116"/>
      <c r="BJ309" s="1116"/>
      <c r="BK309" s="1116"/>
      <c r="BL309" s="1116"/>
      <c r="BM309" s="1116"/>
      <c r="BN309" s="1116"/>
      <c r="BO309" s="1116"/>
      <c r="BP309" s="1116"/>
      <c r="BQ309" s="1116"/>
      <c r="BR309" s="1116"/>
    </row>
    <row r="311" spans="9:70">
      <c r="I311" s="1116"/>
      <c r="J311" s="1116"/>
      <c r="K311" s="1116"/>
      <c r="L311" s="1116"/>
      <c r="M311" s="1116"/>
      <c r="N311" s="1116"/>
      <c r="O311" s="1116"/>
      <c r="P311" s="1116"/>
      <c r="Q311" s="1116"/>
      <c r="R311" s="1116"/>
      <c r="S311" s="1116"/>
      <c r="T311" s="1116"/>
      <c r="U311" s="1116"/>
      <c r="V311" s="1116"/>
      <c r="W311" s="1116"/>
      <c r="X311" s="1116"/>
      <c r="Y311" s="1116"/>
      <c r="Z311" s="1116"/>
      <c r="AA311" s="1116"/>
      <c r="AB311" s="1116"/>
      <c r="AC311" s="1116"/>
      <c r="AD311" s="1116"/>
      <c r="AE311" s="1116"/>
      <c r="AF311" s="1116"/>
      <c r="AG311" s="1116"/>
      <c r="AH311" s="1116"/>
      <c r="AI311" s="1116"/>
      <c r="AJ311" s="1116"/>
      <c r="AK311" s="1116"/>
      <c r="AL311" s="1116"/>
      <c r="AM311" s="1116"/>
      <c r="AN311" s="1116"/>
      <c r="AO311" s="1116"/>
      <c r="AP311" s="1116"/>
      <c r="AQ311" s="1116"/>
      <c r="AR311" s="1116"/>
      <c r="AS311" s="1116"/>
      <c r="AT311" s="1116"/>
      <c r="AU311" s="1116"/>
      <c r="AV311" s="1116"/>
      <c r="AW311" s="1116"/>
      <c r="AX311" s="1116"/>
      <c r="AY311" s="1116"/>
      <c r="AZ311" s="1116"/>
      <c r="BA311" s="1116"/>
      <c r="BB311" s="1116"/>
      <c r="BC311" s="1116"/>
      <c r="BD311" s="1116"/>
      <c r="BE311" s="1116"/>
      <c r="BF311" s="1116"/>
      <c r="BG311" s="1116"/>
      <c r="BH311" s="1116"/>
      <c r="BI311" s="1116"/>
      <c r="BJ311" s="1116"/>
      <c r="BK311" s="1116"/>
      <c r="BL311" s="1116"/>
      <c r="BM311" s="1116"/>
      <c r="BN311" s="1116"/>
      <c r="BO311" s="1116"/>
      <c r="BP311" s="1116"/>
      <c r="BQ311" s="1116"/>
      <c r="BR311" s="1116"/>
    </row>
    <row r="312" spans="9:70">
      <c r="I312" s="1116"/>
      <c r="J312" s="1116"/>
      <c r="K312" s="1116"/>
      <c r="L312" s="1116"/>
      <c r="M312" s="1116"/>
      <c r="N312" s="1116"/>
      <c r="O312" s="1116"/>
      <c r="P312" s="1116"/>
      <c r="Q312" s="1116"/>
      <c r="R312" s="1116"/>
      <c r="S312" s="1116"/>
      <c r="T312" s="1116"/>
      <c r="U312" s="1116"/>
      <c r="V312" s="1116"/>
      <c r="W312" s="1116"/>
      <c r="X312" s="1116"/>
      <c r="Y312" s="1116"/>
      <c r="Z312" s="1116"/>
      <c r="AA312" s="1116"/>
      <c r="AB312" s="1116"/>
      <c r="AC312" s="1116"/>
      <c r="AD312" s="1116"/>
      <c r="AE312" s="1116"/>
      <c r="AF312" s="1116"/>
      <c r="AG312" s="1116"/>
      <c r="AH312" s="1116"/>
      <c r="AI312" s="1116"/>
      <c r="AJ312" s="1116"/>
      <c r="AK312" s="1116"/>
      <c r="AL312" s="1116"/>
      <c r="AM312" s="1116"/>
      <c r="AN312" s="1116"/>
      <c r="AO312" s="1116"/>
      <c r="AP312" s="1116"/>
      <c r="AQ312" s="1116"/>
      <c r="AR312" s="1116"/>
      <c r="AS312" s="1116"/>
      <c r="AT312" s="1116"/>
      <c r="AU312" s="1116"/>
      <c r="AV312" s="1116"/>
      <c r="AW312" s="1116"/>
      <c r="AX312" s="1116"/>
      <c r="AY312" s="1116"/>
      <c r="AZ312" s="1116"/>
      <c r="BA312" s="1116"/>
      <c r="BB312" s="1116"/>
      <c r="BC312" s="1116"/>
      <c r="BD312" s="1116"/>
      <c r="BE312" s="1116"/>
      <c r="BF312" s="1116"/>
      <c r="BG312" s="1116"/>
      <c r="BH312" s="1116"/>
      <c r="BI312" s="1116"/>
      <c r="BJ312" s="1116"/>
      <c r="BK312" s="1116"/>
      <c r="BL312" s="1116"/>
      <c r="BM312" s="1116"/>
      <c r="BN312" s="1116"/>
      <c r="BO312" s="1116"/>
      <c r="BP312" s="1116"/>
      <c r="BQ312" s="1116"/>
      <c r="BR312" s="1116"/>
    </row>
    <row r="314" spans="9:70">
      <c r="I314" s="1116"/>
      <c r="J314" s="1116"/>
      <c r="K314" s="1116"/>
      <c r="L314" s="1116"/>
      <c r="M314" s="1116"/>
      <c r="N314" s="1116"/>
      <c r="O314" s="1116"/>
      <c r="P314" s="1116"/>
      <c r="Q314" s="1116"/>
      <c r="R314" s="1116"/>
      <c r="S314" s="1116"/>
      <c r="T314" s="1116"/>
      <c r="U314" s="1116"/>
      <c r="V314" s="1116"/>
      <c r="W314" s="1116"/>
      <c r="X314" s="1116"/>
      <c r="Y314" s="1116"/>
      <c r="Z314" s="1116"/>
      <c r="AA314" s="1116"/>
      <c r="AB314" s="1116"/>
      <c r="AC314" s="1116"/>
      <c r="AD314" s="1116"/>
      <c r="AE314" s="1116"/>
      <c r="AF314" s="1116"/>
      <c r="AG314" s="1116"/>
      <c r="AH314" s="1116"/>
      <c r="AI314" s="1116"/>
      <c r="AJ314" s="1116"/>
      <c r="AK314" s="1116"/>
      <c r="AL314" s="1116"/>
      <c r="AM314" s="1116"/>
      <c r="AN314" s="1116"/>
      <c r="AO314" s="1116"/>
      <c r="AP314" s="1116"/>
      <c r="AQ314" s="1116"/>
      <c r="AR314" s="1116"/>
      <c r="AS314" s="1116"/>
      <c r="AT314" s="1116"/>
      <c r="AU314" s="1116"/>
      <c r="AV314" s="1116"/>
      <c r="AW314" s="1116"/>
      <c r="AX314" s="1116"/>
      <c r="AY314" s="1116"/>
      <c r="AZ314" s="1116"/>
      <c r="BA314" s="1116"/>
      <c r="BB314" s="1116"/>
      <c r="BC314" s="1116"/>
      <c r="BD314" s="1116"/>
      <c r="BE314" s="1116"/>
      <c r="BF314" s="1116"/>
      <c r="BG314" s="1116"/>
      <c r="BH314" s="1116"/>
      <c r="BI314" s="1116"/>
      <c r="BJ314" s="1116"/>
      <c r="BK314" s="1116"/>
      <c r="BL314" s="1116"/>
      <c r="BM314" s="1116"/>
      <c r="BN314" s="1116"/>
      <c r="BO314" s="1116"/>
      <c r="BP314" s="1116"/>
      <c r="BQ314" s="1116"/>
      <c r="BR314" s="1116"/>
    </row>
    <row r="315" spans="9:70">
      <c r="I315" s="1116"/>
      <c r="J315" s="1116"/>
      <c r="K315" s="1116"/>
      <c r="L315" s="1116"/>
      <c r="M315" s="1116"/>
      <c r="N315" s="1116"/>
      <c r="O315" s="1116"/>
      <c r="P315" s="1116"/>
      <c r="Q315" s="1116"/>
      <c r="R315" s="1116"/>
      <c r="S315" s="1116"/>
      <c r="T315" s="1116"/>
      <c r="U315" s="1116"/>
      <c r="V315" s="1116"/>
      <c r="W315" s="1116"/>
      <c r="X315" s="1116"/>
      <c r="Y315" s="1116"/>
      <c r="Z315" s="1116"/>
      <c r="AA315" s="1116"/>
      <c r="AB315" s="1116"/>
      <c r="AC315" s="1116"/>
      <c r="AD315" s="1116"/>
      <c r="AE315" s="1116"/>
      <c r="AF315" s="1116"/>
      <c r="AG315" s="1116"/>
      <c r="AH315" s="1116"/>
      <c r="AI315" s="1116"/>
      <c r="AJ315" s="1116"/>
      <c r="AK315" s="1116"/>
      <c r="AL315" s="1116"/>
      <c r="AM315" s="1116"/>
      <c r="AN315" s="1116"/>
      <c r="AO315" s="1116"/>
      <c r="AP315" s="1116"/>
      <c r="AQ315" s="1116"/>
      <c r="AR315" s="1116"/>
      <c r="AS315" s="1116"/>
      <c r="AT315" s="1116"/>
      <c r="AU315" s="1116"/>
      <c r="AV315" s="1116"/>
      <c r="AW315" s="1116"/>
      <c r="AX315" s="1116"/>
      <c r="AY315" s="1116"/>
      <c r="AZ315" s="1116"/>
      <c r="BA315" s="1116"/>
      <c r="BB315" s="1116"/>
      <c r="BC315" s="1116"/>
      <c r="BD315" s="1116"/>
      <c r="BE315" s="1116"/>
      <c r="BF315" s="1116"/>
      <c r="BG315" s="1116"/>
      <c r="BH315" s="1116"/>
      <c r="BI315" s="1116"/>
      <c r="BJ315" s="1116"/>
      <c r="BK315" s="1116"/>
      <c r="BL315" s="1116"/>
      <c r="BM315" s="1116"/>
      <c r="BN315" s="1116"/>
      <c r="BO315" s="1116"/>
      <c r="BP315" s="1116"/>
      <c r="BQ315" s="1116"/>
      <c r="BR315" s="1116"/>
    </row>
    <row r="317" spans="9:70">
      <c r="I317" s="1116"/>
      <c r="J317" s="1116"/>
      <c r="K317" s="1116"/>
      <c r="L317" s="1116"/>
      <c r="M317" s="1116"/>
      <c r="N317" s="1116"/>
      <c r="O317" s="1116"/>
      <c r="P317" s="1116"/>
      <c r="Q317" s="1116"/>
      <c r="R317" s="1116"/>
      <c r="S317" s="1116"/>
      <c r="T317" s="1116"/>
      <c r="U317" s="1116"/>
      <c r="V317" s="1116"/>
      <c r="W317" s="1116"/>
      <c r="X317" s="1116"/>
      <c r="Y317" s="1116"/>
      <c r="Z317" s="1116"/>
      <c r="AA317" s="1116"/>
      <c r="AB317" s="1116"/>
      <c r="AC317" s="1116"/>
      <c r="AD317" s="1116"/>
      <c r="AE317" s="1116"/>
      <c r="AF317" s="1116"/>
      <c r="AG317" s="1116"/>
      <c r="AH317" s="1116"/>
      <c r="AI317" s="1116"/>
      <c r="AJ317" s="1116"/>
      <c r="AK317" s="1116"/>
      <c r="AL317" s="1116"/>
      <c r="AM317" s="1116"/>
      <c r="AN317" s="1116"/>
      <c r="AO317" s="1116"/>
      <c r="AP317" s="1116"/>
      <c r="AQ317" s="1116"/>
      <c r="AR317" s="1116"/>
      <c r="AS317" s="1116"/>
      <c r="AT317" s="1116"/>
      <c r="AU317" s="1116"/>
      <c r="AV317" s="1116"/>
      <c r="AW317" s="1116"/>
      <c r="AX317" s="1116"/>
      <c r="AY317" s="1116"/>
      <c r="AZ317" s="1116"/>
      <c r="BA317" s="1116"/>
      <c r="BB317" s="1116"/>
      <c r="BC317" s="1116"/>
      <c r="BD317" s="1116"/>
      <c r="BE317" s="1116"/>
      <c r="BF317" s="1116"/>
      <c r="BG317" s="1116"/>
      <c r="BH317" s="1116"/>
      <c r="BI317" s="1116"/>
      <c r="BJ317" s="1116"/>
      <c r="BK317" s="1116"/>
      <c r="BL317" s="1116"/>
      <c r="BM317" s="1116"/>
      <c r="BN317" s="1116"/>
      <c r="BO317" s="1116"/>
      <c r="BP317" s="1116"/>
      <c r="BQ317" s="1116"/>
      <c r="BR317" s="1116"/>
    </row>
    <row r="318" spans="9:70">
      <c r="I318" s="1116"/>
      <c r="J318" s="1116"/>
      <c r="K318" s="1116"/>
      <c r="L318" s="1116"/>
      <c r="M318" s="1116"/>
      <c r="N318" s="1116"/>
      <c r="O318" s="1116"/>
      <c r="P318" s="1116"/>
      <c r="Q318" s="1116"/>
      <c r="R318" s="1116"/>
      <c r="S318" s="1116"/>
      <c r="T318" s="1116"/>
      <c r="U318" s="1116"/>
      <c r="V318" s="1116"/>
      <c r="W318" s="1116"/>
      <c r="X318" s="1116"/>
      <c r="Y318" s="1116"/>
      <c r="Z318" s="1116"/>
      <c r="AA318" s="1116"/>
      <c r="AB318" s="1116"/>
      <c r="AC318" s="1116"/>
      <c r="AD318" s="1116"/>
      <c r="AE318" s="1116"/>
      <c r="AF318" s="1116"/>
      <c r="AG318" s="1116"/>
      <c r="AH318" s="1116"/>
      <c r="AI318" s="1116"/>
      <c r="AJ318" s="1116"/>
      <c r="AK318" s="1116"/>
      <c r="AL318" s="1116"/>
      <c r="AM318" s="1116"/>
      <c r="AN318" s="1116"/>
      <c r="AO318" s="1116"/>
      <c r="AP318" s="1116"/>
      <c r="AQ318" s="1116"/>
      <c r="AR318" s="1116"/>
      <c r="AS318" s="1116"/>
      <c r="AT318" s="1116"/>
      <c r="AU318" s="1116"/>
      <c r="AV318" s="1116"/>
      <c r="AW318" s="1116"/>
      <c r="AX318" s="1116"/>
      <c r="AY318" s="1116"/>
      <c r="AZ318" s="1116"/>
      <c r="BA318" s="1116"/>
      <c r="BB318" s="1116"/>
      <c r="BC318" s="1116"/>
      <c r="BD318" s="1116"/>
      <c r="BE318" s="1116"/>
      <c r="BF318" s="1116"/>
      <c r="BG318" s="1116"/>
      <c r="BH318" s="1116"/>
      <c r="BI318" s="1116"/>
      <c r="BJ318" s="1116"/>
      <c r="BK318" s="1116"/>
      <c r="BL318" s="1116"/>
      <c r="BM318" s="1116"/>
      <c r="BN318" s="1116"/>
      <c r="BO318" s="1116"/>
      <c r="BP318" s="1116"/>
      <c r="BQ318" s="1116"/>
      <c r="BR318" s="1116"/>
    </row>
    <row r="320" spans="9:70">
      <c r="I320" s="1116"/>
      <c r="J320" s="1116"/>
      <c r="K320" s="1116"/>
      <c r="L320" s="1116"/>
      <c r="M320" s="1116"/>
      <c r="N320" s="1116"/>
      <c r="O320" s="1116"/>
      <c r="P320" s="1116"/>
      <c r="Q320" s="1116"/>
      <c r="R320" s="1116"/>
      <c r="S320" s="1116"/>
      <c r="T320" s="1116"/>
      <c r="U320" s="1116"/>
      <c r="V320" s="1116"/>
      <c r="W320" s="1116"/>
      <c r="X320" s="1116"/>
      <c r="Y320" s="1116"/>
      <c r="Z320" s="1116"/>
      <c r="AA320" s="1116"/>
      <c r="AB320" s="1116"/>
      <c r="AC320" s="1116"/>
      <c r="AD320" s="1116"/>
      <c r="AE320" s="1116"/>
      <c r="AF320" s="1116"/>
      <c r="AG320" s="1116"/>
      <c r="AH320" s="1116"/>
      <c r="AI320" s="1116"/>
      <c r="AJ320" s="1116"/>
      <c r="AK320" s="1116"/>
      <c r="AL320" s="1116"/>
      <c r="AM320" s="1116"/>
      <c r="AN320" s="1116"/>
      <c r="AO320" s="1116"/>
      <c r="AP320" s="1116"/>
      <c r="AQ320" s="1116"/>
      <c r="AR320" s="1116"/>
      <c r="AS320" s="1116"/>
      <c r="AT320" s="1116"/>
      <c r="AU320" s="1116"/>
      <c r="AV320" s="1116"/>
      <c r="AW320" s="1116"/>
      <c r="AX320" s="1116"/>
      <c r="AY320" s="1116"/>
      <c r="AZ320" s="1116"/>
      <c r="BA320" s="1116"/>
      <c r="BB320" s="1116"/>
      <c r="BC320" s="1116"/>
      <c r="BD320" s="1116"/>
      <c r="BE320" s="1116"/>
      <c r="BF320" s="1116"/>
      <c r="BG320" s="1116"/>
      <c r="BH320" s="1116"/>
      <c r="BI320" s="1116"/>
      <c r="BJ320" s="1116"/>
      <c r="BK320" s="1116"/>
      <c r="BL320" s="1116"/>
      <c r="BM320" s="1116"/>
      <c r="BN320" s="1116"/>
      <c r="BO320" s="1116"/>
      <c r="BP320" s="1116"/>
      <c r="BQ320" s="1116"/>
      <c r="BR320" s="1116"/>
    </row>
    <row r="321" spans="9:70">
      <c r="I321" s="1116"/>
      <c r="J321" s="1116"/>
      <c r="K321" s="1116"/>
      <c r="L321" s="1116"/>
      <c r="M321" s="1116"/>
      <c r="N321" s="1116"/>
      <c r="O321" s="1116"/>
      <c r="P321" s="1116"/>
      <c r="Q321" s="1116"/>
      <c r="R321" s="1116"/>
      <c r="S321" s="1116"/>
      <c r="T321" s="1116"/>
      <c r="U321" s="1116"/>
      <c r="V321" s="1116"/>
      <c r="W321" s="1116"/>
      <c r="X321" s="1116"/>
      <c r="Y321" s="1116"/>
      <c r="Z321" s="1116"/>
      <c r="AA321" s="1116"/>
      <c r="AB321" s="1116"/>
      <c r="AC321" s="1116"/>
      <c r="AD321" s="1116"/>
      <c r="AE321" s="1116"/>
      <c r="AF321" s="1116"/>
      <c r="AG321" s="1116"/>
      <c r="AH321" s="1116"/>
      <c r="AI321" s="1116"/>
      <c r="AJ321" s="1116"/>
      <c r="AK321" s="1116"/>
      <c r="AL321" s="1116"/>
      <c r="AM321" s="1116"/>
      <c r="AN321" s="1116"/>
      <c r="AO321" s="1116"/>
      <c r="AP321" s="1116"/>
      <c r="AQ321" s="1116"/>
      <c r="AR321" s="1116"/>
      <c r="AS321" s="1116"/>
      <c r="AT321" s="1116"/>
      <c r="AU321" s="1116"/>
      <c r="AV321" s="1116"/>
      <c r="AW321" s="1116"/>
      <c r="AX321" s="1116"/>
      <c r="AY321" s="1116"/>
      <c r="AZ321" s="1116"/>
      <c r="BA321" s="1116"/>
      <c r="BB321" s="1116"/>
      <c r="BC321" s="1116"/>
      <c r="BD321" s="1116"/>
      <c r="BE321" s="1116"/>
      <c r="BF321" s="1116"/>
      <c r="BG321" s="1116"/>
      <c r="BH321" s="1116"/>
      <c r="BI321" s="1116"/>
      <c r="BJ321" s="1116"/>
      <c r="BK321" s="1116"/>
      <c r="BL321" s="1116"/>
      <c r="BM321" s="1116"/>
      <c r="BN321" s="1116"/>
      <c r="BO321" s="1116"/>
      <c r="BP321" s="1116"/>
      <c r="BQ321" s="1116"/>
      <c r="BR321" s="1116"/>
    </row>
    <row r="323" spans="9:70">
      <c r="I323" s="1116"/>
      <c r="J323" s="1116"/>
      <c r="K323" s="1116"/>
      <c r="L323" s="1116"/>
      <c r="M323" s="1116"/>
      <c r="N323" s="1116"/>
      <c r="O323" s="1116"/>
      <c r="P323" s="1116"/>
      <c r="Q323" s="1116"/>
      <c r="R323" s="1116"/>
      <c r="S323" s="1116"/>
      <c r="T323" s="1116"/>
      <c r="U323" s="1116"/>
      <c r="V323" s="1116"/>
      <c r="W323" s="1116"/>
      <c r="X323" s="1116"/>
      <c r="Y323" s="1116"/>
      <c r="Z323" s="1116"/>
      <c r="AA323" s="1116"/>
      <c r="AB323" s="1116"/>
      <c r="AC323" s="1116"/>
      <c r="AD323" s="1116"/>
      <c r="AE323" s="1116"/>
      <c r="AF323" s="1116"/>
      <c r="AG323" s="1116"/>
      <c r="AH323" s="1116"/>
      <c r="AI323" s="1116"/>
      <c r="AJ323" s="1116"/>
      <c r="AK323" s="1116"/>
      <c r="AL323" s="1116"/>
      <c r="AM323" s="1116"/>
      <c r="AN323" s="1116"/>
      <c r="AO323" s="1116"/>
      <c r="AP323" s="1116"/>
      <c r="AQ323" s="1116"/>
      <c r="AR323" s="1116"/>
      <c r="AS323" s="1116"/>
      <c r="AT323" s="1116"/>
      <c r="AU323" s="1116"/>
      <c r="AV323" s="1116"/>
      <c r="AW323" s="1116"/>
      <c r="AX323" s="1116"/>
      <c r="AY323" s="1116"/>
      <c r="AZ323" s="1116"/>
      <c r="BA323" s="1116"/>
      <c r="BB323" s="1116"/>
      <c r="BC323" s="1116"/>
      <c r="BD323" s="1116"/>
      <c r="BE323" s="1116"/>
      <c r="BF323" s="1116"/>
      <c r="BG323" s="1116"/>
      <c r="BH323" s="1116"/>
      <c r="BI323" s="1116"/>
      <c r="BJ323" s="1116"/>
      <c r="BK323" s="1116"/>
      <c r="BL323" s="1116"/>
      <c r="BM323" s="1116"/>
      <c r="BN323" s="1116"/>
      <c r="BO323" s="1116"/>
      <c r="BP323" s="1116"/>
      <c r="BQ323" s="1116"/>
      <c r="BR323" s="1116"/>
    </row>
    <row r="324" spans="9:70">
      <c r="I324" s="1116"/>
      <c r="J324" s="1116"/>
      <c r="K324" s="1116"/>
      <c r="L324" s="1116"/>
      <c r="M324" s="1116"/>
      <c r="N324" s="1116"/>
      <c r="O324" s="1116"/>
      <c r="P324" s="1116"/>
      <c r="Q324" s="1116"/>
      <c r="R324" s="1116"/>
      <c r="S324" s="1116"/>
      <c r="T324" s="1116"/>
      <c r="U324" s="1116"/>
      <c r="V324" s="1116"/>
      <c r="W324" s="1116"/>
      <c r="X324" s="1116"/>
      <c r="Y324" s="1116"/>
      <c r="Z324" s="1116"/>
      <c r="AA324" s="1116"/>
      <c r="AB324" s="1116"/>
      <c r="AC324" s="1116"/>
      <c r="AD324" s="1116"/>
      <c r="AE324" s="1116"/>
      <c r="AF324" s="1116"/>
      <c r="AG324" s="1116"/>
      <c r="AH324" s="1116"/>
      <c r="AI324" s="1116"/>
      <c r="AJ324" s="1116"/>
      <c r="AK324" s="1116"/>
      <c r="AL324" s="1116"/>
      <c r="AM324" s="1116"/>
      <c r="AN324" s="1116"/>
      <c r="AO324" s="1116"/>
      <c r="AP324" s="1116"/>
      <c r="AQ324" s="1116"/>
      <c r="AR324" s="1116"/>
      <c r="AS324" s="1116"/>
      <c r="AT324" s="1116"/>
      <c r="AU324" s="1116"/>
      <c r="AV324" s="1116"/>
      <c r="AW324" s="1116"/>
      <c r="AX324" s="1116"/>
      <c r="AY324" s="1116"/>
      <c r="AZ324" s="1116"/>
      <c r="BA324" s="1116"/>
      <c r="BB324" s="1116"/>
      <c r="BC324" s="1116"/>
      <c r="BD324" s="1116"/>
      <c r="BE324" s="1116"/>
      <c r="BF324" s="1116"/>
      <c r="BG324" s="1116"/>
      <c r="BH324" s="1116"/>
      <c r="BI324" s="1116"/>
      <c r="BJ324" s="1116"/>
      <c r="BK324" s="1116"/>
      <c r="BL324" s="1116"/>
      <c r="BM324" s="1116"/>
      <c r="BN324" s="1116"/>
      <c r="BO324" s="1116"/>
      <c r="BP324" s="1116"/>
      <c r="BQ324" s="1116"/>
      <c r="BR324" s="1116"/>
    </row>
    <row r="326" spans="9:70">
      <c r="I326" s="1116"/>
      <c r="J326" s="1116"/>
      <c r="K326" s="1116"/>
      <c r="L326" s="1116"/>
      <c r="M326" s="1116"/>
      <c r="N326" s="1116"/>
      <c r="O326" s="1116"/>
      <c r="P326" s="1116"/>
      <c r="Q326" s="1116"/>
      <c r="R326" s="1116"/>
      <c r="S326" s="1116"/>
      <c r="T326" s="1116"/>
      <c r="U326" s="1116"/>
      <c r="V326" s="1116"/>
      <c r="W326" s="1116"/>
      <c r="X326" s="1116"/>
      <c r="Y326" s="1116"/>
      <c r="Z326" s="1116"/>
      <c r="AA326" s="1116"/>
      <c r="AB326" s="1116"/>
      <c r="AC326" s="1116"/>
      <c r="AD326" s="1116"/>
      <c r="AE326" s="1116"/>
      <c r="AF326" s="1116"/>
      <c r="AG326" s="1116"/>
      <c r="AH326" s="1116"/>
      <c r="AI326" s="1116"/>
      <c r="AJ326" s="1116"/>
      <c r="AK326" s="1116"/>
      <c r="AL326" s="1116"/>
      <c r="AM326" s="1116"/>
      <c r="AN326" s="1116"/>
      <c r="AO326" s="1116"/>
      <c r="AP326" s="1116"/>
      <c r="AQ326" s="1116"/>
      <c r="AR326" s="1116"/>
      <c r="AS326" s="1116"/>
      <c r="AT326" s="1116"/>
      <c r="AU326" s="1116"/>
      <c r="AV326" s="1116"/>
      <c r="AW326" s="1116"/>
      <c r="AX326" s="1116"/>
      <c r="AY326" s="1116"/>
      <c r="AZ326" s="1116"/>
      <c r="BA326" s="1116"/>
      <c r="BB326" s="1116"/>
      <c r="BC326" s="1116"/>
      <c r="BD326" s="1116"/>
      <c r="BE326" s="1116"/>
      <c r="BF326" s="1116"/>
      <c r="BG326" s="1116"/>
      <c r="BH326" s="1116"/>
      <c r="BI326" s="1116"/>
      <c r="BJ326" s="1116"/>
      <c r="BK326" s="1116"/>
      <c r="BL326" s="1116"/>
      <c r="BM326" s="1116"/>
      <c r="BN326" s="1116"/>
      <c r="BO326" s="1116"/>
      <c r="BP326" s="1116"/>
      <c r="BQ326" s="1116"/>
      <c r="BR326" s="1116"/>
    </row>
    <row r="327" spans="9:70">
      <c r="I327" s="1116"/>
      <c r="J327" s="1116"/>
      <c r="K327" s="1116"/>
      <c r="L327" s="1116"/>
      <c r="M327" s="1116"/>
      <c r="N327" s="1116"/>
      <c r="O327" s="1116"/>
      <c r="P327" s="1116"/>
      <c r="Q327" s="1116"/>
      <c r="R327" s="1116"/>
      <c r="S327" s="1116"/>
      <c r="T327" s="1116"/>
      <c r="U327" s="1116"/>
      <c r="V327" s="1116"/>
      <c r="W327" s="1116"/>
      <c r="X327" s="1116"/>
      <c r="Y327" s="1116"/>
      <c r="Z327" s="1116"/>
      <c r="AA327" s="1116"/>
      <c r="AB327" s="1116"/>
      <c r="AC327" s="1116"/>
      <c r="AD327" s="1116"/>
      <c r="AE327" s="1116"/>
      <c r="AF327" s="1116"/>
      <c r="AG327" s="1116"/>
      <c r="AH327" s="1116"/>
      <c r="AI327" s="1116"/>
      <c r="AJ327" s="1116"/>
      <c r="AK327" s="1116"/>
      <c r="AL327" s="1116"/>
      <c r="AM327" s="1116"/>
      <c r="AN327" s="1116"/>
      <c r="AO327" s="1116"/>
      <c r="AP327" s="1116"/>
      <c r="AQ327" s="1116"/>
      <c r="AR327" s="1116"/>
      <c r="AS327" s="1116"/>
      <c r="AT327" s="1116"/>
      <c r="AU327" s="1116"/>
      <c r="AV327" s="1116"/>
      <c r="AW327" s="1116"/>
      <c r="AX327" s="1116"/>
      <c r="AY327" s="1116"/>
      <c r="AZ327" s="1116"/>
      <c r="BA327" s="1116"/>
      <c r="BB327" s="1116"/>
      <c r="BC327" s="1116"/>
      <c r="BD327" s="1116"/>
      <c r="BE327" s="1116"/>
      <c r="BF327" s="1116"/>
      <c r="BG327" s="1116"/>
      <c r="BH327" s="1116"/>
      <c r="BI327" s="1116"/>
      <c r="BJ327" s="1116"/>
      <c r="BK327" s="1116"/>
      <c r="BL327" s="1116"/>
      <c r="BM327" s="1116"/>
      <c r="BN327" s="1116"/>
      <c r="BO327" s="1116"/>
      <c r="BP327" s="1116"/>
      <c r="BQ327" s="1116"/>
      <c r="BR327" s="1116"/>
    </row>
    <row r="329" spans="9:70">
      <c r="I329" s="1116"/>
      <c r="J329" s="1116"/>
      <c r="K329" s="1116"/>
      <c r="L329" s="1116"/>
      <c r="M329" s="1116"/>
      <c r="N329" s="1116"/>
      <c r="O329" s="1116"/>
      <c r="P329" s="1116"/>
      <c r="Q329" s="1116"/>
      <c r="R329" s="1116"/>
      <c r="S329" s="1116"/>
      <c r="T329" s="1116"/>
      <c r="U329" s="1116"/>
      <c r="V329" s="1116"/>
      <c r="W329" s="1116"/>
      <c r="X329" s="1116"/>
      <c r="Y329" s="1116"/>
      <c r="Z329" s="1116"/>
      <c r="AA329" s="1116"/>
      <c r="AB329" s="1116"/>
      <c r="AC329" s="1116"/>
      <c r="AD329" s="1116"/>
      <c r="AE329" s="1116"/>
      <c r="AF329" s="1116"/>
      <c r="AG329" s="1116"/>
      <c r="AH329" s="1116"/>
      <c r="AI329" s="1116"/>
      <c r="AJ329" s="1116"/>
      <c r="AK329" s="1116"/>
      <c r="AL329" s="1116"/>
      <c r="AM329" s="1116"/>
      <c r="AN329" s="1116"/>
      <c r="AO329" s="1116"/>
      <c r="AP329" s="1116"/>
      <c r="AQ329" s="1116"/>
      <c r="AR329" s="1116"/>
      <c r="AS329" s="1116"/>
      <c r="AT329" s="1116"/>
      <c r="AU329" s="1116"/>
      <c r="AV329" s="1116"/>
      <c r="AW329" s="1116"/>
      <c r="AX329" s="1116"/>
      <c r="AY329" s="1116"/>
      <c r="AZ329" s="1116"/>
      <c r="BA329" s="1116"/>
      <c r="BB329" s="1116"/>
      <c r="BC329" s="1116"/>
      <c r="BD329" s="1116"/>
      <c r="BE329" s="1116"/>
      <c r="BF329" s="1116"/>
      <c r="BG329" s="1116"/>
      <c r="BH329" s="1116"/>
      <c r="BI329" s="1116"/>
      <c r="BJ329" s="1116"/>
      <c r="BK329" s="1116"/>
      <c r="BL329" s="1116"/>
      <c r="BM329" s="1116"/>
      <c r="BN329" s="1116"/>
      <c r="BO329" s="1116"/>
      <c r="BP329" s="1116"/>
      <c r="BQ329" s="1116"/>
      <c r="BR329" s="1116"/>
    </row>
    <row r="330" spans="9:70">
      <c r="I330" s="1116"/>
      <c r="J330" s="1116"/>
      <c r="K330" s="1116"/>
      <c r="L330" s="1116"/>
      <c r="M330" s="1116"/>
      <c r="N330" s="1116"/>
      <c r="O330" s="1116"/>
      <c r="P330" s="1116"/>
      <c r="Q330" s="1116"/>
      <c r="R330" s="1116"/>
      <c r="S330" s="1116"/>
      <c r="T330" s="1116"/>
      <c r="U330" s="1116"/>
      <c r="V330" s="1116"/>
      <c r="W330" s="1116"/>
      <c r="X330" s="1116"/>
      <c r="Y330" s="1116"/>
      <c r="Z330" s="1116"/>
      <c r="AA330" s="1116"/>
      <c r="AB330" s="1116"/>
      <c r="AC330" s="1116"/>
      <c r="AD330" s="1116"/>
      <c r="AE330" s="1116"/>
      <c r="AF330" s="1116"/>
      <c r="AG330" s="1116"/>
      <c r="AH330" s="1116"/>
      <c r="AI330" s="1116"/>
      <c r="AJ330" s="1116"/>
      <c r="AK330" s="1116"/>
      <c r="AL330" s="1116"/>
      <c r="AM330" s="1116"/>
      <c r="AN330" s="1116"/>
      <c r="AO330" s="1116"/>
      <c r="AP330" s="1116"/>
      <c r="AQ330" s="1116"/>
      <c r="AR330" s="1116"/>
      <c r="AS330" s="1116"/>
      <c r="AT330" s="1116"/>
      <c r="AU330" s="1116"/>
      <c r="AV330" s="1116"/>
      <c r="AW330" s="1116"/>
      <c r="AX330" s="1116"/>
      <c r="AY330" s="1116"/>
      <c r="AZ330" s="1116"/>
      <c r="BA330" s="1116"/>
      <c r="BB330" s="1116"/>
      <c r="BC330" s="1116"/>
      <c r="BD330" s="1116"/>
      <c r="BE330" s="1116"/>
      <c r="BF330" s="1116"/>
      <c r="BG330" s="1116"/>
      <c r="BH330" s="1116"/>
      <c r="BI330" s="1116"/>
      <c r="BJ330" s="1116"/>
      <c r="BK330" s="1116"/>
      <c r="BL330" s="1116"/>
      <c r="BM330" s="1116"/>
      <c r="BN330" s="1116"/>
      <c r="BO330" s="1116"/>
      <c r="BP330" s="1116"/>
      <c r="BQ330" s="1116"/>
      <c r="BR330" s="1116"/>
    </row>
    <row r="332" spans="9:70">
      <c r="I332" s="1116"/>
      <c r="J332" s="1116"/>
      <c r="K332" s="1116"/>
      <c r="L332" s="1116"/>
      <c r="M332" s="1116"/>
      <c r="N332" s="1116"/>
      <c r="O332" s="1116"/>
      <c r="P332" s="1116"/>
      <c r="Q332" s="1116"/>
      <c r="R332" s="1116"/>
      <c r="S332" s="1116"/>
      <c r="T332" s="1116"/>
      <c r="U332" s="1116"/>
      <c r="V332" s="1116"/>
      <c r="W332" s="1116"/>
      <c r="X332" s="1116"/>
      <c r="Y332" s="1116"/>
      <c r="Z332" s="1116"/>
      <c r="AA332" s="1116"/>
      <c r="AB332" s="1116"/>
      <c r="AC332" s="1116"/>
      <c r="AD332" s="1116"/>
      <c r="AE332" s="1116"/>
      <c r="AF332" s="1116"/>
      <c r="AG332" s="1116"/>
      <c r="AH332" s="1116"/>
      <c r="AI332" s="1116"/>
      <c r="AJ332" s="1116"/>
      <c r="AK332" s="1116"/>
      <c r="AL332" s="1116"/>
      <c r="AM332" s="1116"/>
      <c r="AN332" s="1116"/>
      <c r="AO332" s="1116"/>
      <c r="AP332" s="1116"/>
      <c r="AQ332" s="1116"/>
      <c r="AR332" s="1116"/>
      <c r="AS332" s="1116"/>
      <c r="AT332" s="1116"/>
      <c r="AU332" s="1116"/>
      <c r="AV332" s="1116"/>
      <c r="AW332" s="1116"/>
      <c r="AX332" s="1116"/>
      <c r="AY332" s="1116"/>
      <c r="AZ332" s="1116"/>
      <c r="BA332" s="1116"/>
      <c r="BB332" s="1116"/>
      <c r="BC332" s="1116"/>
      <c r="BD332" s="1116"/>
      <c r="BE332" s="1116"/>
      <c r="BF332" s="1116"/>
      <c r="BG332" s="1116"/>
      <c r="BH332" s="1116"/>
      <c r="BI332" s="1116"/>
      <c r="BJ332" s="1116"/>
      <c r="BK332" s="1116"/>
      <c r="BL332" s="1116"/>
      <c r="BM332" s="1116"/>
      <c r="BN332" s="1116"/>
      <c r="BO332" s="1116"/>
      <c r="BP332" s="1116"/>
      <c r="BQ332" s="1116"/>
      <c r="BR332" s="1116"/>
    </row>
    <row r="333" spans="9:70">
      <c r="I333" s="1116"/>
      <c r="J333" s="1116"/>
      <c r="K333" s="1116"/>
      <c r="L333" s="1116"/>
      <c r="M333" s="1116"/>
      <c r="N333" s="1116"/>
      <c r="O333" s="1116"/>
      <c r="P333" s="1116"/>
      <c r="Q333" s="1116"/>
      <c r="R333" s="1116"/>
      <c r="S333" s="1116"/>
      <c r="T333" s="1116"/>
      <c r="U333" s="1116"/>
      <c r="V333" s="1116"/>
      <c r="W333" s="1116"/>
      <c r="X333" s="1116"/>
      <c r="Y333" s="1116"/>
      <c r="Z333" s="1116"/>
      <c r="AA333" s="1116"/>
      <c r="AB333" s="1116"/>
      <c r="AC333" s="1116"/>
      <c r="AD333" s="1116"/>
      <c r="AE333" s="1116"/>
      <c r="AF333" s="1116"/>
      <c r="AG333" s="1116"/>
      <c r="AH333" s="1116"/>
      <c r="AI333" s="1116"/>
      <c r="AJ333" s="1116"/>
      <c r="AK333" s="1116"/>
      <c r="AL333" s="1116"/>
      <c r="AM333" s="1116"/>
      <c r="AN333" s="1116"/>
      <c r="AO333" s="1116"/>
      <c r="AP333" s="1116"/>
      <c r="AQ333" s="1116"/>
      <c r="AR333" s="1116"/>
      <c r="AS333" s="1116"/>
      <c r="AT333" s="1116"/>
      <c r="AU333" s="1116"/>
      <c r="AV333" s="1116"/>
      <c r="AW333" s="1116"/>
      <c r="AX333" s="1116"/>
      <c r="AY333" s="1116"/>
      <c r="AZ333" s="1116"/>
      <c r="BA333" s="1116"/>
      <c r="BB333" s="1116"/>
      <c r="BC333" s="1116"/>
      <c r="BD333" s="1116"/>
      <c r="BE333" s="1116"/>
      <c r="BF333" s="1116"/>
      <c r="BG333" s="1116"/>
      <c r="BH333" s="1116"/>
      <c r="BI333" s="1116"/>
      <c r="BJ333" s="1116"/>
      <c r="BK333" s="1116"/>
      <c r="BL333" s="1116"/>
      <c r="BM333" s="1116"/>
      <c r="BN333" s="1116"/>
      <c r="BO333" s="1116"/>
      <c r="BP333" s="1116"/>
      <c r="BQ333" s="1116"/>
      <c r="BR333" s="1116"/>
    </row>
    <row r="335" spans="9:70">
      <c r="I335" s="1116"/>
      <c r="J335" s="1116"/>
      <c r="K335" s="1116"/>
      <c r="L335" s="1116"/>
      <c r="M335" s="1116"/>
      <c r="N335" s="1116"/>
      <c r="O335" s="1116"/>
      <c r="P335" s="1116"/>
      <c r="Q335" s="1116"/>
      <c r="R335" s="1116"/>
      <c r="S335" s="1116"/>
      <c r="T335" s="1116"/>
      <c r="U335" s="1116"/>
      <c r="V335" s="1116"/>
      <c r="W335" s="1116"/>
      <c r="X335" s="1116"/>
      <c r="Y335" s="1116"/>
      <c r="Z335" s="1116"/>
      <c r="AA335" s="1116"/>
      <c r="AB335" s="1116"/>
      <c r="AC335" s="1116"/>
      <c r="AD335" s="1116"/>
      <c r="AE335" s="1116"/>
      <c r="AF335" s="1116"/>
      <c r="AG335" s="1116"/>
      <c r="AH335" s="1116"/>
      <c r="AI335" s="1116"/>
      <c r="AJ335" s="1116"/>
      <c r="AK335" s="1116"/>
      <c r="AL335" s="1116"/>
      <c r="AM335" s="1116"/>
      <c r="AN335" s="1116"/>
      <c r="AO335" s="1116"/>
      <c r="AP335" s="1116"/>
      <c r="AQ335" s="1116"/>
      <c r="AR335" s="1116"/>
      <c r="AS335" s="1116"/>
      <c r="AT335" s="1116"/>
      <c r="AU335" s="1116"/>
      <c r="AV335" s="1116"/>
      <c r="AW335" s="1116"/>
      <c r="AX335" s="1116"/>
      <c r="AY335" s="1116"/>
      <c r="AZ335" s="1116"/>
      <c r="BA335" s="1116"/>
      <c r="BB335" s="1116"/>
      <c r="BC335" s="1116"/>
      <c r="BD335" s="1116"/>
      <c r="BE335" s="1116"/>
      <c r="BF335" s="1116"/>
      <c r="BG335" s="1116"/>
      <c r="BH335" s="1116"/>
      <c r="BI335" s="1116"/>
      <c r="BJ335" s="1116"/>
      <c r="BK335" s="1116"/>
      <c r="BL335" s="1116"/>
      <c r="BM335" s="1116"/>
      <c r="BN335" s="1116"/>
      <c r="BO335" s="1116"/>
      <c r="BP335" s="1116"/>
      <c r="BQ335" s="1116"/>
      <c r="BR335" s="1116"/>
    </row>
    <row r="336" spans="9:70">
      <c r="I336" s="1116"/>
      <c r="J336" s="1116"/>
      <c r="K336" s="1116"/>
      <c r="L336" s="1116"/>
      <c r="M336" s="1116"/>
      <c r="N336" s="1116"/>
      <c r="O336" s="1116"/>
      <c r="P336" s="1116"/>
      <c r="Q336" s="1116"/>
      <c r="R336" s="1116"/>
      <c r="S336" s="1116"/>
      <c r="T336" s="1116"/>
      <c r="U336" s="1116"/>
      <c r="V336" s="1116"/>
      <c r="W336" s="1116"/>
      <c r="X336" s="1116"/>
      <c r="Y336" s="1116"/>
      <c r="Z336" s="1116"/>
      <c r="AA336" s="1116"/>
      <c r="AB336" s="1116"/>
      <c r="AC336" s="1116"/>
      <c r="AD336" s="1116"/>
      <c r="AE336" s="1116"/>
      <c r="AF336" s="1116"/>
      <c r="AG336" s="1116"/>
      <c r="AH336" s="1116"/>
      <c r="AI336" s="1116"/>
      <c r="AJ336" s="1116"/>
      <c r="AK336" s="1116"/>
      <c r="AL336" s="1116"/>
      <c r="AM336" s="1116"/>
      <c r="AN336" s="1116"/>
      <c r="AO336" s="1116"/>
      <c r="AP336" s="1116"/>
      <c r="AQ336" s="1116"/>
      <c r="AR336" s="1116"/>
      <c r="AS336" s="1116"/>
      <c r="AT336" s="1116"/>
      <c r="AU336" s="1116"/>
      <c r="AV336" s="1116"/>
      <c r="AW336" s="1116"/>
      <c r="AX336" s="1116"/>
      <c r="AY336" s="1116"/>
      <c r="AZ336" s="1116"/>
      <c r="BA336" s="1116"/>
      <c r="BB336" s="1116"/>
      <c r="BC336" s="1116"/>
      <c r="BD336" s="1116"/>
      <c r="BE336" s="1116"/>
      <c r="BF336" s="1116"/>
      <c r="BG336" s="1116"/>
      <c r="BH336" s="1116"/>
      <c r="BI336" s="1116"/>
      <c r="BJ336" s="1116"/>
      <c r="BK336" s="1116"/>
      <c r="BL336" s="1116"/>
      <c r="BM336" s="1116"/>
      <c r="BN336" s="1116"/>
      <c r="BO336" s="1116"/>
      <c r="BP336" s="1116"/>
      <c r="BQ336" s="1116"/>
      <c r="BR336" s="1116"/>
    </row>
    <row r="338" spans="9:70">
      <c r="I338" s="1116"/>
      <c r="J338" s="1116"/>
      <c r="K338" s="1116"/>
      <c r="L338" s="1116"/>
      <c r="M338" s="1116"/>
      <c r="N338" s="1116"/>
      <c r="O338" s="1116"/>
      <c r="P338" s="1116"/>
      <c r="Q338" s="1116"/>
      <c r="R338" s="1116"/>
      <c r="S338" s="1116"/>
      <c r="T338" s="1116"/>
      <c r="U338" s="1116"/>
      <c r="V338" s="1116"/>
      <c r="W338" s="1116"/>
      <c r="X338" s="1116"/>
      <c r="Y338" s="1116"/>
      <c r="Z338" s="1116"/>
      <c r="AA338" s="1116"/>
      <c r="AB338" s="1116"/>
      <c r="AC338" s="1116"/>
      <c r="AD338" s="1116"/>
      <c r="AE338" s="1116"/>
      <c r="AF338" s="1116"/>
      <c r="AG338" s="1116"/>
      <c r="AH338" s="1116"/>
      <c r="AI338" s="1116"/>
      <c r="AJ338" s="1116"/>
      <c r="AK338" s="1116"/>
      <c r="AL338" s="1116"/>
      <c r="AM338" s="1116"/>
      <c r="AN338" s="1116"/>
      <c r="AO338" s="1116"/>
      <c r="AP338" s="1116"/>
      <c r="AQ338" s="1116"/>
      <c r="AR338" s="1116"/>
      <c r="AS338" s="1116"/>
      <c r="AT338" s="1116"/>
      <c r="AU338" s="1116"/>
      <c r="AV338" s="1116"/>
      <c r="AW338" s="1116"/>
      <c r="AX338" s="1116"/>
      <c r="AY338" s="1116"/>
      <c r="AZ338" s="1116"/>
      <c r="BA338" s="1116"/>
      <c r="BB338" s="1116"/>
      <c r="BC338" s="1116"/>
      <c r="BD338" s="1116"/>
      <c r="BE338" s="1116"/>
      <c r="BF338" s="1116"/>
      <c r="BG338" s="1116"/>
      <c r="BH338" s="1116"/>
      <c r="BI338" s="1116"/>
      <c r="BJ338" s="1116"/>
      <c r="BK338" s="1116"/>
      <c r="BL338" s="1116"/>
      <c r="BM338" s="1116"/>
      <c r="BN338" s="1116"/>
      <c r="BO338" s="1116"/>
      <c r="BP338" s="1116"/>
      <c r="BQ338" s="1116"/>
      <c r="BR338" s="1116"/>
    </row>
    <row r="339" spans="9:70">
      <c r="I339" s="1116"/>
      <c r="J339" s="1116"/>
      <c r="K339" s="1116"/>
      <c r="L339" s="1116"/>
      <c r="M339" s="1116"/>
      <c r="N339" s="1116"/>
      <c r="O339" s="1116"/>
      <c r="P339" s="1116"/>
      <c r="Q339" s="1116"/>
      <c r="R339" s="1116"/>
      <c r="S339" s="1116"/>
      <c r="T339" s="1116"/>
      <c r="U339" s="1116"/>
      <c r="V339" s="1116"/>
      <c r="W339" s="1116"/>
      <c r="X339" s="1116"/>
      <c r="Y339" s="1116"/>
      <c r="Z339" s="1116"/>
      <c r="AA339" s="1116"/>
      <c r="AB339" s="1116"/>
      <c r="AC339" s="1116"/>
      <c r="AD339" s="1116"/>
      <c r="AE339" s="1116"/>
      <c r="AF339" s="1116"/>
      <c r="AG339" s="1116"/>
      <c r="AH339" s="1116"/>
      <c r="AI339" s="1116"/>
      <c r="AJ339" s="1116"/>
      <c r="AK339" s="1116"/>
      <c r="AL339" s="1116"/>
      <c r="AM339" s="1116"/>
      <c r="AN339" s="1116"/>
      <c r="AO339" s="1116"/>
      <c r="AP339" s="1116"/>
      <c r="AQ339" s="1116"/>
      <c r="AR339" s="1116"/>
      <c r="AS339" s="1116"/>
      <c r="AT339" s="1116"/>
      <c r="AU339" s="1116"/>
      <c r="AV339" s="1116"/>
      <c r="AW339" s="1116"/>
      <c r="AX339" s="1116"/>
      <c r="AY339" s="1116"/>
      <c r="AZ339" s="1116"/>
      <c r="BA339" s="1116"/>
      <c r="BB339" s="1116"/>
      <c r="BC339" s="1116"/>
      <c r="BD339" s="1116"/>
      <c r="BE339" s="1116"/>
      <c r="BF339" s="1116"/>
      <c r="BG339" s="1116"/>
      <c r="BH339" s="1116"/>
      <c r="BI339" s="1116"/>
      <c r="BJ339" s="1116"/>
      <c r="BK339" s="1116"/>
      <c r="BL339" s="1116"/>
      <c r="BM339" s="1116"/>
      <c r="BN339" s="1116"/>
      <c r="BO339" s="1116"/>
      <c r="BP339" s="1116"/>
      <c r="BQ339" s="1116"/>
      <c r="BR339" s="1116"/>
    </row>
    <row r="341" spans="9:70">
      <c r="I341" s="1116"/>
      <c r="J341" s="1116"/>
      <c r="K341" s="1116"/>
      <c r="L341" s="1116"/>
      <c r="M341" s="1116"/>
      <c r="N341" s="1116"/>
      <c r="O341" s="1116"/>
      <c r="P341" s="1116"/>
      <c r="Q341" s="1116"/>
      <c r="R341" s="1116"/>
      <c r="S341" s="1116"/>
      <c r="T341" s="1116"/>
      <c r="U341" s="1116"/>
      <c r="V341" s="1116"/>
      <c r="W341" s="1116"/>
      <c r="X341" s="1116"/>
      <c r="Y341" s="1116"/>
      <c r="Z341" s="1116"/>
      <c r="AA341" s="1116"/>
      <c r="AB341" s="1116"/>
      <c r="AC341" s="1116"/>
      <c r="AD341" s="1116"/>
      <c r="AE341" s="1116"/>
      <c r="AF341" s="1116"/>
      <c r="AG341" s="1116"/>
      <c r="AH341" s="1116"/>
      <c r="AI341" s="1116"/>
      <c r="AJ341" s="1116"/>
      <c r="AK341" s="1116"/>
      <c r="AL341" s="1116"/>
      <c r="AM341" s="1116"/>
      <c r="AN341" s="1116"/>
      <c r="AO341" s="1116"/>
      <c r="AP341" s="1116"/>
      <c r="AQ341" s="1116"/>
      <c r="AR341" s="1116"/>
      <c r="AS341" s="1116"/>
      <c r="AT341" s="1116"/>
      <c r="AU341" s="1116"/>
      <c r="AV341" s="1116"/>
      <c r="AW341" s="1116"/>
      <c r="AX341" s="1116"/>
      <c r="AY341" s="1116"/>
      <c r="AZ341" s="1116"/>
      <c r="BA341" s="1116"/>
      <c r="BB341" s="1116"/>
      <c r="BC341" s="1116"/>
      <c r="BD341" s="1116"/>
      <c r="BE341" s="1116"/>
      <c r="BF341" s="1116"/>
      <c r="BG341" s="1116"/>
      <c r="BH341" s="1116"/>
      <c r="BI341" s="1116"/>
      <c r="BJ341" s="1116"/>
      <c r="BK341" s="1116"/>
      <c r="BL341" s="1116"/>
      <c r="BM341" s="1116"/>
      <c r="BN341" s="1116"/>
      <c r="BO341" s="1116"/>
      <c r="BP341" s="1116"/>
      <c r="BQ341" s="1116"/>
      <c r="BR341" s="1116"/>
    </row>
    <row r="342" spans="9:70">
      <c r="I342" s="1116"/>
      <c r="J342" s="1116"/>
      <c r="K342" s="1116"/>
      <c r="L342" s="1116"/>
      <c r="M342" s="1116"/>
      <c r="N342" s="1116"/>
      <c r="O342" s="1116"/>
      <c r="P342" s="1116"/>
      <c r="Q342" s="1116"/>
      <c r="R342" s="1116"/>
      <c r="S342" s="1116"/>
      <c r="T342" s="1116"/>
      <c r="U342" s="1116"/>
      <c r="V342" s="1116"/>
      <c r="W342" s="1116"/>
      <c r="X342" s="1116"/>
      <c r="Y342" s="1116"/>
      <c r="Z342" s="1116"/>
      <c r="AA342" s="1116"/>
      <c r="AB342" s="1116"/>
      <c r="AC342" s="1116"/>
      <c r="AD342" s="1116"/>
      <c r="AE342" s="1116"/>
      <c r="AF342" s="1116"/>
      <c r="AG342" s="1116"/>
      <c r="AH342" s="1116"/>
      <c r="AI342" s="1116"/>
      <c r="AJ342" s="1116"/>
      <c r="AK342" s="1116"/>
      <c r="AL342" s="1116"/>
      <c r="AM342" s="1116"/>
      <c r="AN342" s="1116"/>
      <c r="AO342" s="1116"/>
      <c r="AP342" s="1116"/>
      <c r="AQ342" s="1116"/>
      <c r="AR342" s="1116"/>
      <c r="AS342" s="1116"/>
      <c r="AT342" s="1116"/>
      <c r="AU342" s="1116"/>
      <c r="AV342" s="1116"/>
      <c r="AW342" s="1116"/>
      <c r="AX342" s="1116"/>
      <c r="AY342" s="1116"/>
      <c r="AZ342" s="1116"/>
      <c r="BA342" s="1116"/>
      <c r="BB342" s="1116"/>
      <c r="BC342" s="1116"/>
      <c r="BD342" s="1116"/>
      <c r="BE342" s="1116"/>
      <c r="BF342" s="1116"/>
      <c r="BG342" s="1116"/>
      <c r="BH342" s="1116"/>
      <c r="BI342" s="1116"/>
      <c r="BJ342" s="1116"/>
      <c r="BK342" s="1116"/>
      <c r="BL342" s="1116"/>
      <c r="BM342" s="1116"/>
      <c r="BN342" s="1116"/>
      <c r="BO342" s="1116"/>
      <c r="BP342" s="1116"/>
      <c r="BQ342" s="1116"/>
      <c r="BR342" s="1116"/>
    </row>
    <row r="344" spans="9:70">
      <c r="I344" s="1116"/>
      <c r="J344" s="1116"/>
      <c r="K344" s="1116"/>
      <c r="L344" s="1116"/>
      <c r="M344" s="1116"/>
      <c r="N344" s="1116"/>
      <c r="O344" s="1116"/>
      <c r="P344" s="1116"/>
      <c r="Q344" s="1116"/>
      <c r="R344" s="1116"/>
      <c r="S344" s="1116"/>
      <c r="T344" s="1116"/>
      <c r="U344" s="1116"/>
      <c r="V344" s="1116"/>
      <c r="W344" s="1116"/>
      <c r="X344" s="1116"/>
      <c r="Y344" s="1116"/>
      <c r="Z344" s="1116"/>
      <c r="AA344" s="1116"/>
      <c r="AB344" s="1116"/>
      <c r="AC344" s="1116"/>
      <c r="AD344" s="1116"/>
      <c r="AE344" s="1116"/>
      <c r="AF344" s="1116"/>
      <c r="AG344" s="1116"/>
      <c r="AH344" s="1116"/>
      <c r="AI344" s="1116"/>
      <c r="AJ344" s="1116"/>
      <c r="AK344" s="1116"/>
      <c r="AL344" s="1116"/>
      <c r="AM344" s="1116"/>
      <c r="AN344" s="1116"/>
      <c r="AO344" s="1116"/>
      <c r="AP344" s="1116"/>
      <c r="AQ344" s="1116"/>
      <c r="AR344" s="1116"/>
      <c r="AS344" s="1116"/>
      <c r="AT344" s="1116"/>
      <c r="AU344" s="1116"/>
      <c r="AV344" s="1116"/>
      <c r="AW344" s="1116"/>
      <c r="AX344" s="1116"/>
      <c r="AY344" s="1116"/>
      <c r="AZ344" s="1116"/>
      <c r="BA344" s="1116"/>
      <c r="BB344" s="1116"/>
      <c r="BC344" s="1116"/>
      <c r="BD344" s="1116"/>
      <c r="BE344" s="1116"/>
      <c r="BF344" s="1116"/>
      <c r="BG344" s="1116"/>
      <c r="BH344" s="1116"/>
      <c r="BI344" s="1116"/>
      <c r="BJ344" s="1116"/>
      <c r="BK344" s="1116"/>
      <c r="BL344" s="1116"/>
      <c r="BM344" s="1116"/>
      <c r="BN344" s="1116"/>
      <c r="BO344" s="1116"/>
      <c r="BP344" s="1116"/>
      <c r="BQ344" s="1116"/>
      <c r="BR344" s="1116"/>
    </row>
    <row r="345" spans="9:70">
      <c r="I345" s="1116"/>
      <c r="J345" s="1116"/>
      <c r="K345" s="1116"/>
      <c r="L345" s="1116"/>
      <c r="M345" s="1116"/>
      <c r="N345" s="1116"/>
      <c r="O345" s="1116"/>
      <c r="P345" s="1116"/>
      <c r="Q345" s="1116"/>
      <c r="R345" s="1116"/>
      <c r="S345" s="1116"/>
      <c r="T345" s="1116"/>
      <c r="U345" s="1116"/>
      <c r="V345" s="1116"/>
      <c r="W345" s="1116"/>
      <c r="X345" s="1116"/>
      <c r="Y345" s="1116"/>
      <c r="Z345" s="1116"/>
      <c r="AA345" s="1116"/>
      <c r="AB345" s="1116"/>
      <c r="AC345" s="1116"/>
      <c r="AD345" s="1116"/>
      <c r="AE345" s="1116"/>
      <c r="AF345" s="1116"/>
      <c r="AG345" s="1116"/>
      <c r="AH345" s="1116"/>
      <c r="AI345" s="1116"/>
      <c r="AJ345" s="1116"/>
      <c r="AK345" s="1116"/>
      <c r="AL345" s="1116"/>
      <c r="AM345" s="1116"/>
      <c r="AN345" s="1116"/>
      <c r="AO345" s="1116"/>
      <c r="AP345" s="1116"/>
      <c r="AQ345" s="1116"/>
      <c r="AR345" s="1116"/>
      <c r="AS345" s="1116"/>
      <c r="AT345" s="1116"/>
      <c r="AU345" s="1116"/>
      <c r="AV345" s="1116"/>
      <c r="AW345" s="1116"/>
      <c r="AX345" s="1116"/>
      <c r="AY345" s="1116"/>
      <c r="AZ345" s="1116"/>
      <c r="BA345" s="1116"/>
      <c r="BB345" s="1116"/>
      <c r="BC345" s="1116"/>
      <c r="BD345" s="1116"/>
      <c r="BE345" s="1116"/>
      <c r="BF345" s="1116"/>
      <c r="BG345" s="1116"/>
      <c r="BH345" s="1116"/>
      <c r="BI345" s="1116"/>
      <c r="BJ345" s="1116"/>
      <c r="BK345" s="1116"/>
      <c r="BL345" s="1116"/>
      <c r="BM345" s="1116"/>
      <c r="BN345" s="1116"/>
      <c r="BO345" s="1116"/>
      <c r="BP345" s="1116"/>
      <c r="BQ345" s="1116"/>
      <c r="BR345" s="1116"/>
    </row>
    <row r="347" spans="9:70">
      <c r="I347" s="1116"/>
      <c r="J347" s="1116"/>
      <c r="K347" s="1116"/>
      <c r="L347" s="1116"/>
      <c r="M347" s="1116"/>
      <c r="N347" s="1116"/>
      <c r="O347" s="1116"/>
      <c r="P347" s="1116"/>
      <c r="Q347" s="1116"/>
      <c r="R347" s="1116"/>
      <c r="S347" s="1116"/>
      <c r="T347" s="1116"/>
      <c r="U347" s="1116"/>
      <c r="V347" s="1116"/>
      <c r="W347" s="1116"/>
      <c r="X347" s="1116"/>
      <c r="Y347" s="1116"/>
      <c r="Z347" s="1116"/>
      <c r="AA347" s="1116"/>
      <c r="AB347" s="1116"/>
      <c r="AC347" s="1116"/>
      <c r="AD347" s="1116"/>
      <c r="AE347" s="1116"/>
      <c r="AF347" s="1116"/>
      <c r="AG347" s="1116"/>
      <c r="AH347" s="1116"/>
      <c r="AI347" s="1116"/>
      <c r="AJ347" s="1116"/>
      <c r="AK347" s="1116"/>
      <c r="AL347" s="1116"/>
      <c r="AM347" s="1116"/>
      <c r="AN347" s="1116"/>
      <c r="AO347" s="1116"/>
      <c r="AP347" s="1116"/>
      <c r="AQ347" s="1116"/>
      <c r="AR347" s="1116"/>
      <c r="AS347" s="1116"/>
      <c r="AT347" s="1116"/>
      <c r="AU347" s="1116"/>
      <c r="AV347" s="1116"/>
      <c r="AW347" s="1116"/>
      <c r="AX347" s="1116"/>
      <c r="AY347" s="1116"/>
      <c r="AZ347" s="1116"/>
      <c r="BA347" s="1116"/>
      <c r="BB347" s="1116"/>
      <c r="BC347" s="1116"/>
      <c r="BD347" s="1116"/>
      <c r="BE347" s="1116"/>
      <c r="BF347" s="1116"/>
      <c r="BG347" s="1116"/>
      <c r="BH347" s="1116"/>
      <c r="BI347" s="1116"/>
      <c r="BJ347" s="1116"/>
      <c r="BK347" s="1116"/>
      <c r="BL347" s="1116"/>
      <c r="BM347" s="1116"/>
      <c r="BN347" s="1116"/>
      <c r="BO347" s="1116"/>
      <c r="BP347" s="1116"/>
      <c r="BQ347" s="1116"/>
      <c r="BR347" s="1116"/>
    </row>
    <row r="348" spans="9:70">
      <c r="I348" s="1116"/>
      <c r="J348" s="1116"/>
      <c r="K348" s="1116"/>
      <c r="L348" s="1116"/>
      <c r="M348" s="1116"/>
      <c r="N348" s="1116"/>
      <c r="O348" s="1116"/>
      <c r="P348" s="1116"/>
      <c r="Q348" s="1116"/>
      <c r="R348" s="1116"/>
      <c r="S348" s="1116"/>
      <c r="T348" s="1116"/>
      <c r="U348" s="1116"/>
      <c r="V348" s="1116"/>
      <c r="W348" s="1116"/>
      <c r="X348" s="1116"/>
      <c r="Y348" s="1116"/>
      <c r="Z348" s="1116"/>
      <c r="AA348" s="1116"/>
      <c r="AB348" s="1116"/>
      <c r="AC348" s="1116"/>
      <c r="AD348" s="1116"/>
      <c r="AE348" s="1116"/>
      <c r="AF348" s="1116"/>
      <c r="AG348" s="1116"/>
      <c r="AH348" s="1116"/>
      <c r="AI348" s="1116"/>
      <c r="AJ348" s="1116"/>
      <c r="AK348" s="1116"/>
      <c r="AL348" s="1116"/>
      <c r="AM348" s="1116"/>
      <c r="AN348" s="1116"/>
      <c r="AO348" s="1116"/>
      <c r="AP348" s="1116"/>
      <c r="AQ348" s="1116"/>
      <c r="AR348" s="1116"/>
      <c r="AS348" s="1116"/>
      <c r="AT348" s="1116"/>
      <c r="AU348" s="1116"/>
      <c r="AV348" s="1116"/>
      <c r="AW348" s="1116"/>
      <c r="AX348" s="1116"/>
      <c r="AY348" s="1116"/>
      <c r="AZ348" s="1116"/>
      <c r="BA348" s="1116"/>
      <c r="BB348" s="1116"/>
      <c r="BC348" s="1116"/>
      <c r="BD348" s="1116"/>
      <c r="BE348" s="1116"/>
      <c r="BF348" s="1116"/>
      <c r="BG348" s="1116"/>
      <c r="BH348" s="1116"/>
      <c r="BI348" s="1116"/>
      <c r="BJ348" s="1116"/>
      <c r="BK348" s="1116"/>
      <c r="BL348" s="1116"/>
      <c r="BM348" s="1116"/>
      <c r="BN348" s="1116"/>
      <c r="BO348" s="1116"/>
      <c r="BP348" s="1116"/>
      <c r="BQ348" s="1116"/>
      <c r="BR348" s="1116"/>
    </row>
    <row r="350" spans="9:70">
      <c r="I350" s="1116"/>
      <c r="J350" s="1116"/>
      <c r="K350" s="1116"/>
      <c r="L350" s="1116"/>
      <c r="M350" s="1116"/>
      <c r="N350" s="1116"/>
      <c r="O350" s="1116"/>
      <c r="P350" s="1116"/>
      <c r="Q350" s="1116"/>
      <c r="R350" s="1116"/>
      <c r="S350" s="1116"/>
      <c r="T350" s="1116"/>
      <c r="U350" s="1116"/>
      <c r="V350" s="1116"/>
      <c r="W350" s="1116"/>
      <c r="X350" s="1116"/>
      <c r="Y350" s="1116"/>
      <c r="Z350" s="1116"/>
      <c r="AA350" s="1116"/>
      <c r="AB350" s="1116"/>
      <c r="AC350" s="1116"/>
      <c r="AD350" s="1116"/>
      <c r="AE350" s="1116"/>
      <c r="AF350" s="1116"/>
      <c r="AG350" s="1116"/>
      <c r="AH350" s="1116"/>
      <c r="AI350" s="1116"/>
      <c r="AJ350" s="1116"/>
      <c r="AK350" s="1116"/>
      <c r="AL350" s="1116"/>
      <c r="AM350" s="1116"/>
      <c r="AN350" s="1116"/>
      <c r="AO350" s="1116"/>
      <c r="AP350" s="1116"/>
      <c r="AQ350" s="1116"/>
      <c r="AR350" s="1116"/>
      <c r="AS350" s="1116"/>
      <c r="AT350" s="1116"/>
      <c r="AU350" s="1116"/>
      <c r="AV350" s="1116"/>
      <c r="AW350" s="1116"/>
      <c r="AX350" s="1116"/>
      <c r="AY350" s="1116"/>
      <c r="AZ350" s="1116"/>
      <c r="BA350" s="1116"/>
      <c r="BB350" s="1116"/>
      <c r="BC350" s="1116"/>
      <c r="BD350" s="1116"/>
      <c r="BE350" s="1116"/>
      <c r="BF350" s="1116"/>
      <c r="BG350" s="1116"/>
      <c r="BH350" s="1116"/>
      <c r="BI350" s="1116"/>
      <c r="BJ350" s="1116"/>
      <c r="BK350" s="1116"/>
      <c r="BL350" s="1116"/>
      <c r="BM350" s="1116"/>
      <c r="BN350" s="1116"/>
      <c r="BO350" s="1116"/>
      <c r="BP350" s="1116"/>
      <c r="BQ350" s="1116"/>
      <c r="BR350" s="1116"/>
    </row>
    <row r="351" spans="9:70">
      <c r="I351" s="1116"/>
      <c r="J351" s="1116"/>
      <c r="K351" s="1116"/>
      <c r="L351" s="1116"/>
      <c r="M351" s="1116"/>
      <c r="N351" s="1116"/>
      <c r="O351" s="1116"/>
      <c r="P351" s="1116"/>
      <c r="Q351" s="1116"/>
      <c r="R351" s="1116"/>
      <c r="S351" s="1116"/>
      <c r="T351" s="1116"/>
      <c r="U351" s="1116"/>
      <c r="V351" s="1116"/>
      <c r="W351" s="1116"/>
      <c r="X351" s="1116"/>
      <c r="Y351" s="1116"/>
      <c r="Z351" s="1116"/>
      <c r="AA351" s="1116"/>
      <c r="AB351" s="1116"/>
      <c r="AC351" s="1116"/>
      <c r="AD351" s="1116"/>
      <c r="AE351" s="1116"/>
      <c r="AF351" s="1116"/>
      <c r="AG351" s="1116"/>
      <c r="AH351" s="1116"/>
      <c r="AI351" s="1116"/>
      <c r="AJ351" s="1116"/>
      <c r="AK351" s="1116"/>
      <c r="AL351" s="1116"/>
      <c r="AM351" s="1116"/>
      <c r="AN351" s="1116"/>
      <c r="AO351" s="1116"/>
      <c r="AP351" s="1116"/>
      <c r="AQ351" s="1116"/>
      <c r="AR351" s="1116"/>
      <c r="AS351" s="1116"/>
      <c r="AT351" s="1116"/>
      <c r="AU351" s="1116"/>
      <c r="AV351" s="1116"/>
      <c r="AW351" s="1116"/>
      <c r="AX351" s="1116"/>
      <c r="AY351" s="1116"/>
      <c r="AZ351" s="1116"/>
      <c r="BA351" s="1116"/>
      <c r="BB351" s="1116"/>
      <c r="BC351" s="1116"/>
      <c r="BD351" s="1116"/>
      <c r="BE351" s="1116"/>
      <c r="BF351" s="1116"/>
      <c r="BG351" s="1116"/>
      <c r="BH351" s="1116"/>
      <c r="BI351" s="1116"/>
      <c r="BJ351" s="1116"/>
      <c r="BK351" s="1116"/>
      <c r="BL351" s="1116"/>
      <c r="BM351" s="1116"/>
      <c r="BN351" s="1116"/>
      <c r="BO351" s="1116"/>
      <c r="BP351" s="1116"/>
      <c r="BQ351" s="1116"/>
      <c r="BR351" s="1116"/>
    </row>
    <row r="353" spans="9:70">
      <c r="I353" s="1116"/>
      <c r="J353" s="1116"/>
      <c r="K353" s="1116"/>
      <c r="L353" s="1116"/>
      <c r="M353" s="1116"/>
      <c r="N353" s="1116"/>
      <c r="O353" s="1116"/>
      <c r="P353" s="1116"/>
      <c r="Q353" s="1116"/>
      <c r="R353" s="1116"/>
      <c r="S353" s="1116"/>
      <c r="T353" s="1116"/>
      <c r="U353" s="1116"/>
      <c r="V353" s="1116"/>
      <c r="W353" s="1116"/>
      <c r="X353" s="1116"/>
      <c r="Y353" s="1116"/>
      <c r="Z353" s="1116"/>
      <c r="AA353" s="1116"/>
      <c r="AB353" s="1116"/>
      <c r="AC353" s="1116"/>
      <c r="AD353" s="1116"/>
      <c r="AE353" s="1116"/>
      <c r="AF353" s="1116"/>
      <c r="AG353" s="1116"/>
      <c r="AH353" s="1116"/>
      <c r="AI353" s="1116"/>
      <c r="AJ353" s="1116"/>
      <c r="AK353" s="1116"/>
      <c r="AL353" s="1116"/>
      <c r="AM353" s="1116"/>
      <c r="AN353" s="1116"/>
      <c r="AO353" s="1116"/>
      <c r="AP353" s="1116"/>
      <c r="AQ353" s="1116"/>
      <c r="AR353" s="1116"/>
      <c r="AS353" s="1116"/>
      <c r="AT353" s="1116"/>
      <c r="AU353" s="1116"/>
      <c r="AV353" s="1116"/>
      <c r="AW353" s="1116"/>
      <c r="AX353" s="1116"/>
      <c r="AY353" s="1116"/>
      <c r="AZ353" s="1116"/>
      <c r="BA353" s="1116"/>
      <c r="BB353" s="1116"/>
      <c r="BC353" s="1116"/>
      <c r="BD353" s="1116"/>
      <c r="BE353" s="1116"/>
      <c r="BF353" s="1116"/>
      <c r="BG353" s="1116"/>
      <c r="BH353" s="1116"/>
      <c r="BI353" s="1116"/>
      <c r="BJ353" s="1116"/>
      <c r="BK353" s="1116"/>
      <c r="BL353" s="1116"/>
      <c r="BM353" s="1116"/>
      <c r="BN353" s="1116"/>
      <c r="BO353" s="1116"/>
      <c r="BP353" s="1116"/>
      <c r="BQ353" s="1116"/>
      <c r="BR353" s="1116"/>
    </row>
    <row r="354" spans="9:70">
      <c r="I354" s="1116"/>
      <c r="J354" s="1116"/>
      <c r="K354" s="1116"/>
      <c r="L354" s="1116"/>
      <c r="M354" s="1116"/>
      <c r="N354" s="1116"/>
      <c r="O354" s="1116"/>
      <c r="P354" s="1116"/>
      <c r="Q354" s="1116"/>
      <c r="R354" s="1116"/>
      <c r="S354" s="1116"/>
      <c r="T354" s="1116"/>
      <c r="U354" s="1116"/>
      <c r="V354" s="1116"/>
      <c r="W354" s="1116"/>
      <c r="X354" s="1116"/>
      <c r="Y354" s="1116"/>
      <c r="Z354" s="1116"/>
      <c r="AA354" s="1116"/>
      <c r="AB354" s="1116"/>
      <c r="AC354" s="1116"/>
      <c r="AD354" s="1116"/>
      <c r="AE354" s="1116"/>
      <c r="AF354" s="1116"/>
      <c r="AG354" s="1116"/>
      <c r="AH354" s="1116"/>
      <c r="AI354" s="1116"/>
      <c r="AJ354" s="1116"/>
      <c r="AK354" s="1116"/>
      <c r="AL354" s="1116"/>
      <c r="AM354" s="1116"/>
      <c r="AN354" s="1116"/>
      <c r="AO354" s="1116"/>
      <c r="AP354" s="1116"/>
      <c r="AQ354" s="1116"/>
      <c r="AR354" s="1116"/>
      <c r="AS354" s="1116"/>
      <c r="AT354" s="1116"/>
      <c r="AU354" s="1116"/>
      <c r="AV354" s="1116"/>
      <c r="AW354" s="1116"/>
      <c r="AX354" s="1116"/>
      <c r="AY354" s="1116"/>
      <c r="AZ354" s="1116"/>
      <c r="BA354" s="1116"/>
      <c r="BB354" s="1116"/>
      <c r="BC354" s="1116"/>
      <c r="BD354" s="1116"/>
      <c r="BE354" s="1116"/>
      <c r="BF354" s="1116"/>
      <c r="BG354" s="1116"/>
      <c r="BH354" s="1116"/>
      <c r="BI354" s="1116"/>
      <c r="BJ354" s="1116"/>
      <c r="BK354" s="1116"/>
      <c r="BL354" s="1116"/>
      <c r="BM354" s="1116"/>
      <c r="BN354" s="1116"/>
      <c r="BO354" s="1116"/>
      <c r="BP354" s="1116"/>
      <c r="BQ354" s="1116"/>
      <c r="BR354" s="1116"/>
    </row>
    <row r="356" spans="9:70">
      <c r="I356" s="1116"/>
      <c r="J356" s="1116"/>
      <c r="K356" s="1116"/>
      <c r="L356" s="1116"/>
      <c r="M356" s="1116"/>
      <c r="N356" s="1116"/>
      <c r="O356" s="1116"/>
      <c r="P356" s="1116"/>
      <c r="Q356" s="1116"/>
      <c r="R356" s="1116"/>
      <c r="S356" s="1116"/>
      <c r="T356" s="1116"/>
      <c r="U356" s="1116"/>
      <c r="V356" s="1116"/>
      <c r="W356" s="1116"/>
      <c r="X356" s="1116"/>
      <c r="Y356" s="1116"/>
      <c r="Z356" s="1116"/>
      <c r="AA356" s="1116"/>
      <c r="AB356" s="1116"/>
      <c r="AC356" s="1116"/>
      <c r="AD356" s="1116"/>
      <c r="AE356" s="1116"/>
      <c r="AF356" s="1116"/>
      <c r="AG356" s="1116"/>
      <c r="AH356" s="1116"/>
      <c r="AI356" s="1116"/>
      <c r="AJ356" s="1116"/>
      <c r="AK356" s="1116"/>
      <c r="AL356" s="1116"/>
      <c r="AM356" s="1116"/>
      <c r="AN356" s="1116"/>
      <c r="AO356" s="1116"/>
      <c r="AP356" s="1116"/>
      <c r="AQ356" s="1116"/>
      <c r="AR356" s="1116"/>
      <c r="AS356" s="1116"/>
      <c r="AT356" s="1116"/>
      <c r="AU356" s="1116"/>
      <c r="AV356" s="1116"/>
      <c r="AW356" s="1116"/>
      <c r="AX356" s="1116"/>
      <c r="AY356" s="1116"/>
      <c r="AZ356" s="1116"/>
      <c r="BA356" s="1116"/>
      <c r="BB356" s="1116"/>
      <c r="BC356" s="1116"/>
      <c r="BD356" s="1116"/>
      <c r="BE356" s="1116"/>
      <c r="BF356" s="1116"/>
      <c r="BG356" s="1116"/>
      <c r="BH356" s="1116"/>
      <c r="BI356" s="1116"/>
      <c r="BJ356" s="1116"/>
      <c r="BK356" s="1116"/>
      <c r="BL356" s="1116"/>
      <c r="BM356" s="1116"/>
      <c r="BN356" s="1116"/>
      <c r="BO356" s="1116"/>
      <c r="BP356" s="1116"/>
      <c r="BQ356" s="1116"/>
      <c r="BR356" s="1116"/>
    </row>
    <row r="357" spans="9:70">
      <c r="I357" s="1116"/>
      <c r="J357" s="1116"/>
      <c r="K357" s="1116"/>
      <c r="L357" s="1116"/>
      <c r="M357" s="1116"/>
      <c r="N357" s="1116"/>
      <c r="O357" s="1116"/>
      <c r="P357" s="1116"/>
      <c r="Q357" s="1116"/>
      <c r="R357" s="1116"/>
      <c r="S357" s="1116"/>
      <c r="T357" s="1116"/>
      <c r="U357" s="1116"/>
      <c r="V357" s="1116"/>
      <c r="W357" s="1116"/>
      <c r="X357" s="1116"/>
      <c r="Y357" s="1116"/>
      <c r="Z357" s="1116"/>
      <c r="AA357" s="1116"/>
      <c r="AB357" s="1116"/>
      <c r="AC357" s="1116"/>
      <c r="AD357" s="1116"/>
      <c r="AE357" s="1116"/>
      <c r="AF357" s="1116"/>
      <c r="AG357" s="1116"/>
      <c r="AH357" s="1116"/>
      <c r="AI357" s="1116"/>
      <c r="AJ357" s="1116"/>
      <c r="AK357" s="1116"/>
      <c r="AL357" s="1116"/>
      <c r="AM357" s="1116"/>
      <c r="AN357" s="1116"/>
      <c r="AO357" s="1116"/>
      <c r="AP357" s="1116"/>
      <c r="AQ357" s="1116"/>
      <c r="AR357" s="1116"/>
      <c r="AS357" s="1116"/>
      <c r="AT357" s="1116"/>
      <c r="AU357" s="1116"/>
      <c r="AV357" s="1116"/>
      <c r="AW357" s="1116"/>
      <c r="AX357" s="1116"/>
      <c r="AY357" s="1116"/>
      <c r="AZ357" s="1116"/>
      <c r="BA357" s="1116"/>
      <c r="BB357" s="1116"/>
      <c r="BC357" s="1116"/>
      <c r="BD357" s="1116"/>
      <c r="BE357" s="1116"/>
      <c r="BF357" s="1116"/>
      <c r="BG357" s="1116"/>
      <c r="BH357" s="1116"/>
      <c r="BI357" s="1116"/>
      <c r="BJ357" s="1116"/>
      <c r="BK357" s="1116"/>
      <c r="BL357" s="1116"/>
      <c r="BM357" s="1116"/>
      <c r="BN357" s="1116"/>
      <c r="BO357" s="1116"/>
      <c r="BP357" s="1116"/>
      <c r="BQ357" s="1116"/>
      <c r="BR357" s="1116"/>
    </row>
    <row r="359" spans="9:70">
      <c r="I359" s="1116"/>
      <c r="J359" s="1116"/>
      <c r="K359" s="1116"/>
      <c r="L359" s="1116"/>
      <c r="M359" s="1116"/>
      <c r="N359" s="1116"/>
      <c r="O359" s="1116"/>
      <c r="P359" s="1116"/>
      <c r="Q359" s="1116"/>
      <c r="R359" s="1116"/>
      <c r="S359" s="1116"/>
      <c r="T359" s="1116"/>
      <c r="U359" s="1116"/>
      <c r="V359" s="1116"/>
      <c r="W359" s="1116"/>
      <c r="X359" s="1116"/>
      <c r="Y359" s="1116"/>
      <c r="Z359" s="1116"/>
      <c r="AA359" s="1116"/>
      <c r="AB359" s="1116"/>
      <c r="AC359" s="1116"/>
      <c r="AD359" s="1116"/>
      <c r="AE359" s="1116"/>
      <c r="AF359" s="1116"/>
      <c r="AG359" s="1116"/>
      <c r="AH359" s="1116"/>
      <c r="AI359" s="1116"/>
      <c r="AJ359" s="1116"/>
      <c r="AK359" s="1116"/>
      <c r="AL359" s="1116"/>
      <c r="AM359" s="1116"/>
      <c r="AN359" s="1116"/>
      <c r="AO359" s="1116"/>
      <c r="AP359" s="1116"/>
      <c r="AQ359" s="1116"/>
      <c r="AR359" s="1116"/>
      <c r="AS359" s="1116"/>
      <c r="AT359" s="1116"/>
      <c r="AU359" s="1116"/>
      <c r="AV359" s="1116"/>
      <c r="AW359" s="1116"/>
      <c r="AX359" s="1116"/>
      <c r="AY359" s="1116"/>
      <c r="AZ359" s="1116"/>
      <c r="BA359" s="1116"/>
      <c r="BB359" s="1116"/>
      <c r="BC359" s="1116"/>
      <c r="BD359" s="1116"/>
      <c r="BE359" s="1116"/>
      <c r="BF359" s="1116"/>
      <c r="BG359" s="1116"/>
      <c r="BH359" s="1116"/>
      <c r="BI359" s="1116"/>
      <c r="BJ359" s="1116"/>
      <c r="BK359" s="1116"/>
      <c r="BL359" s="1116"/>
      <c r="BM359" s="1116"/>
      <c r="BN359" s="1116"/>
      <c r="BO359" s="1116"/>
      <c r="BP359" s="1116"/>
      <c r="BQ359" s="1116"/>
      <c r="BR359" s="1116"/>
    </row>
    <row r="360" spans="9:70">
      <c r="I360" s="1116"/>
      <c r="J360" s="1116"/>
      <c r="K360" s="1116"/>
      <c r="L360" s="1116"/>
      <c r="M360" s="1116"/>
      <c r="N360" s="1116"/>
      <c r="O360" s="1116"/>
      <c r="P360" s="1116"/>
      <c r="Q360" s="1116"/>
      <c r="R360" s="1116"/>
      <c r="S360" s="1116"/>
      <c r="T360" s="1116"/>
      <c r="U360" s="1116"/>
      <c r="V360" s="1116"/>
      <c r="W360" s="1116"/>
      <c r="X360" s="1116"/>
      <c r="Y360" s="1116"/>
      <c r="Z360" s="1116"/>
      <c r="AA360" s="1116"/>
      <c r="AB360" s="1116"/>
      <c r="AC360" s="1116"/>
      <c r="AD360" s="1116"/>
      <c r="AE360" s="1116"/>
      <c r="AF360" s="1116"/>
      <c r="AG360" s="1116"/>
      <c r="AH360" s="1116"/>
      <c r="AI360" s="1116"/>
      <c r="AJ360" s="1116"/>
      <c r="AK360" s="1116"/>
      <c r="AL360" s="1116"/>
      <c r="AM360" s="1116"/>
      <c r="AN360" s="1116"/>
      <c r="AO360" s="1116"/>
      <c r="AP360" s="1116"/>
      <c r="AQ360" s="1116"/>
      <c r="AR360" s="1116"/>
      <c r="AS360" s="1116"/>
      <c r="AT360" s="1116"/>
      <c r="AU360" s="1116"/>
      <c r="AV360" s="1116"/>
      <c r="AW360" s="1116"/>
      <c r="AX360" s="1116"/>
      <c r="AY360" s="1116"/>
      <c r="AZ360" s="1116"/>
      <c r="BA360" s="1116"/>
      <c r="BB360" s="1116"/>
      <c r="BC360" s="1116"/>
      <c r="BD360" s="1116"/>
      <c r="BE360" s="1116"/>
      <c r="BF360" s="1116"/>
      <c r="BG360" s="1116"/>
      <c r="BH360" s="1116"/>
      <c r="BI360" s="1116"/>
      <c r="BJ360" s="1116"/>
      <c r="BK360" s="1116"/>
      <c r="BL360" s="1116"/>
      <c r="BM360" s="1116"/>
      <c r="BN360" s="1116"/>
      <c r="BO360" s="1116"/>
      <c r="BP360" s="1116"/>
      <c r="BQ360" s="1116"/>
      <c r="BR360" s="1116"/>
    </row>
    <row r="362" spans="9:70">
      <c r="I362" s="1116"/>
      <c r="J362" s="1116"/>
      <c r="K362" s="1116"/>
      <c r="L362" s="1116"/>
      <c r="M362" s="1116"/>
      <c r="N362" s="1116"/>
      <c r="O362" s="1116"/>
      <c r="P362" s="1116"/>
      <c r="Q362" s="1116"/>
      <c r="R362" s="1116"/>
      <c r="S362" s="1116"/>
      <c r="T362" s="1116"/>
      <c r="U362" s="1116"/>
      <c r="V362" s="1116"/>
      <c r="W362" s="1116"/>
      <c r="X362" s="1116"/>
      <c r="Y362" s="1116"/>
      <c r="Z362" s="1116"/>
      <c r="AA362" s="1116"/>
      <c r="AB362" s="1116"/>
      <c r="AC362" s="1116"/>
      <c r="AD362" s="1116"/>
      <c r="AE362" s="1116"/>
      <c r="AF362" s="1116"/>
      <c r="AG362" s="1116"/>
      <c r="AH362" s="1116"/>
      <c r="AI362" s="1116"/>
      <c r="AJ362" s="1116"/>
      <c r="AK362" s="1116"/>
      <c r="AL362" s="1116"/>
      <c r="AM362" s="1116"/>
      <c r="AN362" s="1116"/>
      <c r="AO362" s="1116"/>
      <c r="AP362" s="1116"/>
      <c r="AQ362" s="1116"/>
      <c r="AR362" s="1116"/>
      <c r="AS362" s="1116"/>
      <c r="AT362" s="1116"/>
      <c r="AU362" s="1116"/>
      <c r="AV362" s="1116"/>
      <c r="AW362" s="1116"/>
      <c r="AX362" s="1116"/>
      <c r="AY362" s="1116"/>
      <c r="AZ362" s="1116"/>
      <c r="BA362" s="1116"/>
      <c r="BB362" s="1116"/>
      <c r="BC362" s="1116"/>
      <c r="BD362" s="1116"/>
      <c r="BE362" s="1116"/>
      <c r="BF362" s="1116"/>
      <c r="BG362" s="1116"/>
      <c r="BH362" s="1116"/>
      <c r="BI362" s="1116"/>
      <c r="BJ362" s="1116"/>
      <c r="BK362" s="1116"/>
      <c r="BL362" s="1116"/>
      <c r="BM362" s="1116"/>
      <c r="BN362" s="1116"/>
      <c r="BO362" s="1116"/>
      <c r="BP362" s="1116"/>
      <c r="BQ362" s="1116"/>
      <c r="BR362" s="1116"/>
    </row>
    <row r="363" spans="9:70">
      <c r="I363" s="1116"/>
      <c r="J363" s="1116"/>
      <c r="K363" s="1116"/>
      <c r="L363" s="1116"/>
      <c r="M363" s="1116"/>
      <c r="N363" s="1116"/>
      <c r="O363" s="1116"/>
      <c r="P363" s="1116"/>
      <c r="Q363" s="1116"/>
      <c r="R363" s="1116"/>
      <c r="S363" s="1116"/>
      <c r="T363" s="1116"/>
      <c r="U363" s="1116"/>
      <c r="V363" s="1116"/>
      <c r="W363" s="1116"/>
      <c r="X363" s="1116"/>
      <c r="Y363" s="1116"/>
      <c r="Z363" s="1116"/>
      <c r="AA363" s="1116"/>
      <c r="AB363" s="1116"/>
      <c r="AC363" s="1116"/>
      <c r="AD363" s="1116"/>
      <c r="AE363" s="1116"/>
      <c r="AF363" s="1116"/>
      <c r="AG363" s="1116"/>
      <c r="AH363" s="1116"/>
      <c r="AI363" s="1116"/>
      <c r="AJ363" s="1116"/>
      <c r="AK363" s="1116"/>
      <c r="AL363" s="1116"/>
      <c r="AM363" s="1116"/>
      <c r="AN363" s="1116"/>
      <c r="AO363" s="1116"/>
      <c r="AP363" s="1116"/>
      <c r="AQ363" s="1116"/>
      <c r="AR363" s="1116"/>
      <c r="AS363" s="1116"/>
      <c r="AT363" s="1116"/>
      <c r="AU363" s="1116"/>
      <c r="AV363" s="1116"/>
      <c r="AW363" s="1116"/>
      <c r="AX363" s="1116"/>
      <c r="AY363" s="1116"/>
      <c r="AZ363" s="1116"/>
      <c r="BA363" s="1116"/>
      <c r="BB363" s="1116"/>
      <c r="BC363" s="1116"/>
      <c r="BD363" s="1116"/>
      <c r="BE363" s="1116"/>
      <c r="BF363" s="1116"/>
      <c r="BG363" s="1116"/>
      <c r="BH363" s="1116"/>
      <c r="BI363" s="1116"/>
      <c r="BJ363" s="1116"/>
      <c r="BK363" s="1116"/>
      <c r="BL363" s="1116"/>
      <c r="BM363" s="1116"/>
      <c r="BN363" s="1116"/>
      <c r="BO363" s="1116"/>
      <c r="BP363" s="1116"/>
      <c r="BQ363" s="1116"/>
      <c r="BR363" s="1116"/>
    </row>
    <row r="365" spans="9:70">
      <c r="I365" s="1116"/>
      <c r="J365" s="1116"/>
      <c r="K365" s="1116"/>
      <c r="L365" s="1116"/>
      <c r="M365" s="1116"/>
      <c r="N365" s="1116"/>
      <c r="O365" s="1116"/>
      <c r="P365" s="1116"/>
      <c r="Q365" s="1116"/>
      <c r="R365" s="1116"/>
      <c r="S365" s="1116"/>
      <c r="T365" s="1116"/>
      <c r="U365" s="1116"/>
      <c r="V365" s="1116"/>
      <c r="W365" s="1116"/>
      <c r="X365" s="1116"/>
      <c r="Y365" s="1116"/>
      <c r="Z365" s="1116"/>
      <c r="AA365" s="1116"/>
      <c r="AB365" s="1116"/>
      <c r="AC365" s="1116"/>
      <c r="AD365" s="1116"/>
      <c r="AE365" s="1116"/>
      <c r="AF365" s="1116"/>
      <c r="AG365" s="1116"/>
      <c r="AH365" s="1116"/>
      <c r="AI365" s="1116"/>
      <c r="AJ365" s="1116"/>
      <c r="AK365" s="1116"/>
      <c r="AL365" s="1116"/>
      <c r="AM365" s="1116"/>
      <c r="AN365" s="1116"/>
      <c r="AO365" s="1116"/>
      <c r="AP365" s="1116"/>
      <c r="AQ365" s="1116"/>
      <c r="AR365" s="1116"/>
      <c r="AS365" s="1116"/>
      <c r="AT365" s="1116"/>
      <c r="AU365" s="1116"/>
      <c r="AV365" s="1116"/>
      <c r="AW365" s="1116"/>
      <c r="AX365" s="1116"/>
      <c r="AY365" s="1116"/>
      <c r="AZ365" s="1116"/>
      <c r="BA365" s="1116"/>
      <c r="BB365" s="1116"/>
      <c r="BC365" s="1116"/>
      <c r="BD365" s="1116"/>
      <c r="BE365" s="1116"/>
      <c r="BF365" s="1116"/>
      <c r="BG365" s="1116"/>
      <c r="BH365" s="1116"/>
      <c r="BI365" s="1116"/>
      <c r="BJ365" s="1116"/>
      <c r="BK365" s="1116"/>
      <c r="BL365" s="1116"/>
      <c r="BM365" s="1116"/>
      <c r="BN365" s="1116"/>
      <c r="BO365" s="1116"/>
      <c r="BP365" s="1116"/>
      <c r="BQ365" s="1116"/>
      <c r="BR365" s="1116"/>
    </row>
    <row r="366" spans="9:70">
      <c r="I366" s="1116"/>
      <c r="J366" s="1116"/>
      <c r="K366" s="1116"/>
      <c r="L366" s="1116"/>
      <c r="M366" s="1116"/>
      <c r="N366" s="1116"/>
      <c r="O366" s="1116"/>
      <c r="P366" s="1116"/>
      <c r="Q366" s="1116"/>
      <c r="R366" s="1116"/>
      <c r="S366" s="1116"/>
      <c r="T366" s="1116"/>
      <c r="U366" s="1116"/>
      <c r="V366" s="1116"/>
      <c r="W366" s="1116"/>
      <c r="X366" s="1116"/>
      <c r="Y366" s="1116"/>
      <c r="Z366" s="1116"/>
      <c r="AA366" s="1116"/>
      <c r="AB366" s="1116"/>
      <c r="AC366" s="1116"/>
      <c r="AD366" s="1116"/>
      <c r="AE366" s="1116"/>
      <c r="AF366" s="1116"/>
      <c r="AG366" s="1116"/>
      <c r="AH366" s="1116"/>
      <c r="AI366" s="1116"/>
      <c r="AJ366" s="1116"/>
      <c r="AK366" s="1116"/>
      <c r="AL366" s="1116"/>
      <c r="AM366" s="1116"/>
      <c r="AN366" s="1116"/>
      <c r="AO366" s="1116"/>
      <c r="AP366" s="1116"/>
      <c r="AQ366" s="1116"/>
      <c r="AR366" s="1116"/>
      <c r="AS366" s="1116"/>
      <c r="AT366" s="1116"/>
      <c r="AU366" s="1116"/>
      <c r="AV366" s="1116"/>
      <c r="AW366" s="1116"/>
      <c r="AX366" s="1116"/>
      <c r="AY366" s="1116"/>
      <c r="AZ366" s="1116"/>
      <c r="BA366" s="1116"/>
      <c r="BB366" s="1116"/>
      <c r="BC366" s="1116"/>
      <c r="BD366" s="1116"/>
      <c r="BE366" s="1116"/>
      <c r="BF366" s="1116"/>
      <c r="BG366" s="1116"/>
      <c r="BH366" s="1116"/>
      <c r="BI366" s="1116"/>
      <c r="BJ366" s="1116"/>
      <c r="BK366" s="1116"/>
      <c r="BL366" s="1116"/>
      <c r="BM366" s="1116"/>
      <c r="BN366" s="1116"/>
      <c r="BO366" s="1116"/>
      <c r="BP366" s="1116"/>
      <c r="BQ366" s="1116"/>
      <c r="BR366" s="1116"/>
    </row>
    <row r="368" spans="9:70">
      <c r="I368" s="1116"/>
      <c r="J368" s="1116"/>
      <c r="K368" s="1116"/>
      <c r="L368" s="1116"/>
      <c r="M368" s="1116"/>
      <c r="N368" s="1116"/>
      <c r="O368" s="1116"/>
      <c r="P368" s="1116"/>
      <c r="Q368" s="1116"/>
      <c r="R368" s="1116"/>
      <c r="S368" s="1116"/>
      <c r="T368" s="1116"/>
      <c r="U368" s="1116"/>
      <c r="V368" s="1116"/>
      <c r="W368" s="1116"/>
      <c r="X368" s="1116"/>
      <c r="Y368" s="1116"/>
      <c r="Z368" s="1116"/>
      <c r="AA368" s="1116"/>
      <c r="AB368" s="1116"/>
      <c r="AC368" s="1116"/>
      <c r="AD368" s="1116"/>
      <c r="AE368" s="1116"/>
      <c r="AF368" s="1116"/>
      <c r="AG368" s="1116"/>
      <c r="AH368" s="1116"/>
      <c r="AI368" s="1116"/>
      <c r="AJ368" s="1116"/>
      <c r="AK368" s="1116"/>
      <c r="AL368" s="1116"/>
      <c r="AM368" s="1116"/>
      <c r="AN368" s="1116"/>
      <c r="AO368" s="1116"/>
      <c r="AP368" s="1116"/>
      <c r="AQ368" s="1116"/>
      <c r="AR368" s="1116"/>
      <c r="AS368" s="1116"/>
      <c r="AT368" s="1116"/>
      <c r="AU368" s="1116"/>
      <c r="AV368" s="1116"/>
      <c r="AW368" s="1116"/>
      <c r="AX368" s="1116"/>
      <c r="AY368" s="1116"/>
      <c r="AZ368" s="1116"/>
      <c r="BA368" s="1116"/>
      <c r="BB368" s="1116"/>
      <c r="BC368" s="1116"/>
      <c r="BD368" s="1116"/>
      <c r="BE368" s="1116"/>
      <c r="BF368" s="1116"/>
      <c r="BG368" s="1116"/>
      <c r="BH368" s="1116"/>
      <c r="BI368" s="1116"/>
      <c r="BJ368" s="1116"/>
      <c r="BK368" s="1116"/>
      <c r="BL368" s="1116"/>
      <c r="BM368" s="1116"/>
      <c r="BN368" s="1116"/>
      <c r="BO368" s="1116"/>
      <c r="BP368" s="1116"/>
      <c r="BQ368" s="1116"/>
      <c r="BR368" s="1116"/>
    </row>
    <row r="369" spans="9:70">
      <c r="I369" s="1116"/>
      <c r="J369" s="1116"/>
      <c r="K369" s="1116"/>
      <c r="L369" s="1116"/>
      <c r="M369" s="1116"/>
      <c r="N369" s="1116"/>
      <c r="O369" s="1116"/>
      <c r="P369" s="1116"/>
      <c r="Q369" s="1116"/>
      <c r="R369" s="1116"/>
      <c r="S369" s="1116"/>
      <c r="T369" s="1116"/>
      <c r="U369" s="1116"/>
      <c r="V369" s="1116"/>
      <c r="W369" s="1116"/>
      <c r="X369" s="1116"/>
      <c r="Y369" s="1116"/>
      <c r="Z369" s="1116"/>
      <c r="AA369" s="1116"/>
      <c r="AB369" s="1116"/>
      <c r="AC369" s="1116"/>
      <c r="AD369" s="1116"/>
      <c r="AE369" s="1116"/>
      <c r="AF369" s="1116"/>
      <c r="AG369" s="1116"/>
      <c r="AH369" s="1116"/>
      <c r="AI369" s="1116"/>
      <c r="AJ369" s="1116"/>
      <c r="AK369" s="1116"/>
      <c r="AL369" s="1116"/>
      <c r="AM369" s="1116"/>
      <c r="AN369" s="1116"/>
      <c r="AO369" s="1116"/>
      <c r="AP369" s="1116"/>
      <c r="AQ369" s="1116"/>
      <c r="AR369" s="1116"/>
      <c r="AS369" s="1116"/>
      <c r="AT369" s="1116"/>
      <c r="AU369" s="1116"/>
      <c r="AV369" s="1116"/>
      <c r="AW369" s="1116"/>
      <c r="AX369" s="1116"/>
      <c r="AY369" s="1116"/>
      <c r="AZ369" s="1116"/>
      <c r="BA369" s="1116"/>
      <c r="BB369" s="1116"/>
      <c r="BC369" s="1116"/>
      <c r="BD369" s="1116"/>
      <c r="BE369" s="1116"/>
      <c r="BF369" s="1116"/>
      <c r="BG369" s="1116"/>
      <c r="BH369" s="1116"/>
      <c r="BI369" s="1116"/>
      <c r="BJ369" s="1116"/>
      <c r="BK369" s="1116"/>
      <c r="BL369" s="1116"/>
      <c r="BM369" s="1116"/>
      <c r="BN369" s="1116"/>
      <c r="BO369" s="1116"/>
      <c r="BP369" s="1116"/>
      <c r="BQ369" s="1116"/>
      <c r="BR369" s="1116"/>
    </row>
    <row r="371" spans="9:70">
      <c r="I371" s="1116"/>
      <c r="J371" s="1116"/>
      <c r="K371" s="1116"/>
      <c r="L371" s="1116"/>
      <c r="M371" s="1116"/>
      <c r="N371" s="1116"/>
      <c r="O371" s="1116"/>
      <c r="P371" s="1116"/>
      <c r="Q371" s="1116"/>
      <c r="R371" s="1116"/>
      <c r="S371" s="1116"/>
      <c r="T371" s="1116"/>
      <c r="U371" s="1116"/>
      <c r="V371" s="1116"/>
      <c r="W371" s="1116"/>
      <c r="X371" s="1116"/>
      <c r="Y371" s="1116"/>
      <c r="Z371" s="1116"/>
      <c r="AA371" s="1116"/>
      <c r="AB371" s="1116"/>
      <c r="AC371" s="1116"/>
      <c r="AD371" s="1116"/>
      <c r="AE371" s="1116"/>
      <c r="AF371" s="1116"/>
      <c r="AG371" s="1116"/>
      <c r="AH371" s="1116"/>
      <c r="AI371" s="1116"/>
      <c r="AJ371" s="1116"/>
      <c r="AK371" s="1116"/>
      <c r="AL371" s="1116"/>
      <c r="AM371" s="1116"/>
      <c r="AN371" s="1116"/>
      <c r="AO371" s="1116"/>
      <c r="AP371" s="1116"/>
      <c r="AQ371" s="1116"/>
      <c r="AR371" s="1116"/>
      <c r="AS371" s="1116"/>
      <c r="AT371" s="1116"/>
      <c r="AU371" s="1116"/>
      <c r="AV371" s="1116"/>
      <c r="AW371" s="1116"/>
      <c r="AX371" s="1116"/>
      <c r="AY371" s="1116"/>
      <c r="AZ371" s="1116"/>
      <c r="BA371" s="1116"/>
      <c r="BB371" s="1116"/>
      <c r="BC371" s="1116"/>
      <c r="BD371" s="1116"/>
      <c r="BE371" s="1116"/>
      <c r="BF371" s="1116"/>
      <c r="BG371" s="1116"/>
      <c r="BH371" s="1116"/>
      <c r="BI371" s="1116"/>
      <c r="BJ371" s="1116"/>
      <c r="BK371" s="1116"/>
      <c r="BL371" s="1116"/>
      <c r="BM371" s="1116"/>
      <c r="BN371" s="1116"/>
      <c r="BO371" s="1116"/>
      <c r="BP371" s="1116"/>
      <c r="BQ371" s="1116"/>
      <c r="BR371" s="1116"/>
    </row>
    <row r="372" spans="9:70">
      <c r="I372" s="1116"/>
      <c r="J372" s="1116"/>
      <c r="K372" s="1116"/>
      <c r="L372" s="1116"/>
      <c r="M372" s="1116"/>
      <c r="N372" s="1116"/>
      <c r="O372" s="1116"/>
      <c r="P372" s="1116"/>
      <c r="Q372" s="1116"/>
      <c r="R372" s="1116"/>
      <c r="S372" s="1116"/>
      <c r="T372" s="1116"/>
      <c r="U372" s="1116"/>
      <c r="V372" s="1116"/>
      <c r="W372" s="1116"/>
      <c r="X372" s="1116"/>
      <c r="Y372" s="1116"/>
      <c r="Z372" s="1116"/>
      <c r="AA372" s="1116"/>
      <c r="AB372" s="1116"/>
      <c r="AC372" s="1116"/>
      <c r="AD372" s="1116"/>
      <c r="AE372" s="1116"/>
      <c r="AF372" s="1116"/>
      <c r="AG372" s="1116"/>
      <c r="AH372" s="1116"/>
      <c r="AI372" s="1116"/>
      <c r="AJ372" s="1116"/>
      <c r="AK372" s="1116"/>
      <c r="AL372" s="1116"/>
      <c r="AM372" s="1116"/>
      <c r="AN372" s="1116"/>
      <c r="AO372" s="1116"/>
      <c r="AP372" s="1116"/>
      <c r="AQ372" s="1116"/>
      <c r="AR372" s="1116"/>
      <c r="AS372" s="1116"/>
      <c r="AT372" s="1116"/>
      <c r="AU372" s="1116"/>
      <c r="AV372" s="1116"/>
      <c r="AW372" s="1116"/>
      <c r="AX372" s="1116"/>
      <c r="AY372" s="1116"/>
      <c r="AZ372" s="1116"/>
      <c r="BA372" s="1116"/>
      <c r="BB372" s="1116"/>
      <c r="BC372" s="1116"/>
      <c r="BD372" s="1116"/>
      <c r="BE372" s="1116"/>
      <c r="BF372" s="1116"/>
      <c r="BG372" s="1116"/>
      <c r="BH372" s="1116"/>
      <c r="BI372" s="1116"/>
      <c r="BJ372" s="1116"/>
      <c r="BK372" s="1116"/>
      <c r="BL372" s="1116"/>
      <c r="BM372" s="1116"/>
      <c r="BN372" s="1116"/>
      <c r="BO372" s="1116"/>
      <c r="BP372" s="1116"/>
      <c r="BQ372" s="1116"/>
      <c r="BR372" s="1116"/>
    </row>
    <row r="374" spans="9:70">
      <c r="I374" s="1116"/>
      <c r="J374" s="1116"/>
      <c r="K374" s="1116"/>
      <c r="L374" s="1116"/>
      <c r="M374" s="1116"/>
      <c r="N374" s="1116"/>
      <c r="O374" s="1116"/>
      <c r="P374" s="1116"/>
      <c r="Q374" s="1116"/>
      <c r="R374" s="1116"/>
      <c r="S374" s="1116"/>
      <c r="T374" s="1116"/>
      <c r="U374" s="1116"/>
      <c r="V374" s="1116"/>
      <c r="W374" s="1116"/>
      <c r="X374" s="1116"/>
      <c r="Y374" s="1116"/>
      <c r="Z374" s="1116"/>
      <c r="AA374" s="1116"/>
      <c r="AB374" s="1116"/>
      <c r="AC374" s="1116"/>
      <c r="AD374" s="1116"/>
      <c r="AE374" s="1116"/>
      <c r="AF374" s="1116"/>
      <c r="AG374" s="1116"/>
      <c r="AH374" s="1116"/>
      <c r="AI374" s="1116"/>
      <c r="AJ374" s="1116"/>
      <c r="AK374" s="1116"/>
      <c r="AL374" s="1116"/>
      <c r="AM374" s="1116"/>
      <c r="AN374" s="1116"/>
      <c r="AO374" s="1116"/>
      <c r="AP374" s="1116"/>
      <c r="AQ374" s="1116"/>
      <c r="AR374" s="1116"/>
      <c r="AS374" s="1116"/>
      <c r="AT374" s="1116"/>
      <c r="AU374" s="1116"/>
      <c r="AV374" s="1116"/>
      <c r="AW374" s="1116"/>
      <c r="AX374" s="1116"/>
      <c r="AY374" s="1116"/>
      <c r="AZ374" s="1116"/>
      <c r="BA374" s="1116"/>
      <c r="BB374" s="1116"/>
      <c r="BC374" s="1116"/>
      <c r="BD374" s="1116"/>
      <c r="BE374" s="1116"/>
      <c r="BF374" s="1116"/>
      <c r="BG374" s="1116"/>
      <c r="BH374" s="1116"/>
      <c r="BI374" s="1116"/>
      <c r="BJ374" s="1116"/>
      <c r="BK374" s="1116"/>
      <c r="BL374" s="1116"/>
      <c r="BM374" s="1116"/>
      <c r="BN374" s="1116"/>
      <c r="BO374" s="1116"/>
      <c r="BP374" s="1116"/>
      <c r="BQ374" s="1116"/>
      <c r="BR374" s="1116"/>
    </row>
    <row r="375" spans="9:70">
      <c r="I375" s="1116"/>
      <c r="J375" s="1116"/>
      <c r="K375" s="1116"/>
      <c r="L375" s="1116"/>
      <c r="M375" s="1116"/>
      <c r="N375" s="1116"/>
      <c r="O375" s="1116"/>
      <c r="P375" s="1116"/>
      <c r="Q375" s="1116"/>
      <c r="R375" s="1116"/>
      <c r="S375" s="1116"/>
      <c r="T375" s="1116"/>
      <c r="U375" s="1116"/>
      <c r="V375" s="1116"/>
      <c r="W375" s="1116"/>
      <c r="X375" s="1116"/>
      <c r="Y375" s="1116"/>
      <c r="Z375" s="1116"/>
      <c r="AA375" s="1116"/>
      <c r="AB375" s="1116"/>
      <c r="AC375" s="1116"/>
      <c r="AD375" s="1116"/>
      <c r="AE375" s="1116"/>
      <c r="AF375" s="1116"/>
      <c r="AG375" s="1116"/>
      <c r="AH375" s="1116"/>
      <c r="AI375" s="1116"/>
      <c r="AJ375" s="1116"/>
      <c r="AK375" s="1116"/>
      <c r="AL375" s="1116"/>
      <c r="AM375" s="1116"/>
      <c r="AN375" s="1116"/>
      <c r="AO375" s="1116"/>
      <c r="AP375" s="1116"/>
      <c r="AQ375" s="1116"/>
      <c r="AR375" s="1116"/>
      <c r="AS375" s="1116"/>
      <c r="AT375" s="1116"/>
      <c r="AU375" s="1116"/>
      <c r="AV375" s="1116"/>
      <c r="AW375" s="1116"/>
      <c r="AX375" s="1116"/>
      <c r="AY375" s="1116"/>
      <c r="AZ375" s="1116"/>
      <c r="BA375" s="1116"/>
      <c r="BB375" s="1116"/>
      <c r="BC375" s="1116"/>
      <c r="BD375" s="1116"/>
      <c r="BE375" s="1116"/>
      <c r="BF375" s="1116"/>
      <c r="BG375" s="1116"/>
      <c r="BH375" s="1116"/>
      <c r="BI375" s="1116"/>
      <c r="BJ375" s="1116"/>
      <c r="BK375" s="1116"/>
      <c r="BL375" s="1116"/>
      <c r="BM375" s="1116"/>
      <c r="BN375" s="1116"/>
      <c r="BO375" s="1116"/>
      <c r="BP375" s="1116"/>
      <c r="BQ375" s="1116"/>
      <c r="BR375" s="1116"/>
    </row>
    <row r="377" spans="9:70">
      <c r="I377" s="1116"/>
      <c r="J377" s="1116"/>
      <c r="K377" s="1116"/>
      <c r="L377" s="1116"/>
      <c r="M377" s="1116"/>
      <c r="N377" s="1116"/>
      <c r="O377" s="1116"/>
      <c r="P377" s="1116"/>
      <c r="Q377" s="1116"/>
      <c r="R377" s="1116"/>
      <c r="S377" s="1116"/>
      <c r="T377" s="1116"/>
      <c r="U377" s="1116"/>
      <c r="V377" s="1116"/>
      <c r="W377" s="1116"/>
      <c r="X377" s="1116"/>
      <c r="Y377" s="1116"/>
      <c r="Z377" s="1116"/>
      <c r="AA377" s="1116"/>
      <c r="AB377" s="1116"/>
      <c r="AC377" s="1116"/>
      <c r="AD377" s="1116"/>
      <c r="AE377" s="1116"/>
      <c r="AF377" s="1116"/>
      <c r="AG377" s="1116"/>
      <c r="AH377" s="1116"/>
      <c r="AI377" s="1116"/>
      <c r="AJ377" s="1116"/>
      <c r="AK377" s="1116"/>
      <c r="AL377" s="1116"/>
      <c r="AM377" s="1116"/>
      <c r="AN377" s="1116"/>
      <c r="AO377" s="1116"/>
      <c r="AP377" s="1116"/>
      <c r="AQ377" s="1116"/>
      <c r="AR377" s="1116"/>
      <c r="AS377" s="1116"/>
      <c r="AT377" s="1116"/>
      <c r="AU377" s="1116"/>
      <c r="AV377" s="1116"/>
      <c r="AW377" s="1116"/>
      <c r="AX377" s="1116"/>
      <c r="AY377" s="1116"/>
      <c r="AZ377" s="1116"/>
      <c r="BA377" s="1116"/>
      <c r="BB377" s="1116"/>
      <c r="BC377" s="1116"/>
      <c r="BD377" s="1116"/>
      <c r="BE377" s="1116"/>
      <c r="BF377" s="1116"/>
      <c r="BG377" s="1116"/>
      <c r="BH377" s="1116"/>
      <c r="BI377" s="1116"/>
      <c r="BJ377" s="1116"/>
      <c r="BK377" s="1116"/>
      <c r="BL377" s="1116"/>
      <c r="BM377" s="1116"/>
      <c r="BN377" s="1116"/>
      <c r="BO377" s="1116"/>
      <c r="BP377" s="1116"/>
      <c r="BQ377" s="1116"/>
      <c r="BR377" s="1116"/>
    </row>
    <row r="378" spans="9:70">
      <c r="I378" s="1116"/>
      <c r="J378" s="1116"/>
      <c r="K378" s="1116"/>
      <c r="L378" s="1116"/>
      <c r="M378" s="1116"/>
      <c r="N378" s="1116"/>
      <c r="O378" s="1116"/>
      <c r="P378" s="1116"/>
      <c r="Q378" s="1116"/>
      <c r="R378" s="1116"/>
      <c r="S378" s="1116"/>
      <c r="T378" s="1116"/>
      <c r="U378" s="1116"/>
      <c r="V378" s="1116"/>
      <c r="W378" s="1116"/>
      <c r="X378" s="1116"/>
      <c r="Y378" s="1116"/>
      <c r="Z378" s="1116"/>
      <c r="AA378" s="1116"/>
      <c r="AB378" s="1116"/>
      <c r="AC378" s="1116"/>
      <c r="AD378" s="1116"/>
      <c r="AE378" s="1116"/>
      <c r="AF378" s="1116"/>
      <c r="AG378" s="1116"/>
      <c r="AH378" s="1116"/>
      <c r="AI378" s="1116"/>
      <c r="AJ378" s="1116"/>
      <c r="AK378" s="1116"/>
      <c r="AL378" s="1116"/>
      <c r="AM378" s="1116"/>
      <c r="AN378" s="1116"/>
      <c r="AO378" s="1116"/>
      <c r="AP378" s="1116"/>
      <c r="AQ378" s="1116"/>
      <c r="AR378" s="1116"/>
      <c r="AS378" s="1116"/>
      <c r="AT378" s="1116"/>
      <c r="AU378" s="1116"/>
      <c r="AV378" s="1116"/>
      <c r="AW378" s="1116"/>
      <c r="AX378" s="1116"/>
      <c r="AY378" s="1116"/>
      <c r="AZ378" s="1116"/>
      <c r="BA378" s="1116"/>
      <c r="BB378" s="1116"/>
      <c r="BC378" s="1116"/>
      <c r="BD378" s="1116"/>
      <c r="BE378" s="1116"/>
      <c r="BF378" s="1116"/>
      <c r="BG378" s="1116"/>
      <c r="BH378" s="1116"/>
      <c r="BI378" s="1116"/>
      <c r="BJ378" s="1116"/>
      <c r="BK378" s="1116"/>
      <c r="BL378" s="1116"/>
      <c r="BM378" s="1116"/>
      <c r="BN378" s="1116"/>
      <c r="BO378" s="1116"/>
      <c r="BP378" s="1116"/>
      <c r="BQ378" s="1116"/>
      <c r="BR378" s="1116"/>
    </row>
    <row r="380" spans="9:70">
      <c r="I380" s="1116"/>
      <c r="J380" s="1116"/>
      <c r="K380" s="1116"/>
      <c r="L380" s="1116"/>
      <c r="M380" s="1116"/>
      <c r="N380" s="1116"/>
      <c r="O380" s="1116"/>
      <c r="P380" s="1116"/>
      <c r="Q380" s="1116"/>
      <c r="R380" s="1116"/>
      <c r="S380" s="1116"/>
      <c r="T380" s="1116"/>
      <c r="U380" s="1116"/>
      <c r="V380" s="1116"/>
      <c r="W380" s="1116"/>
      <c r="X380" s="1116"/>
      <c r="Y380" s="1116"/>
      <c r="Z380" s="1116"/>
      <c r="AA380" s="1116"/>
      <c r="AB380" s="1116"/>
      <c r="AC380" s="1116"/>
      <c r="AD380" s="1116"/>
      <c r="AE380" s="1116"/>
      <c r="AF380" s="1116"/>
      <c r="AG380" s="1116"/>
      <c r="AH380" s="1116"/>
      <c r="AI380" s="1116"/>
      <c r="AJ380" s="1116"/>
      <c r="AK380" s="1116"/>
      <c r="AL380" s="1116"/>
      <c r="AM380" s="1116"/>
      <c r="AN380" s="1116"/>
      <c r="AO380" s="1116"/>
      <c r="AP380" s="1116"/>
      <c r="AQ380" s="1116"/>
      <c r="AR380" s="1116"/>
      <c r="AS380" s="1116"/>
      <c r="AT380" s="1116"/>
      <c r="AU380" s="1116"/>
      <c r="AV380" s="1116"/>
      <c r="AW380" s="1116"/>
      <c r="AX380" s="1116"/>
      <c r="AY380" s="1116"/>
      <c r="AZ380" s="1116"/>
      <c r="BA380" s="1116"/>
      <c r="BB380" s="1116"/>
      <c r="BC380" s="1116"/>
      <c r="BD380" s="1116"/>
      <c r="BE380" s="1116"/>
      <c r="BF380" s="1116"/>
      <c r="BG380" s="1116"/>
      <c r="BH380" s="1116"/>
      <c r="BI380" s="1116"/>
      <c r="BJ380" s="1116"/>
      <c r="BK380" s="1116"/>
      <c r="BL380" s="1116"/>
      <c r="BM380" s="1116"/>
      <c r="BN380" s="1116"/>
      <c r="BO380" s="1116"/>
      <c r="BP380" s="1116"/>
      <c r="BQ380" s="1116"/>
      <c r="BR380" s="1116"/>
    </row>
    <row r="381" spans="9:70">
      <c r="I381" s="1116"/>
      <c r="J381" s="1116"/>
      <c r="K381" s="1116"/>
      <c r="L381" s="1116"/>
      <c r="M381" s="1116"/>
      <c r="N381" s="1116"/>
      <c r="O381" s="1116"/>
      <c r="P381" s="1116"/>
      <c r="Q381" s="1116"/>
      <c r="R381" s="1116"/>
      <c r="S381" s="1116"/>
      <c r="T381" s="1116"/>
      <c r="U381" s="1116"/>
      <c r="V381" s="1116"/>
      <c r="W381" s="1116"/>
      <c r="X381" s="1116"/>
      <c r="Y381" s="1116"/>
      <c r="Z381" s="1116"/>
      <c r="AA381" s="1116"/>
      <c r="AB381" s="1116"/>
      <c r="AC381" s="1116"/>
      <c r="AD381" s="1116"/>
      <c r="AE381" s="1116"/>
      <c r="AF381" s="1116"/>
      <c r="AG381" s="1116"/>
      <c r="AH381" s="1116"/>
      <c r="AI381" s="1116"/>
      <c r="AJ381" s="1116"/>
      <c r="AK381" s="1116"/>
      <c r="AL381" s="1116"/>
      <c r="AM381" s="1116"/>
      <c r="AN381" s="1116"/>
      <c r="AO381" s="1116"/>
      <c r="AP381" s="1116"/>
      <c r="AQ381" s="1116"/>
      <c r="AR381" s="1116"/>
      <c r="AS381" s="1116"/>
      <c r="AT381" s="1116"/>
      <c r="AU381" s="1116"/>
      <c r="AV381" s="1116"/>
      <c r="AW381" s="1116"/>
      <c r="AX381" s="1116"/>
      <c r="AY381" s="1116"/>
      <c r="AZ381" s="1116"/>
      <c r="BA381" s="1116"/>
      <c r="BB381" s="1116"/>
      <c r="BC381" s="1116"/>
      <c r="BD381" s="1116"/>
      <c r="BE381" s="1116"/>
      <c r="BF381" s="1116"/>
      <c r="BG381" s="1116"/>
      <c r="BH381" s="1116"/>
      <c r="BI381" s="1116"/>
      <c r="BJ381" s="1116"/>
      <c r="BK381" s="1116"/>
      <c r="BL381" s="1116"/>
      <c r="BM381" s="1116"/>
      <c r="BN381" s="1116"/>
      <c r="BO381" s="1116"/>
      <c r="BP381" s="1116"/>
      <c r="BQ381" s="1116"/>
      <c r="BR381" s="1116"/>
    </row>
    <row r="383" spans="9:70">
      <c r="I383" s="1116"/>
      <c r="J383" s="1116"/>
      <c r="K383" s="1116"/>
      <c r="L383" s="1116"/>
      <c r="M383" s="1116"/>
      <c r="N383" s="1116"/>
      <c r="O383" s="1116"/>
      <c r="P383" s="1116"/>
      <c r="Q383" s="1116"/>
      <c r="R383" s="1116"/>
      <c r="S383" s="1116"/>
      <c r="T383" s="1116"/>
      <c r="U383" s="1116"/>
      <c r="V383" s="1116"/>
      <c r="W383" s="1116"/>
      <c r="X383" s="1116"/>
      <c r="Y383" s="1116"/>
      <c r="Z383" s="1116"/>
      <c r="AA383" s="1116"/>
      <c r="AB383" s="1116"/>
      <c r="AC383" s="1116"/>
      <c r="AD383" s="1116"/>
      <c r="AE383" s="1116"/>
      <c r="AF383" s="1116"/>
      <c r="AG383" s="1116"/>
      <c r="AH383" s="1116"/>
      <c r="AI383" s="1116"/>
      <c r="AJ383" s="1116"/>
      <c r="AK383" s="1116"/>
      <c r="AL383" s="1116"/>
      <c r="AM383" s="1116"/>
      <c r="AN383" s="1116"/>
      <c r="AO383" s="1116"/>
      <c r="AP383" s="1116"/>
      <c r="AQ383" s="1116"/>
      <c r="AR383" s="1116"/>
      <c r="AS383" s="1116"/>
      <c r="AT383" s="1116"/>
      <c r="AU383" s="1116"/>
      <c r="AV383" s="1116"/>
      <c r="AW383" s="1116"/>
      <c r="AX383" s="1116"/>
      <c r="AY383" s="1116"/>
      <c r="AZ383" s="1116"/>
      <c r="BA383" s="1116"/>
      <c r="BB383" s="1116"/>
      <c r="BC383" s="1116"/>
      <c r="BD383" s="1116"/>
      <c r="BE383" s="1116"/>
      <c r="BF383" s="1116"/>
      <c r="BG383" s="1116"/>
      <c r="BH383" s="1116"/>
      <c r="BI383" s="1116"/>
      <c r="BJ383" s="1116"/>
      <c r="BK383" s="1116"/>
      <c r="BL383" s="1116"/>
      <c r="BM383" s="1116"/>
      <c r="BN383" s="1116"/>
      <c r="BO383" s="1116"/>
      <c r="BP383" s="1116"/>
      <c r="BQ383" s="1116"/>
      <c r="BR383" s="1116"/>
    </row>
    <row r="384" spans="9:70">
      <c r="I384" s="1116"/>
      <c r="J384" s="1116"/>
      <c r="K384" s="1116"/>
      <c r="L384" s="1116"/>
      <c r="M384" s="1116"/>
      <c r="N384" s="1116"/>
      <c r="O384" s="1116"/>
      <c r="P384" s="1116"/>
      <c r="Q384" s="1116"/>
      <c r="R384" s="1116"/>
      <c r="S384" s="1116"/>
      <c r="T384" s="1116"/>
      <c r="U384" s="1116"/>
      <c r="V384" s="1116"/>
      <c r="W384" s="1116"/>
      <c r="X384" s="1116"/>
      <c r="Y384" s="1116"/>
      <c r="Z384" s="1116"/>
      <c r="AA384" s="1116"/>
      <c r="AB384" s="1116"/>
      <c r="AC384" s="1116"/>
      <c r="AD384" s="1116"/>
      <c r="AE384" s="1116"/>
      <c r="AF384" s="1116"/>
      <c r="AG384" s="1116"/>
      <c r="AH384" s="1116"/>
      <c r="AI384" s="1116"/>
      <c r="AJ384" s="1116"/>
      <c r="AK384" s="1116"/>
      <c r="AL384" s="1116"/>
      <c r="AM384" s="1116"/>
      <c r="AN384" s="1116"/>
      <c r="AO384" s="1116"/>
      <c r="AP384" s="1116"/>
      <c r="AQ384" s="1116"/>
      <c r="AR384" s="1116"/>
      <c r="AS384" s="1116"/>
      <c r="AT384" s="1116"/>
      <c r="AU384" s="1116"/>
      <c r="AV384" s="1116"/>
      <c r="AW384" s="1116"/>
      <c r="AX384" s="1116"/>
      <c r="AY384" s="1116"/>
      <c r="AZ384" s="1116"/>
      <c r="BA384" s="1116"/>
      <c r="BB384" s="1116"/>
      <c r="BC384" s="1116"/>
      <c r="BD384" s="1116"/>
      <c r="BE384" s="1116"/>
      <c r="BF384" s="1116"/>
      <c r="BG384" s="1116"/>
      <c r="BH384" s="1116"/>
      <c r="BI384" s="1116"/>
      <c r="BJ384" s="1116"/>
      <c r="BK384" s="1116"/>
      <c r="BL384" s="1116"/>
      <c r="BM384" s="1116"/>
      <c r="BN384" s="1116"/>
      <c r="BO384" s="1116"/>
      <c r="BP384" s="1116"/>
      <c r="BQ384" s="1116"/>
      <c r="BR384" s="1116"/>
    </row>
    <row r="386" spans="9:70">
      <c r="I386" s="1116"/>
      <c r="J386" s="1116"/>
      <c r="K386" s="1116"/>
      <c r="L386" s="1116"/>
      <c r="M386" s="1116"/>
      <c r="N386" s="1116"/>
      <c r="O386" s="1116"/>
      <c r="P386" s="1116"/>
      <c r="Q386" s="1116"/>
      <c r="R386" s="1116"/>
      <c r="S386" s="1116"/>
      <c r="T386" s="1116"/>
      <c r="U386" s="1116"/>
      <c r="V386" s="1116"/>
      <c r="W386" s="1116"/>
      <c r="X386" s="1116"/>
      <c r="Y386" s="1116"/>
      <c r="Z386" s="1116"/>
      <c r="AA386" s="1116"/>
      <c r="AB386" s="1116"/>
      <c r="AC386" s="1116"/>
      <c r="AD386" s="1116"/>
      <c r="AE386" s="1116"/>
      <c r="AF386" s="1116"/>
      <c r="AG386" s="1116"/>
      <c r="AH386" s="1116"/>
      <c r="AI386" s="1116"/>
      <c r="AJ386" s="1116"/>
      <c r="AK386" s="1116"/>
      <c r="AL386" s="1116"/>
      <c r="AM386" s="1116"/>
      <c r="AN386" s="1116"/>
      <c r="AO386" s="1116"/>
      <c r="AP386" s="1116"/>
      <c r="AQ386" s="1116"/>
      <c r="AR386" s="1116"/>
      <c r="AS386" s="1116"/>
      <c r="AT386" s="1116"/>
      <c r="AU386" s="1116"/>
      <c r="AV386" s="1116"/>
      <c r="AW386" s="1116"/>
      <c r="AX386" s="1116"/>
      <c r="AY386" s="1116"/>
      <c r="AZ386" s="1116"/>
      <c r="BA386" s="1116"/>
      <c r="BB386" s="1116"/>
      <c r="BC386" s="1116"/>
      <c r="BD386" s="1116"/>
      <c r="BE386" s="1116"/>
      <c r="BF386" s="1116"/>
      <c r="BG386" s="1116"/>
      <c r="BH386" s="1116"/>
      <c r="BI386" s="1116"/>
      <c r="BJ386" s="1116"/>
      <c r="BK386" s="1116"/>
      <c r="BL386" s="1116"/>
      <c r="BM386" s="1116"/>
      <c r="BN386" s="1116"/>
      <c r="BO386" s="1116"/>
      <c r="BP386" s="1116"/>
      <c r="BQ386" s="1116"/>
      <c r="BR386" s="1116"/>
    </row>
    <row r="387" spans="9:70">
      <c r="I387" s="1116"/>
      <c r="J387" s="1116"/>
      <c r="K387" s="1116"/>
      <c r="L387" s="1116"/>
      <c r="M387" s="1116"/>
      <c r="N387" s="1116"/>
      <c r="O387" s="1116"/>
      <c r="P387" s="1116"/>
      <c r="Q387" s="1116"/>
      <c r="R387" s="1116"/>
      <c r="S387" s="1116"/>
      <c r="T387" s="1116"/>
      <c r="U387" s="1116"/>
      <c r="V387" s="1116"/>
      <c r="W387" s="1116"/>
      <c r="X387" s="1116"/>
      <c r="Y387" s="1116"/>
      <c r="Z387" s="1116"/>
      <c r="AA387" s="1116"/>
      <c r="AB387" s="1116"/>
      <c r="AC387" s="1116"/>
      <c r="AD387" s="1116"/>
      <c r="AE387" s="1116"/>
      <c r="AF387" s="1116"/>
      <c r="AG387" s="1116"/>
      <c r="AH387" s="1116"/>
      <c r="AI387" s="1116"/>
      <c r="AJ387" s="1116"/>
      <c r="AK387" s="1116"/>
      <c r="AL387" s="1116"/>
      <c r="AM387" s="1116"/>
      <c r="AN387" s="1116"/>
      <c r="AO387" s="1116"/>
      <c r="AP387" s="1116"/>
      <c r="AQ387" s="1116"/>
      <c r="AR387" s="1116"/>
      <c r="AS387" s="1116"/>
      <c r="AT387" s="1116"/>
      <c r="AU387" s="1116"/>
      <c r="AV387" s="1116"/>
      <c r="AW387" s="1116"/>
      <c r="AX387" s="1116"/>
      <c r="AY387" s="1116"/>
      <c r="AZ387" s="1116"/>
      <c r="BA387" s="1116"/>
      <c r="BB387" s="1116"/>
      <c r="BC387" s="1116"/>
      <c r="BD387" s="1116"/>
      <c r="BE387" s="1116"/>
      <c r="BF387" s="1116"/>
      <c r="BG387" s="1116"/>
      <c r="BH387" s="1116"/>
      <c r="BI387" s="1116"/>
      <c r="BJ387" s="1116"/>
      <c r="BK387" s="1116"/>
      <c r="BL387" s="1116"/>
      <c r="BM387" s="1116"/>
      <c r="BN387" s="1116"/>
      <c r="BO387" s="1116"/>
      <c r="BP387" s="1116"/>
      <c r="BQ387" s="1116"/>
      <c r="BR387" s="1116"/>
    </row>
    <row r="389" spans="9:70">
      <c r="I389" s="1116"/>
      <c r="J389" s="1116"/>
      <c r="K389" s="1116"/>
      <c r="L389" s="1116"/>
      <c r="M389" s="1116"/>
      <c r="N389" s="1116"/>
      <c r="O389" s="1116"/>
      <c r="P389" s="1116"/>
      <c r="Q389" s="1116"/>
      <c r="R389" s="1116"/>
      <c r="S389" s="1116"/>
      <c r="T389" s="1116"/>
      <c r="U389" s="1116"/>
      <c r="V389" s="1116"/>
      <c r="W389" s="1116"/>
      <c r="X389" s="1116"/>
      <c r="Y389" s="1116"/>
      <c r="Z389" s="1116"/>
      <c r="AA389" s="1116"/>
      <c r="AB389" s="1116"/>
      <c r="AC389" s="1116"/>
      <c r="AD389" s="1116"/>
      <c r="AE389" s="1116"/>
      <c r="AF389" s="1116"/>
      <c r="AG389" s="1116"/>
      <c r="AH389" s="1116"/>
      <c r="AI389" s="1116"/>
      <c r="AJ389" s="1116"/>
      <c r="AK389" s="1116"/>
      <c r="AL389" s="1116"/>
      <c r="AM389" s="1116"/>
      <c r="AN389" s="1116"/>
      <c r="AO389" s="1116"/>
      <c r="AP389" s="1116"/>
      <c r="AQ389" s="1116"/>
      <c r="AR389" s="1116"/>
      <c r="AS389" s="1116"/>
      <c r="AT389" s="1116"/>
      <c r="AU389" s="1116"/>
      <c r="AV389" s="1116"/>
      <c r="AW389" s="1116"/>
      <c r="AX389" s="1116"/>
      <c r="AY389" s="1116"/>
      <c r="AZ389" s="1116"/>
      <c r="BA389" s="1116"/>
      <c r="BB389" s="1116"/>
      <c r="BC389" s="1116"/>
      <c r="BD389" s="1116"/>
      <c r="BE389" s="1116"/>
      <c r="BF389" s="1116"/>
      <c r="BG389" s="1116"/>
      <c r="BH389" s="1116"/>
      <c r="BI389" s="1116"/>
      <c r="BJ389" s="1116"/>
      <c r="BK389" s="1116"/>
      <c r="BL389" s="1116"/>
      <c r="BM389" s="1116"/>
      <c r="BN389" s="1116"/>
      <c r="BO389" s="1116"/>
      <c r="BP389" s="1116"/>
      <c r="BQ389" s="1116"/>
      <c r="BR389" s="1116"/>
    </row>
    <row r="390" spans="9:70">
      <c r="I390" s="1116"/>
      <c r="J390" s="1116"/>
      <c r="K390" s="1116"/>
      <c r="L390" s="1116"/>
      <c r="M390" s="1116"/>
      <c r="N390" s="1116"/>
      <c r="O390" s="1116"/>
      <c r="P390" s="1116"/>
      <c r="Q390" s="1116"/>
      <c r="R390" s="1116"/>
      <c r="S390" s="1116"/>
      <c r="T390" s="1116"/>
      <c r="U390" s="1116"/>
      <c r="V390" s="1116"/>
      <c r="W390" s="1116"/>
      <c r="X390" s="1116"/>
      <c r="Y390" s="1116"/>
      <c r="Z390" s="1116"/>
      <c r="AA390" s="1116"/>
      <c r="AB390" s="1116"/>
      <c r="AC390" s="1116"/>
      <c r="AD390" s="1116"/>
      <c r="AE390" s="1116"/>
      <c r="AF390" s="1116"/>
      <c r="AG390" s="1116"/>
      <c r="AH390" s="1116"/>
      <c r="AI390" s="1116"/>
      <c r="AJ390" s="1116"/>
      <c r="AK390" s="1116"/>
      <c r="AL390" s="1116"/>
      <c r="AM390" s="1116"/>
      <c r="AN390" s="1116"/>
      <c r="AO390" s="1116"/>
      <c r="AP390" s="1116"/>
      <c r="AQ390" s="1116"/>
      <c r="AR390" s="1116"/>
      <c r="AS390" s="1116"/>
      <c r="AT390" s="1116"/>
      <c r="AU390" s="1116"/>
      <c r="AV390" s="1116"/>
      <c r="AW390" s="1116"/>
      <c r="AX390" s="1116"/>
      <c r="AY390" s="1116"/>
      <c r="AZ390" s="1116"/>
      <c r="BA390" s="1116"/>
      <c r="BB390" s="1116"/>
      <c r="BC390" s="1116"/>
      <c r="BD390" s="1116"/>
      <c r="BE390" s="1116"/>
      <c r="BF390" s="1116"/>
      <c r="BG390" s="1116"/>
      <c r="BH390" s="1116"/>
      <c r="BI390" s="1116"/>
      <c r="BJ390" s="1116"/>
      <c r="BK390" s="1116"/>
      <c r="BL390" s="1116"/>
      <c r="BM390" s="1116"/>
      <c r="BN390" s="1116"/>
      <c r="BO390" s="1116"/>
      <c r="BP390" s="1116"/>
      <c r="BQ390" s="1116"/>
      <c r="BR390" s="1116"/>
    </row>
    <row r="392" spans="9:70">
      <c r="I392" s="1116"/>
      <c r="J392" s="1116"/>
      <c r="K392" s="1116"/>
      <c r="L392" s="1116"/>
      <c r="M392" s="1116"/>
      <c r="N392" s="1116"/>
      <c r="O392" s="1116"/>
      <c r="P392" s="1116"/>
      <c r="Q392" s="1116"/>
      <c r="R392" s="1116"/>
      <c r="S392" s="1116"/>
      <c r="T392" s="1116"/>
      <c r="U392" s="1116"/>
      <c r="V392" s="1116"/>
      <c r="W392" s="1116"/>
      <c r="X392" s="1116"/>
      <c r="Y392" s="1116"/>
      <c r="Z392" s="1116"/>
      <c r="AA392" s="1116"/>
      <c r="AB392" s="1116"/>
      <c r="AC392" s="1116"/>
      <c r="AD392" s="1116"/>
      <c r="AE392" s="1116"/>
      <c r="AF392" s="1116"/>
      <c r="AG392" s="1116"/>
      <c r="AH392" s="1116"/>
      <c r="AI392" s="1116"/>
      <c r="AJ392" s="1116"/>
      <c r="AK392" s="1116"/>
      <c r="AL392" s="1116"/>
      <c r="AM392" s="1116"/>
      <c r="AN392" s="1116"/>
      <c r="AO392" s="1116"/>
      <c r="AP392" s="1116"/>
      <c r="AQ392" s="1116"/>
      <c r="AR392" s="1116"/>
      <c r="AS392" s="1116"/>
      <c r="AT392" s="1116"/>
      <c r="AU392" s="1116"/>
      <c r="AV392" s="1116"/>
      <c r="AW392" s="1116"/>
      <c r="AX392" s="1116"/>
      <c r="AY392" s="1116"/>
      <c r="AZ392" s="1116"/>
      <c r="BA392" s="1116"/>
      <c r="BB392" s="1116"/>
      <c r="BC392" s="1116"/>
      <c r="BD392" s="1116"/>
      <c r="BE392" s="1116"/>
      <c r="BF392" s="1116"/>
      <c r="BG392" s="1116"/>
      <c r="BH392" s="1116"/>
      <c r="BI392" s="1116"/>
      <c r="BJ392" s="1116"/>
      <c r="BK392" s="1116"/>
      <c r="BL392" s="1116"/>
      <c r="BM392" s="1116"/>
      <c r="BN392" s="1116"/>
      <c r="BO392" s="1116"/>
      <c r="BP392" s="1116"/>
      <c r="BQ392" s="1116"/>
      <c r="BR392" s="1116"/>
    </row>
    <row r="393" spans="9:70">
      <c r="I393" s="1116"/>
      <c r="J393" s="1116"/>
      <c r="K393" s="1116"/>
      <c r="L393" s="1116"/>
      <c r="M393" s="1116"/>
      <c r="N393" s="1116"/>
      <c r="O393" s="1116"/>
      <c r="P393" s="1116"/>
      <c r="Q393" s="1116"/>
      <c r="R393" s="1116"/>
      <c r="S393" s="1116"/>
      <c r="T393" s="1116"/>
      <c r="U393" s="1116"/>
      <c r="V393" s="1116"/>
      <c r="W393" s="1116"/>
      <c r="X393" s="1116"/>
      <c r="Y393" s="1116"/>
      <c r="Z393" s="1116"/>
      <c r="AA393" s="1116"/>
      <c r="AB393" s="1116"/>
      <c r="AC393" s="1116"/>
      <c r="AD393" s="1116"/>
      <c r="AE393" s="1116"/>
      <c r="AF393" s="1116"/>
      <c r="AG393" s="1116"/>
      <c r="AH393" s="1116"/>
      <c r="AI393" s="1116"/>
      <c r="AJ393" s="1116"/>
      <c r="AK393" s="1116"/>
      <c r="AL393" s="1116"/>
      <c r="AM393" s="1116"/>
      <c r="AN393" s="1116"/>
      <c r="AO393" s="1116"/>
      <c r="AP393" s="1116"/>
      <c r="AQ393" s="1116"/>
      <c r="AR393" s="1116"/>
      <c r="AS393" s="1116"/>
      <c r="AT393" s="1116"/>
      <c r="AU393" s="1116"/>
      <c r="AV393" s="1116"/>
      <c r="AW393" s="1116"/>
      <c r="AX393" s="1116"/>
      <c r="AY393" s="1116"/>
      <c r="AZ393" s="1116"/>
      <c r="BA393" s="1116"/>
      <c r="BB393" s="1116"/>
      <c r="BC393" s="1116"/>
      <c r="BD393" s="1116"/>
      <c r="BE393" s="1116"/>
      <c r="BF393" s="1116"/>
      <c r="BG393" s="1116"/>
      <c r="BH393" s="1116"/>
      <c r="BI393" s="1116"/>
      <c r="BJ393" s="1116"/>
      <c r="BK393" s="1116"/>
      <c r="BL393" s="1116"/>
      <c r="BM393" s="1116"/>
      <c r="BN393" s="1116"/>
      <c r="BO393" s="1116"/>
      <c r="BP393" s="1116"/>
      <c r="BQ393" s="1116"/>
      <c r="BR393" s="1116"/>
    </row>
    <row r="395" spans="9:70">
      <c r="I395" s="1116"/>
      <c r="J395" s="1116"/>
      <c r="K395" s="1116"/>
      <c r="L395" s="1116"/>
      <c r="M395" s="1116"/>
      <c r="N395" s="1116"/>
      <c r="O395" s="1116"/>
      <c r="P395" s="1116"/>
      <c r="Q395" s="1116"/>
      <c r="R395" s="1116"/>
      <c r="S395" s="1116"/>
      <c r="T395" s="1116"/>
      <c r="U395" s="1116"/>
      <c r="V395" s="1116"/>
      <c r="W395" s="1116"/>
      <c r="X395" s="1116"/>
      <c r="Y395" s="1116"/>
      <c r="Z395" s="1116"/>
      <c r="AA395" s="1116"/>
      <c r="AB395" s="1116"/>
      <c r="AC395" s="1116"/>
      <c r="AD395" s="1116"/>
      <c r="AE395" s="1116"/>
      <c r="AF395" s="1116"/>
      <c r="AG395" s="1116"/>
      <c r="AH395" s="1116"/>
      <c r="AI395" s="1116"/>
      <c r="AJ395" s="1116"/>
      <c r="AK395" s="1116"/>
      <c r="AL395" s="1116"/>
      <c r="AM395" s="1116"/>
      <c r="AN395" s="1116"/>
      <c r="AO395" s="1116"/>
      <c r="AP395" s="1116"/>
      <c r="AQ395" s="1116"/>
      <c r="AR395" s="1116"/>
      <c r="AS395" s="1116"/>
      <c r="AT395" s="1116"/>
      <c r="AU395" s="1116"/>
      <c r="AV395" s="1116"/>
      <c r="AW395" s="1116"/>
      <c r="AX395" s="1116"/>
      <c r="AY395" s="1116"/>
      <c r="AZ395" s="1116"/>
      <c r="BA395" s="1116"/>
      <c r="BB395" s="1116"/>
      <c r="BC395" s="1116"/>
      <c r="BD395" s="1116"/>
      <c r="BE395" s="1116"/>
      <c r="BF395" s="1116"/>
      <c r="BG395" s="1116"/>
      <c r="BH395" s="1116"/>
      <c r="BI395" s="1116"/>
      <c r="BJ395" s="1116"/>
      <c r="BK395" s="1116"/>
      <c r="BL395" s="1116"/>
      <c r="BM395" s="1116"/>
      <c r="BN395" s="1116"/>
      <c r="BO395" s="1116"/>
      <c r="BP395" s="1116"/>
      <c r="BQ395" s="1116"/>
      <c r="BR395" s="1116"/>
    </row>
    <row r="396" spans="9:70">
      <c r="I396" s="1116"/>
      <c r="J396" s="1116"/>
      <c r="K396" s="1116"/>
      <c r="L396" s="1116"/>
      <c r="M396" s="1116"/>
      <c r="N396" s="1116"/>
      <c r="O396" s="1116"/>
      <c r="P396" s="1116"/>
      <c r="Q396" s="1116"/>
      <c r="R396" s="1116"/>
      <c r="S396" s="1116"/>
      <c r="T396" s="1116"/>
      <c r="U396" s="1116"/>
      <c r="V396" s="1116"/>
      <c r="W396" s="1116"/>
      <c r="X396" s="1116"/>
      <c r="Y396" s="1116"/>
      <c r="Z396" s="1116"/>
      <c r="AA396" s="1116"/>
      <c r="AB396" s="1116"/>
      <c r="AC396" s="1116"/>
      <c r="AD396" s="1116"/>
      <c r="AE396" s="1116"/>
      <c r="AF396" s="1116"/>
      <c r="AG396" s="1116"/>
      <c r="AH396" s="1116"/>
      <c r="AI396" s="1116"/>
      <c r="AJ396" s="1116"/>
      <c r="AK396" s="1116"/>
      <c r="AL396" s="1116"/>
      <c r="AM396" s="1116"/>
      <c r="AN396" s="1116"/>
      <c r="AO396" s="1116"/>
      <c r="AP396" s="1116"/>
      <c r="AQ396" s="1116"/>
      <c r="AR396" s="1116"/>
      <c r="AS396" s="1116"/>
      <c r="AT396" s="1116"/>
      <c r="AU396" s="1116"/>
      <c r="AV396" s="1116"/>
      <c r="AW396" s="1116"/>
      <c r="AX396" s="1116"/>
      <c r="AY396" s="1116"/>
      <c r="AZ396" s="1116"/>
      <c r="BA396" s="1116"/>
      <c r="BB396" s="1116"/>
      <c r="BC396" s="1116"/>
      <c r="BD396" s="1116"/>
      <c r="BE396" s="1116"/>
      <c r="BF396" s="1116"/>
      <c r="BG396" s="1116"/>
      <c r="BH396" s="1116"/>
      <c r="BI396" s="1116"/>
      <c r="BJ396" s="1116"/>
      <c r="BK396" s="1116"/>
      <c r="BL396" s="1116"/>
      <c r="BM396" s="1116"/>
      <c r="BN396" s="1116"/>
      <c r="BO396" s="1116"/>
      <c r="BP396" s="1116"/>
      <c r="BQ396" s="1116"/>
      <c r="BR396" s="1116"/>
    </row>
    <row r="398" spans="9:70">
      <c r="I398" s="1116"/>
      <c r="J398" s="1116"/>
      <c r="K398" s="1116"/>
      <c r="L398" s="1116"/>
      <c r="M398" s="1116"/>
      <c r="N398" s="1116"/>
      <c r="O398" s="1116"/>
      <c r="P398" s="1116"/>
      <c r="Q398" s="1116"/>
      <c r="R398" s="1116"/>
      <c r="S398" s="1116"/>
      <c r="T398" s="1116"/>
      <c r="U398" s="1116"/>
      <c r="V398" s="1116"/>
      <c r="W398" s="1116"/>
      <c r="X398" s="1116"/>
      <c r="Y398" s="1116"/>
      <c r="Z398" s="1116"/>
      <c r="AA398" s="1116"/>
      <c r="AB398" s="1116"/>
      <c r="AC398" s="1116"/>
      <c r="AD398" s="1116"/>
      <c r="AE398" s="1116"/>
      <c r="AF398" s="1116"/>
      <c r="AG398" s="1116"/>
      <c r="AH398" s="1116"/>
      <c r="AI398" s="1116"/>
      <c r="AJ398" s="1116"/>
      <c r="AK398" s="1116"/>
      <c r="AL398" s="1116"/>
      <c r="AM398" s="1116"/>
      <c r="AN398" s="1116"/>
      <c r="AO398" s="1116"/>
      <c r="AP398" s="1116"/>
      <c r="AQ398" s="1116"/>
      <c r="AR398" s="1116"/>
      <c r="AS398" s="1116"/>
      <c r="AT398" s="1116"/>
      <c r="AU398" s="1116"/>
      <c r="AV398" s="1116"/>
      <c r="AW398" s="1116"/>
      <c r="AX398" s="1116"/>
      <c r="AY398" s="1116"/>
      <c r="AZ398" s="1116"/>
      <c r="BA398" s="1116"/>
      <c r="BB398" s="1116"/>
      <c r="BC398" s="1116"/>
      <c r="BD398" s="1116"/>
      <c r="BE398" s="1116"/>
      <c r="BF398" s="1116"/>
      <c r="BG398" s="1116"/>
      <c r="BH398" s="1116"/>
      <c r="BI398" s="1116"/>
      <c r="BJ398" s="1116"/>
      <c r="BK398" s="1116"/>
      <c r="BL398" s="1116"/>
      <c r="BM398" s="1116"/>
      <c r="BN398" s="1116"/>
      <c r="BO398" s="1116"/>
      <c r="BP398" s="1116"/>
      <c r="BQ398" s="1116"/>
      <c r="BR398" s="1116"/>
    </row>
    <row r="399" spans="9:70">
      <c r="I399" s="1116"/>
      <c r="J399" s="1116"/>
      <c r="K399" s="1116"/>
      <c r="L399" s="1116"/>
      <c r="M399" s="1116"/>
      <c r="N399" s="1116"/>
      <c r="O399" s="1116"/>
      <c r="P399" s="1116"/>
      <c r="Q399" s="1116"/>
      <c r="R399" s="1116"/>
      <c r="S399" s="1116"/>
      <c r="T399" s="1116"/>
      <c r="U399" s="1116"/>
      <c r="V399" s="1116"/>
      <c r="W399" s="1116"/>
      <c r="X399" s="1116"/>
      <c r="Y399" s="1116"/>
      <c r="Z399" s="1116"/>
      <c r="AA399" s="1116"/>
      <c r="AB399" s="1116"/>
      <c r="AC399" s="1116"/>
      <c r="AD399" s="1116"/>
      <c r="AE399" s="1116"/>
      <c r="AF399" s="1116"/>
      <c r="AG399" s="1116"/>
      <c r="AH399" s="1116"/>
      <c r="AI399" s="1116"/>
      <c r="AJ399" s="1116"/>
      <c r="AK399" s="1116"/>
      <c r="AL399" s="1116"/>
      <c r="AM399" s="1116"/>
      <c r="AN399" s="1116"/>
      <c r="AO399" s="1116"/>
      <c r="AP399" s="1116"/>
      <c r="AQ399" s="1116"/>
      <c r="AR399" s="1116"/>
      <c r="AS399" s="1116"/>
      <c r="AT399" s="1116"/>
      <c r="AU399" s="1116"/>
      <c r="AV399" s="1116"/>
      <c r="AW399" s="1116"/>
      <c r="AX399" s="1116"/>
      <c r="AY399" s="1116"/>
      <c r="AZ399" s="1116"/>
      <c r="BA399" s="1116"/>
      <c r="BB399" s="1116"/>
      <c r="BC399" s="1116"/>
      <c r="BD399" s="1116"/>
      <c r="BE399" s="1116"/>
      <c r="BF399" s="1116"/>
      <c r="BG399" s="1116"/>
      <c r="BH399" s="1116"/>
      <c r="BI399" s="1116"/>
      <c r="BJ399" s="1116"/>
      <c r="BK399" s="1116"/>
      <c r="BL399" s="1116"/>
      <c r="BM399" s="1116"/>
      <c r="BN399" s="1116"/>
      <c r="BO399" s="1116"/>
      <c r="BP399" s="1116"/>
      <c r="BQ399" s="1116"/>
      <c r="BR399" s="1116"/>
    </row>
    <row r="401" spans="9:70">
      <c r="I401" s="1116"/>
      <c r="J401" s="1116"/>
      <c r="K401" s="1116"/>
      <c r="L401" s="1116"/>
      <c r="M401" s="1116"/>
      <c r="N401" s="1116"/>
      <c r="O401" s="1116"/>
      <c r="P401" s="1116"/>
      <c r="Q401" s="1116"/>
      <c r="R401" s="1116"/>
      <c r="S401" s="1116"/>
      <c r="T401" s="1116"/>
      <c r="U401" s="1116"/>
      <c r="V401" s="1116"/>
      <c r="W401" s="1116"/>
      <c r="X401" s="1116"/>
      <c r="Y401" s="1116"/>
      <c r="Z401" s="1116"/>
      <c r="AA401" s="1116"/>
      <c r="AB401" s="1116"/>
      <c r="AC401" s="1116"/>
      <c r="AD401" s="1116"/>
      <c r="AE401" s="1116"/>
      <c r="AF401" s="1116"/>
      <c r="AG401" s="1116"/>
      <c r="AH401" s="1116"/>
      <c r="AI401" s="1116"/>
      <c r="AJ401" s="1116"/>
      <c r="AK401" s="1116"/>
      <c r="AL401" s="1116"/>
      <c r="AM401" s="1116"/>
      <c r="AN401" s="1116"/>
      <c r="AO401" s="1116"/>
      <c r="AP401" s="1116"/>
      <c r="AQ401" s="1116"/>
      <c r="AR401" s="1116"/>
      <c r="AS401" s="1116"/>
      <c r="AT401" s="1116"/>
      <c r="AU401" s="1116"/>
      <c r="AV401" s="1116"/>
      <c r="AW401" s="1116"/>
      <c r="AX401" s="1116"/>
      <c r="AY401" s="1116"/>
      <c r="AZ401" s="1116"/>
      <c r="BA401" s="1116"/>
      <c r="BB401" s="1116"/>
      <c r="BC401" s="1116"/>
      <c r="BD401" s="1116"/>
      <c r="BE401" s="1116"/>
      <c r="BF401" s="1116"/>
      <c r="BG401" s="1116"/>
      <c r="BH401" s="1116"/>
      <c r="BI401" s="1116"/>
      <c r="BJ401" s="1116"/>
      <c r="BK401" s="1116"/>
      <c r="BL401" s="1116"/>
      <c r="BM401" s="1116"/>
      <c r="BN401" s="1116"/>
      <c r="BO401" s="1116"/>
      <c r="BP401" s="1116"/>
      <c r="BQ401" s="1116"/>
      <c r="BR401" s="1116"/>
    </row>
    <row r="402" spans="9:70">
      <c r="I402" s="1116"/>
      <c r="J402" s="1116"/>
      <c r="K402" s="1116"/>
      <c r="L402" s="1116"/>
      <c r="M402" s="1116"/>
      <c r="N402" s="1116"/>
      <c r="O402" s="1116"/>
      <c r="P402" s="1116"/>
      <c r="Q402" s="1116"/>
      <c r="R402" s="1116"/>
      <c r="S402" s="1116"/>
      <c r="T402" s="1116"/>
      <c r="U402" s="1116"/>
      <c r="V402" s="1116"/>
      <c r="W402" s="1116"/>
      <c r="X402" s="1116"/>
      <c r="Y402" s="1116"/>
      <c r="Z402" s="1116"/>
      <c r="AA402" s="1116"/>
      <c r="AB402" s="1116"/>
      <c r="AC402" s="1116"/>
      <c r="AD402" s="1116"/>
      <c r="AE402" s="1116"/>
      <c r="AF402" s="1116"/>
      <c r="AG402" s="1116"/>
      <c r="AH402" s="1116"/>
      <c r="AI402" s="1116"/>
      <c r="AJ402" s="1116"/>
      <c r="AK402" s="1116"/>
      <c r="AL402" s="1116"/>
      <c r="AM402" s="1116"/>
      <c r="AN402" s="1116"/>
      <c r="AO402" s="1116"/>
      <c r="AP402" s="1116"/>
      <c r="AQ402" s="1116"/>
      <c r="AR402" s="1116"/>
      <c r="AS402" s="1116"/>
      <c r="AT402" s="1116"/>
      <c r="AU402" s="1116"/>
      <c r="AV402" s="1116"/>
      <c r="AW402" s="1116"/>
      <c r="AX402" s="1116"/>
      <c r="AY402" s="1116"/>
      <c r="AZ402" s="1116"/>
      <c r="BA402" s="1116"/>
      <c r="BB402" s="1116"/>
      <c r="BC402" s="1116"/>
      <c r="BD402" s="1116"/>
      <c r="BE402" s="1116"/>
      <c r="BF402" s="1116"/>
      <c r="BG402" s="1116"/>
      <c r="BH402" s="1116"/>
      <c r="BI402" s="1116"/>
      <c r="BJ402" s="1116"/>
      <c r="BK402" s="1116"/>
      <c r="BL402" s="1116"/>
      <c r="BM402" s="1116"/>
      <c r="BN402" s="1116"/>
      <c r="BO402" s="1116"/>
      <c r="BP402" s="1116"/>
      <c r="BQ402" s="1116"/>
      <c r="BR402" s="1116"/>
    </row>
    <row r="404" spans="9:70">
      <c r="I404" s="1116"/>
      <c r="J404" s="1116"/>
      <c r="K404" s="1116"/>
      <c r="L404" s="1116"/>
      <c r="M404" s="1116"/>
      <c r="N404" s="1116"/>
      <c r="O404" s="1116"/>
      <c r="P404" s="1116"/>
      <c r="Q404" s="1116"/>
      <c r="R404" s="1116"/>
      <c r="S404" s="1116"/>
      <c r="T404" s="1116"/>
      <c r="U404" s="1116"/>
      <c r="V404" s="1116"/>
      <c r="W404" s="1116"/>
      <c r="X404" s="1116"/>
      <c r="Y404" s="1116"/>
      <c r="Z404" s="1116"/>
      <c r="AA404" s="1116"/>
      <c r="AB404" s="1116"/>
      <c r="AC404" s="1116"/>
      <c r="AD404" s="1116"/>
      <c r="AE404" s="1116"/>
      <c r="AF404" s="1116"/>
      <c r="AG404" s="1116"/>
      <c r="AH404" s="1116"/>
      <c r="AI404" s="1116"/>
      <c r="AJ404" s="1116"/>
      <c r="AK404" s="1116"/>
      <c r="AL404" s="1116"/>
      <c r="AM404" s="1116"/>
      <c r="AN404" s="1116"/>
      <c r="AO404" s="1116"/>
      <c r="AP404" s="1116"/>
      <c r="AQ404" s="1116"/>
      <c r="AR404" s="1116"/>
      <c r="AS404" s="1116"/>
      <c r="AT404" s="1116"/>
      <c r="AU404" s="1116"/>
      <c r="AV404" s="1116"/>
      <c r="AW404" s="1116"/>
      <c r="AX404" s="1116"/>
      <c r="AY404" s="1116"/>
      <c r="AZ404" s="1116"/>
      <c r="BA404" s="1116"/>
      <c r="BB404" s="1116"/>
      <c r="BC404" s="1116"/>
      <c r="BD404" s="1116"/>
      <c r="BE404" s="1116"/>
      <c r="BF404" s="1116"/>
      <c r="BG404" s="1116"/>
      <c r="BH404" s="1116"/>
      <c r="BI404" s="1116"/>
      <c r="BJ404" s="1116"/>
      <c r="BK404" s="1116"/>
      <c r="BL404" s="1116"/>
      <c r="BM404" s="1116"/>
      <c r="BN404" s="1116"/>
      <c r="BO404" s="1116"/>
      <c r="BP404" s="1116"/>
      <c r="BQ404" s="1116"/>
      <c r="BR404" s="1116"/>
    </row>
    <row r="405" spans="9:70">
      <c r="I405" s="1116"/>
      <c r="J405" s="1116"/>
      <c r="K405" s="1116"/>
      <c r="L405" s="1116"/>
      <c r="M405" s="1116"/>
      <c r="N405" s="1116"/>
      <c r="O405" s="1116"/>
      <c r="P405" s="1116"/>
      <c r="Q405" s="1116"/>
      <c r="R405" s="1116"/>
      <c r="S405" s="1116"/>
      <c r="T405" s="1116"/>
      <c r="U405" s="1116"/>
      <c r="V405" s="1116"/>
      <c r="W405" s="1116"/>
      <c r="X405" s="1116"/>
      <c r="Y405" s="1116"/>
      <c r="Z405" s="1116"/>
      <c r="AA405" s="1116"/>
      <c r="AB405" s="1116"/>
      <c r="AC405" s="1116"/>
      <c r="AD405" s="1116"/>
      <c r="AE405" s="1116"/>
      <c r="AF405" s="1116"/>
      <c r="AG405" s="1116"/>
      <c r="AH405" s="1116"/>
      <c r="AI405" s="1116"/>
      <c r="AJ405" s="1116"/>
      <c r="AK405" s="1116"/>
      <c r="AL405" s="1116"/>
      <c r="AM405" s="1116"/>
      <c r="AN405" s="1116"/>
      <c r="AO405" s="1116"/>
      <c r="AP405" s="1116"/>
      <c r="AQ405" s="1116"/>
      <c r="AR405" s="1116"/>
      <c r="AS405" s="1116"/>
      <c r="AT405" s="1116"/>
      <c r="AU405" s="1116"/>
      <c r="AV405" s="1116"/>
      <c r="AW405" s="1116"/>
      <c r="AX405" s="1116"/>
      <c r="AY405" s="1116"/>
      <c r="AZ405" s="1116"/>
      <c r="BA405" s="1116"/>
      <c r="BB405" s="1116"/>
      <c r="BC405" s="1116"/>
      <c r="BD405" s="1116"/>
      <c r="BE405" s="1116"/>
      <c r="BF405" s="1116"/>
      <c r="BG405" s="1116"/>
      <c r="BH405" s="1116"/>
      <c r="BI405" s="1116"/>
      <c r="BJ405" s="1116"/>
      <c r="BK405" s="1116"/>
      <c r="BL405" s="1116"/>
      <c r="BM405" s="1116"/>
      <c r="BN405" s="1116"/>
      <c r="BO405" s="1116"/>
      <c r="BP405" s="1116"/>
      <c r="BQ405" s="1116"/>
      <c r="BR405" s="1116"/>
    </row>
    <row r="407" spans="9:70">
      <c r="I407" s="1116"/>
      <c r="J407" s="1116"/>
      <c r="K407" s="1116"/>
      <c r="L407" s="1116"/>
      <c r="M407" s="1116"/>
      <c r="N407" s="1116"/>
      <c r="O407" s="1116"/>
      <c r="P407" s="1116"/>
      <c r="Q407" s="1116"/>
      <c r="R407" s="1116"/>
      <c r="S407" s="1116"/>
      <c r="T407" s="1116"/>
      <c r="U407" s="1116"/>
      <c r="V407" s="1116"/>
      <c r="W407" s="1116"/>
      <c r="X407" s="1116"/>
      <c r="Y407" s="1116"/>
      <c r="Z407" s="1116"/>
      <c r="AA407" s="1116"/>
      <c r="AB407" s="1116"/>
      <c r="AC407" s="1116"/>
      <c r="AD407" s="1116"/>
      <c r="AE407" s="1116"/>
      <c r="AF407" s="1116"/>
      <c r="AG407" s="1116"/>
      <c r="AH407" s="1116"/>
      <c r="AI407" s="1116"/>
      <c r="AJ407" s="1116"/>
      <c r="AK407" s="1116"/>
      <c r="AL407" s="1116"/>
      <c r="AM407" s="1116"/>
      <c r="AN407" s="1116"/>
      <c r="AO407" s="1116"/>
      <c r="AP407" s="1116"/>
      <c r="AQ407" s="1116"/>
      <c r="AR407" s="1116"/>
      <c r="AS407" s="1116"/>
      <c r="AT407" s="1116"/>
      <c r="AU407" s="1116"/>
      <c r="AV407" s="1116"/>
      <c r="AW407" s="1116"/>
      <c r="AX407" s="1116"/>
      <c r="AY407" s="1116"/>
      <c r="AZ407" s="1116"/>
      <c r="BA407" s="1116"/>
      <c r="BB407" s="1116"/>
      <c r="BC407" s="1116"/>
      <c r="BD407" s="1116"/>
      <c r="BE407" s="1116"/>
      <c r="BF407" s="1116"/>
      <c r="BG407" s="1116"/>
      <c r="BH407" s="1116"/>
      <c r="BI407" s="1116"/>
      <c r="BJ407" s="1116"/>
      <c r="BK407" s="1116"/>
      <c r="BL407" s="1116"/>
      <c r="BM407" s="1116"/>
      <c r="BN407" s="1116"/>
      <c r="BO407" s="1116"/>
      <c r="BP407" s="1116"/>
      <c r="BQ407" s="1116"/>
      <c r="BR407" s="1116"/>
    </row>
    <row r="408" spans="9:70">
      <c r="I408" s="1116"/>
      <c r="J408" s="1116"/>
      <c r="K408" s="1116"/>
      <c r="L408" s="1116"/>
      <c r="M408" s="1116"/>
      <c r="N408" s="1116"/>
      <c r="O408" s="1116"/>
      <c r="P408" s="1116"/>
      <c r="Q408" s="1116"/>
      <c r="R408" s="1116"/>
      <c r="S408" s="1116"/>
      <c r="T408" s="1116"/>
      <c r="U408" s="1116"/>
      <c r="V408" s="1116"/>
      <c r="W408" s="1116"/>
      <c r="X408" s="1116"/>
      <c r="Y408" s="1116"/>
      <c r="Z408" s="1116"/>
      <c r="AA408" s="1116"/>
      <c r="AB408" s="1116"/>
      <c r="AC408" s="1116"/>
      <c r="AD408" s="1116"/>
      <c r="AE408" s="1116"/>
      <c r="AF408" s="1116"/>
      <c r="AG408" s="1116"/>
      <c r="AH408" s="1116"/>
      <c r="AI408" s="1116"/>
      <c r="AJ408" s="1116"/>
      <c r="AK408" s="1116"/>
      <c r="AL408" s="1116"/>
      <c r="AM408" s="1116"/>
      <c r="AN408" s="1116"/>
      <c r="AO408" s="1116"/>
      <c r="AP408" s="1116"/>
      <c r="AQ408" s="1116"/>
      <c r="AR408" s="1116"/>
      <c r="AS408" s="1116"/>
      <c r="AT408" s="1116"/>
      <c r="AU408" s="1116"/>
      <c r="AV408" s="1116"/>
      <c r="AW408" s="1116"/>
      <c r="AX408" s="1116"/>
      <c r="AY408" s="1116"/>
      <c r="AZ408" s="1116"/>
      <c r="BA408" s="1116"/>
      <c r="BB408" s="1116"/>
      <c r="BC408" s="1116"/>
      <c r="BD408" s="1116"/>
      <c r="BE408" s="1116"/>
      <c r="BF408" s="1116"/>
      <c r="BG408" s="1116"/>
      <c r="BH408" s="1116"/>
      <c r="BI408" s="1116"/>
      <c r="BJ408" s="1116"/>
      <c r="BK408" s="1116"/>
      <c r="BL408" s="1116"/>
      <c r="BM408" s="1116"/>
      <c r="BN408" s="1116"/>
      <c r="BO408" s="1116"/>
      <c r="BP408" s="1116"/>
      <c r="BQ408" s="1116"/>
      <c r="BR408" s="1116"/>
    </row>
    <row r="410" spans="9:70">
      <c r="I410" s="1116"/>
      <c r="J410" s="1116"/>
      <c r="K410" s="1116"/>
      <c r="L410" s="1116"/>
      <c r="M410" s="1116"/>
      <c r="N410" s="1116"/>
      <c r="O410" s="1116"/>
      <c r="P410" s="1116"/>
      <c r="Q410" s="1116"/>
      <c r="R410" s="1116"/>
      <c r="S410" s="1116"/>
      <c r="T410" s="1116"/>
      <c r="U410" s="1116"/>
      <c r="V410" s="1116"/>
      <c r="W410" s="1116"/>
      <c r="X410" s="1116"/>
      <c r="Y410" s="1116"/>
      <c r="Z410" s="1116"/>
      <c r="AA410" s="1116"/>
      <c r="AB410" s="1116"/>
      <c r="AC410" s="1116"/>
      <c r="AD410" s="1116"/>
      <c r="AE410" s="1116"/>
      <c r="AF410" s="1116"/>
      <c r="AG410" s="1116"/>
      <c r="AH410" s="1116"/>
      <c r="AI410" s="1116"/>
      <c r="AJ410" s="1116"/>
      <c r="AK410" s="1116"/>
      <c r="AL410" s="1116"/>
      <c r="AM410" s="1116"/>
      <c r="AN410" s="1116"/>
      <c r="AO410" s="1116"/>
      <c r="AP410" s="1116"/>
      <c r="AQ410" s="1116"/>
      <c r="AR410" s="1116"/>
      <c r="AS410" s="1116"/>
      <c r="AT410" s="1116"/>
      <c r="AU410" s="1116"/>
      <c r="AV410" s="1116"/>
      <c r="AW410" s="1116"/>
      <c r="AX410" s="1116"/>
      <c r="AY410" s="1116"/>
      <c r="AZ410" s="1116"/>
      <c r="BA410" s="1116"/>
      <c r="BB410" s="1116"/>
      <c r="BC410" s="1116"/>
      <c r="BD410" s="1116"/>
      <c r="BE410" s="1116"/>
      <c r="BF410" s="1116"/>
      <c r="BG410" s="1116"/>
      <c r="BH410" s="1116"/>
      <c r="BI410" s="1116"/>
      <c r="BJ410" s="1116"/>
      <c r="BK410" s="1116"/>
      <c r="BL410" s="1116"/>
      <c r="BM410" s="1116"/>
      <c r="BN410" s="1116"/>
      <c r="BO410" s="1116"/>
      <c r="BP410" s="1116"/>
      <c r="BQ410" s="1116"/>
      <c r="BR410" s="1116"/>
    </row>
    <row r="411" spans="9:70">
      <c r="I411" s="1116"/>
      <c r="J411" s="1116"/>
      <c r="K411" s="1116"/>
      <c r="L411" s="1116"/>
      <c r="M411" s="1116"/>
      <c r="N411" s="1116"/>
      <c r="O411" s="1116"/>
      <c r="P411" s="1116"/>
      <c r="Q411" s="1116"/>
      <c r="R411" s="1116"/>
      <c r="S411" s="1116"/>
      <c r="T411" s="1116"/>
      <c r="U411" s="1116"/>
      <c r="V411" s="1116"/>
      <c r="W411" s="1116"/>
      <c r="X411" s="1116"/>
      <c r="Y411" s="1116"/>
      <c r="Z411" s="1116"/>
      <c r="AA411" s="1116"/>
      <c r="AB411" s="1116"/>
      <c r="AC411" s="1116"/>
      <c r="AD411" s="1116"/>
      <c r="AE411" s="1116"/>
      <c r="AF411" s="1116"/>
      <c r="AG411" s="1116"/>
      <c r="AH411" s="1116"/>
      <c r="AI411" s="1116"/>
      <c r="AJ411" s="1116"/>
      <c r="AK411" s="1116"/>
      <c r="AL411" s="1116"/>
      <c r="AM411" s="1116"/>
      <c r="AN411" s="1116"/>
      <c r="AO411" s="1116"/>
      <c r="AP411" s="1116"/>
      <c r="AQ411" s="1116"/>
      <c r="AR411" s="1116"/>
      <c r="AS411" s="1116"/>
      <c r="AT411" s="1116"/>
      <c r="AU411" s="1116"/>
      <c r="AV411" s="1116"/>
      <c r="AW411" s="1116"/>
      <c r="AX411" s="1116"/>
      <c r="AY411" s="1116"/>
      <c r="AZ411" s="1116"/>
      <c r="BA411" s="1116"/>
      <c r="BB411" s="1116"/>
      <c r="BC411" s="1116"/>
      <c r="BD411" s="1116"/>
      <c r="BE411" s="1116"/>
      <c r="BF411" s="1116"/>
      <c r="BG411" s="1116"/>
      <c r="BH411" s="1116"/>
      <c r="BI411" s="1116"/>
      <c r="BJ411" s="1116"/>
      <c r="BK411" s="1116"/>
      <c r="BL411" s="1116"/>
      <c r="BM411" s="1116"/>
      <c r="BN411" s="1116"/>
      <c r="BO411" s="1116"/>
      <c r="BP411" s="1116"/>
      <c r="BQ411" s="1116"/>
      <c r="BR411" s="1116"/>
    </row>
    <row r="413" spans="9:70">
      <c r="I413" s="1116"/>
      <c r="J413" s="1116"/>
      <c r="K413" s="1116"/>
      <c r="L413" s="1116"/>
      <c r="M413" s="1116"/>
      <c r="N413" s="1116"/>
      <c r="O413" s="1116"/>
      <c r="P413" s="1116"/>
      <c r="Q413" s="1116"/>
      <c r="R413" s="1116"/>
      <c r="S413" s="1116"/>
      <c r="T413" s="1116"/>
      <c r="U413" s="1116"/>
      <c r="V413" s="1116"/>
      <c r="W413" s="1116"/>
      <c r="X413" s="1116"/>
      <c r="Y413" s="1116"/>
      <c r="Z413" s="1116"/>
      <c r="AA413" s="1116"/>
      <c r="AB413" s="1116"/>
      <c r="AC413" s="1116"/>
      <c r="AD413" s="1116"/>
      <c r="AE413" s="1116"/>
      <c r="AF413" s="1116"/>
      <c r="AG413" s="1116"/>
      <c r="AH413" s="1116"/>
      <c r="AI413" s="1116"/>
      <c r="AJ413" s="1116"/>
      <c r="AK413" s="1116"/>
      <c r="AL413" s="1116"/>
      <c r="AM413" s="1116"/>
      <c r="AN413" s="1116"/>
      <c r="AO413" s="1116"/>
      <c r="AP413" s="1116"/>
      <c r="AQ413" s="1116"/>
      <c r="AR413" s="1116"/>
      <c r="AS413" s="1116"/>
      <c r="AT413" s="1116"/>
      <c r="AU413" s="1116"/>
      <c r="AV413" s="1116"/>
      <c r="AW413" s="1116"/>
      <c r="AX413" s="1116"/>
      <c r="AY413" s="1116"/>
      <c r="AZ413" s="1116"/>
      <c r="BA413" s="1116"/>
      <c r="BB413" s="1116"/>
      <c r="BC413" s="1116"/>
      <c r="BD413" s="1116"/>
      <c r="BE413" s="1116"/>
      <c r="BF413" s="1116"/>
      <c r="BG413" s="1116"/>
      <c r="BH413" s="1116"/>
      <c r="BI413" s="1116"/>
      <c r="BJ413" s="1116"/>
      <c r="BK413" s="1116"/>
      <c r="BL413" s="1116"/>
      <c r="BM413" s="1116"/>
      <c r="BN413" s="1116"/>
      <c r="BO413" s="1116"/>
      <c r="BP413" s="1116"/>
      <c r="BQ413" s="1116"/>
      <c r="BR413" s="1116"/>
    </row>
    <row r="414" spans="9:70">
      <c r="I414" s="1116"/>
      <c r="J414" s="1116"/>
      <c r="K414" s="1116"/>
      <c r="L414" s="1116"/>
      <c r="M414" s="1116"/>
      <c r="N414" s="1116"/>
      <c r="O414" s="1116"/>
      <c r="P414" s="1116"/>
      <c r="Q414" s="1116"/>
      <c r="R414" s="1116"/>
      <c r="S414" s="1116"/>
      <c r="T414" s="1116"/>
      <c r="U414" s="1116"/>
      <c r="V414" s="1116"/>
      <c r="W414" s="1116"/>
      <c r="X414" s="1116"/>
      <c r="Y414" s="1116"/>
      <c r="Z414" s="1116"/>
      <c r="AA414" s="1116"/>
      <c r="AB414" s="1116"/>
      <c r="AC414" s="1116"/>
      <c r="AD414" s="1116"/>
      <c r="AE414" s="1116"/>
      <c r="AF414" s="1116"/>
      <c r="AG414" s="1116"/>
      <c r="AH414" s="1116"/>
      <c r="AI414" s="1116"/>
      <c r="AJ414" s="1116"/>
      <c r="AK414" s="1116"/>
      <c r="AL414" s="1116"/>
      <c r="AM414" s="1116"/>
      <c r="AN414" s="1116"/>
      <c r="AO414" s="1116"/>
      <c r="AP414" s="1116"/>
      <c r="AQ414" s="1116"/>
      <c r="AR414" s="1116"/>
      <c r="AS414" s="1116"/>
      <c r="AT414" s="1116"/>
      <c r="AU414" s="1116"/>
      <c r="AV414" s="1116"/>
      <c r="AW414" s="1116"/>
      <c r="AX414" s="1116"/>
      <c r="AY414" s="1116"/>
      <c r="AZ414" s="1116"/>
      <c r="BA414" s="1116"/>
      <c r="BB414" s="1116"/>
      <c r="BC414" s="1116"/>
      <c r="BD414" s="1116"/>
      <c r="BE414" s="1116"/>
      <c r="BF414" s="1116"/>
      <c r="BG414" s="1116"/>
      <c r="BH414" s="1116"/>
      <c r="BI414" s="1116"/>
      <c r="BJ414" s="1116"/>
      <c r="BK414" s="1116"/>
      <c r="BL414" s="1116"/>
      <c r="BM414" s="1116"/>
      <c r="BN414" s="1116"/>
      <c r="BO414" s="1116"/>
      <c r="BP414" s="1116"/>
      <c r="BQ414" s="1116"/>
      <c r="BR414" s="1116"/>
    </row>
    <row r="416" spans="9:70">
      <c r="I416" s="1116"/>
      <c r="J416" s="1116"/>
      <c r="K416" s="1116"/>
      <c r="L416" s="1116"/>
      <c r="M416" s="1116"/>
      <c r="N416" s="1116"/>
      <c r="O416" s="1116"/>
      <c r="P416" s="1116"/>
      <c r="Q416" s="1116"/>
      <c r="R416" s="1116"/>
      <c r="S416" s="1116"/>
      <c r="T416" s="1116"/>
      <c r="U416" s="1116"/>
      <c r="V416" s="1116"/>
      <c r="W416" s="1116"/>
      <c r="X416" s="1116"/>
      <c r="Y416" s="1116"/>
      <c r="Z416" s="1116"/>
      <c r="AA416" s="1116"/>
      <c r="AB416" s="1116"/>
      <c r="AC416" s="1116"/>
      <c r="AD416" s="1116"/>
      <c r="AE416" s="1116"/>
      <c r="AF416" s="1116"/>
      <c r="AG416" s="1116"/>
      <c r="AH416" s="1116"/>
      <c r="AI416" s="1116"/>
      <c r="AJ416" s="1116"/>
      <c r="AK416" s="1116"/>
      <c r="AL416" s="1116"/>
      <c r="AM416" s="1116"/>
      <c r="AN416" s="1116"/>
      <c r="AO416" s="1116"/>
      <c r="AP416" s="1116"/>
      <c r="AQ416" s="1116"/>
      <c r="AR416" s="1116"/>
      <c r="AS416" s="1116"/>
      <c r="AT416" s="1116"/>
      <c r="AU416" s="1116"/>
      <c r="AV416" s="1116"/>
      <c r="AW416" s="1116"/>
      <c r="AX416" s="1116"/>
      <c r="AY416" s="1116"/>
      <c r="AZ416" s="1116"/>
      <c r="BA416" s="1116"/>
      <c r="BB416" s="1116"/>
      <c r="BC416" s="1116"/>
      <c r="BD416" s="1116"/>
      <c r="BE416" s="1116"/>
      <c r="BF416" s="1116"/>
      <c r="BG416" s="1116"/>
      <c r="BH416" s="1116"/>
      <c r="BI416" s="1116"/>
      <c r="BJ416" s="1116"/>
      <c r="BK416" s="1116"/>
      <c r="BL416" s="1116"/>
      <c r="BM416" s="1116"/>
      <c r="BN416" s="1116"/>
      <c r="BO416" s="1116"/>
      <c r="BP416" s="1116"/>
      <c r="BQ416" s="1116"/>
      <c r="BR416" s="1116"/>
    </row>
    <row r="417" spans="9:70">
      <c r="I417" s="1116"/>
      <c r="J417" s="1116"/>
      <c r="K417" s="1116"/>
      <c r="L417" s="1116"/>
      <c r="M417" s="1116"/>
      <c r="N417" s="1116"/>
      <c r="O417" s="1116"/>
      <c r="P417" s="1116"/>
      <c r="Q417" s="1116"/>
      <c r="R417" s="1116"/>
      <c r="S417" s="1116"/>
      <c r="T417" s="1116"/>
      <c r="U417" s="1116"/>
      <c r="V417" s="1116"/>
      <c r="W417" s="1116"/>
      <c r="X417" s="1116"/>
      <c r="Y417" s="1116"/>
      <c r="Z417" s="1116"/>
      <c r="AA417" s="1116"/>
      <c r="AB417" s="1116"/>
      <c r="AC417" s="1116"/>
      <c r="AD417" s="1116"/>
      <c r="AE417" s="1116"/>
      <c r="AF417" s="1116"/>
      <c r="AG417" s="1116"/>
      <c r="AH417" s="1116"/>
      <c r="AI417" s="1116"/>
      <c r="AJ417" s="1116"/>
      <c r="AK417" s="1116"/>
      <c r="AL417" s="1116"/>
      <c r="AM417" s="1116"/>
      <c r="AN417" s="1116"/>
      <c r="AO417" s="1116"/>
      <c r="AP417" s="1116"/>
      <c r="AQ417" s="1116"/>
      <c r="AR417" s="1116"/>
      <c r="AS417" s="1116"/>
      <c r="AT417" s="1116"/>
      <c r="AU417" s="1116"/>
      <c r="AV417" s="1116"/>
      <c r="AW417" s="1116"/>
      <c r="AX417" s="1116"/>
      <c r="AY417" s="1116"/>
      <c r="AZ417" s="1116"/>
      <c r="BA417" s="1116"/>
      <c r="BB417" s="1116"/>
      <c r="BC417" s="1116"/>
      <c r="BD417" s="1116"/>
      <c r="BE417" s="1116"/>
      <c r="BF417" s="1116"/>
      <c r="BG417" s="1116"/>
      <c r="BH417" s="1116"/>
      <c r="BI417" s="1116"/>
      <c r="BJ417" s="1116"/>
      <c r="BK417" s="1116"/>
      <c r="BL417" s="1116"/>
      <c r="BM417" s="1116"/>
      <c r="BN417" s="1116"/>
      <c r="BO417" s="1116"/>
      <c r="BP417" s="1116"/>
      <c r="BQ417" s="1116"/>
      <c r="BR417" s="1116"/>
    </row>
    <row r="419" spans="9:70">
      <c r="I419" s="1116"/>
      <c r="J419" s="1116"/>
      <c r="K419" s="1116"/>
      <c r="L419" s="1116"/>
      <c r="M419" s="1116"/>
      <c r="N419" s="1116"/>
      <c r="O419" s="1116"/>
      <c r="P419" s="1116"/>
      <c r="Q419" s="1116"/>
      <c r="R419" s="1116"/>
      <c r="S419" s="1116"/>
      <c r="T419" s="1116"/>
      <c r="U419" s="1116"/>
      <c r="V419" s="1116"/>
      <c r="W419" s="1116"/>
      <c r="X419" s="1116"/>
      <c r="Y419" s="1116"/>
      <c r="Z419" s="1116"/>
      <c r="AA419" s="1116"/>
      <c r="AB419" s="1116"/>
      <c r="AC419" s="1116"/>
      <c r="AD419" s="1116"/>
      <c r="AE419" s="1116"/>
      <c r="AF419" s="1116"/>
      <c r="AG419" s="1116"/>
      <c r="AH419" s="1116"/>
      <c r="AI419" s="1116"/>
      <c r="AJ419" s="1116"/>
      <c r="AK419" s="1116"/>
      <c r="AL419" s="1116"/>
      <c r="AM419" s="1116"/>
      <c r="AN419" s="1116"/>
      <c r="AO419" s="1116"/>
      <c r="AP419" s="1116"/>
      <c r="AQ419" s="1116"/>
      <c r="AR419" s="1116"/>
      <c r="AS419" s="1116"/>
      <c r="AT419" s="1116"/>
      <c r="AU419" s="1116"/>
      <c r="AV419" s="1116"/>
      <c r="AW419" s="1116"/>
      <c r="AX419" s="1116"/>
      <c r="AY419" s="1116"/>
      <c r="AZ419" s="1116"/>
      <c r="BA419" s="1116"/>
      <c r="BB419" s="1116"/>
      <c r="BC419" s="1116"/>
      <c r="BD419" s="1116"/>
      <c r="BE419" s="1116"/>
      <c r="BF419" s="1116"/>
      <c r="BG419" s="1116"/>
      <c r="BH419" s="1116"/>
      <c r="BI419" s="1116"/>
      <c r="BJ419" s="1116"/>
      <c r="BK419" s="1116"/>
      <c r="BL419" s="1116"/>
      <c r="BM419" s="1116"/>
      <c r="BN419" s="1116"/>
      <c r="BO419" s="1116"/>
      <c r="BP419" s="1116"/>
      <c r="BQ419" s="1116"/>
      <c r="BR419" s="1116"/>
    </row>
    <row r="420" spans="9:70">
      <c r="I420" s="1116"/>
      <c r="J420" s="1116"/>
      <c r="K420" s="1116"/>
      <c r="L420" s="1116"/>
      <c r="M420" s="1116"/>
      <c r="N420" s="1116"/>
      <c r="O420" s="1116"/>
      <c r="P420" s="1116"/>
      <c r="Q420" s="1116"/>
      <c r="R420" s="1116"/>
      <c r="S420" s="1116"/>
      <c r="T420" s="1116"/>
      <c r="U420" s="1116"/>
      <c r="V420" s="1116"/>
      <c r="W420" s="1116"/>
      <c r="X420" s="1116"/>
      <c r="Y420" s="1116"/>
      <c r="Z420" s="1116"/>
      <c r="AA420" s="1116"/>
      <c r="AB420" s="1116"/>
      <c r="AC420" s="1116"/>
      <c r="AD420" s="1116"/>
      <c r="AE420" s="1116"/>
      <c r="AF420" s="1116"/>
      <c r="AG420" s="1116"/>
      <c r="AH420" s="1116"/>
      <c r="AI420" s="1116"/>
      <c r="AJ420" s="1116"/>
      <c r="AK420" s="1116"/>
      <c r="AL420" s="1116"/>
      <c r="AM420" s="1116"/>
      <c r="AN420" s="1116"/>
      <c r="AO420" s="1116"/>
      <c r="AP420" s="1116"/>
      <c r="AQ420" s="1116"/>
      <c r="AR420" s="1116"/>
      <c r="AS420" s="1116"/>
      <c r="AT420" s="1116"/>
      <c r="AU420" s="1116"/>
      <c r="AV420" s="1116"/>
      <c r="AW420" s="1116"/>
      <c r="AX420" s="1116"/>
      <c r="AY420" s="1116"/>
      <c r="AZ420" s="1116"/>
      <c r="BA420" s="1116"/>
      <c r="BB420" s="1116"/>
      <c r="BC420" s="1116"/>
      <c r="BD420" s="1116"/>
      <c r="BE420" s="1116"/>
      <c r="BF420" s="1116"/>
      <c r="BG420" s="1116"/>
      <c r="BH420" s="1116"/>
      <c r="BI420" s="1116"/>
      <c r="BJ420" s="1116"/>
      <c r="BK420" s="1116"/>
      <c r="BL420" s="1116"/>
      <c r="BM420" s="1116"/>
      <c r="BN420" s="1116"/>
      <c r="BO420" s="1116"/>
      <c r="BP420" s="1116"/>
      <c r="BQ420" s="1116"/>
      <c r="BR420" s="1116"/>
    </row>
    <row r="422" spans="9:70">
      <c r="I422" s="1116"/>
      <c r="J422" s="1116"/>
      <c r="K422" s="1116"/>
      <c r="L422" s="1116"/>
      <c r="M422" s="1116"/>
      <c r="N422" s="1116"/>
      <c r="O422" s="1116"/>
      <c r="P422" s="1116"/>
      <c r="Q422" s="1116"/>
      <c r="R422" s="1116"/>
      <c r="S422" s="1116"/>
      <c r="T422" s="1116"/>
      <c r="U422" s="1116"/>
      <c r="V422" s="1116"/>
      <c r="W422" s="1116"/>
      <c r="X422" s="1116"/>
      <c r="Y422" s="1116"/>
      <c r="Z422" s="1116"/>
      <c r="AA422" s="1116"/>
      <c r="AB422" s="1116"/>
      <c r="AC422" s="1116"/>
      <c r="AD422" s="1116"/>
      <c r="AE422" s="1116"/>
      <c r="AF422" s="1116"/>
      <c r="AG422" s="1116"/>
      <c r="AH422" s="1116"/>
      <c r="AI422" s="1116"/>
      <c r="AJ422" s="1116"/>
      <c r="AK422" s="1116"/>
      <c r="AL422" s="1116"/>
      <c r="AM422" s="1116"/>
      <c r="AN422" s="1116"/>
      <c r="AO422" s="1116"/>
      <c r="AP422" s="1116"/>
      <c r="AQ422" s="1116"/>
      <c r="AR422" s="1116"/>
      <c r="AS422" s="1116"/>
      <c r="AT422" s="1116"/>
      <c r="AU422" s="1116"/>
      <c r="AV422" s="1116"/>
      <c r="AW422" s="1116"/>
      <c r="AX422" s="1116"/>
      <c r="AY422" s="1116"/>
      <c r="AZ422" s="1116"/>
      <c r="BA422" s="1116"/>
      <c r="BB422" s="1116"/>
      <c r="BC422" s="1116"/>
      <c r="BD422" s="1116"/>
      <c r="BE422" s="1116"/>
      <c r="BF422" s="1116"/>
      <c r="BG422" s="1116"/>
      <c r="BH422" s="1116"/>
      <c r="BI422" s="1116"/>
      <c r="BJ422" s="1116"/>
      <c r="BK422" s="1116"/>
      <c r="BL422" s="1116"/>
      <c r="BM422" s="1116"/>
      <c r="BN422" s="1116"/>
      <c r="BO422" s="1116"/>
      <c r="BP422" s="1116"/>
      <c r="BQ422" s="1116"/>
      <c r="BR422" s="1116"/>
    </row>
    <row r="423" spans="9:70">
      <c r="I423" s="1116"/>
      <c r="J423" s="1116"/>
      <c r="K423" s="1116"/>
      <c r="L423" s="1116"/>
      <c r="M423" s="1116"/>
      <c r="N423" s="1116"/>
      <c r="O423" s="1116"/>
      <c r="P423" s="1116"/>
      <c r="Q423" s="1116"/>
      <c r="R423" s="1116"/>
      <c r="S423" s="1116"/>
      <c r="T423" s="1116"/>
      <c r="U423" s="1116"/>
      <c r="V423" s="1116"/>
      <c r="W423" s="1116"/>
      <c r="X423" s="1116"/>
      <c r="Y423" s="1116"/>
      <c r="Z423" s="1116"/>
      <c r="AA423" s="1116"/>
      <c r="AB423" s="1116"/>
      <c r="AC423" s="1116"/>
      <c r="AD423" s="1116"/>
      <c r="AE423" s="1116"/>
      <c r="AF423" s="1116"/>
      <c r="AG423" s="1116"/>
      <c r="AH423" s="1116"/>
      <c r="AI423" s="1116"/>
      <c r="AJ423" s="1116"/>
      <c r="AK423" s="1116"/>
      <c r="AL423" s="1116"/>
      <c r="AM423" s="1116"/>
      <c r="AN423" s="1116"/>
      <c r="AO423" s="1116"/>
      <c r="AP423" s="1116"/>
      <c r="AQ423" s="1116"/>
      <c r="AR423" s="1116"/>
      <c r="AS423" s="1116"/>
      <c r="AT423" s="1116"/>
      <c r="AU423" s="1116"/>
      <c r="AV423" s="1116"/>
      <c r="AW423" s="1116"/>
      <c r="AX423" s="1116"/>
      <c r="AY423" s="1116"/>
      <c r="AZ423" s="1116"/>
      <c r="BA423" s="1116"/>
      <c r="BB423" s="1116"/>
      <c r="BC423" s="1116"/>
      <c r="BD423" s="1116"/>
      <c r="BE423" s="1116"/>
      <c r="BF423" s="1116"/>
      <c r="BG423" s="1116"/>
      <c r="BH423" s="1116"/>
      <c r="BI423" s="1116"/>
      <c r="BJ423" s="1116"/>
      <c r="BK423" s="1116"/>
      <c r="BL423" s="1116"/>
      <c r="BM423" s="1116"/>
      <c r="BN423" s="1116"/>
      <c r="BO423" s="1116"/>
      <c r="BP423" s="1116"/>
      <c r="BQ423" s="1116"/>
      <c r="BR423" s="1116"/>
    </row>
    <row r="425" spans="9:70">
      <c r="I425" s="1116"/>
      <c r="J425" s="1116"/>
      <c r="K425" s="1116"/>
      <c r="L425" s="1116"/>
      <c r="M425" s="1116"/>
      <c r="N425" s="1116"/>
      <c r="O425" s="1116"/>
      <c r="P425" s="1116"/>
      <c r="Q425" s="1116"/>
      <c r="R425" s="1116"/>
      <c r="S425" s="1116"/>
      <c r="T425" s="1116"/>
      <c r="U425" s="1116"/>
      <c r="V425" s="1116"/>
      <c r="W425" s="1116"/>
      <c r="X425" s="1116"/>
      <c r="Y425" s="1116"/>
      <c r="Z425" s="1116"/>
      <c r="AA425" s="1116"/>
      <c r="AB425" s="1116"/>
      <c r="AC425" s="1116"/>
      <c r="AD425" s="1116"/>
      <c r="AE425" s="1116"/>
      <c r="AF425" s="1116"/>
      <c r="AG425" s="1116"/>
      <c r="AH425" s="1116"/>
      <c r="AI425" s="1116"/>
      <c r="AJ425" s="1116"/>
      <c r="AK425" s="1116"/>
      <c r="AL425" s="1116"/>
      <c r="AM425" s="1116"/>
      <c r="AN425" s="1116"/>
      <c r="AO425" s="1116"/>
      <c r="AP425" s="1116"/>
      <c r="AQ425" s="1116"/>
      <c r="AR425" s="1116"/>
      <c r="AS425" s="1116"/>
      <c r="AT425" s="1116"/>
      <c r="AU425" s="1116"/>
      <c r="AV425" s="1116"/>
      <c r="AW425" s="1116"/>
      <c r="AX425" s="1116"/>
      <c r="AY425" s="1116"/>
      <c r="AZ425" s="1116"/>
      <c r="BA425" s="1116"/>
      <c r="BB425" s="1116"/>
      <c r="BC425" s="1116"/>
      <c r="BD425" s="1116"/>
      <c r="BE425" s="1116"/>
      <c r="BF425" s="1116"/>
      <c r="BG425" s="1116"/>
      <c r="BH425" s="1116"/>
      <c r="BI425" s="1116"/>
      <c r="BJ425" s="1116"/>
      <c r="BK425" s="1116"/>
      <c r="BL425" s="1116"/>
      <c r="BM425" s="1116"/>
      <c r="BN425" s="1116"/>
      <c r="BO425" s="1116"/>
      <c r="BP425" s="1116"/>
      <c r="BQ425" s="1116"/>
      <c r="BR425" s="1116"/>
    </row>
    <row r="426" spans="9:70">
      <c r="I426" s="1116"/>
      <c r="J426" s="1116"/>
      <c r="K426" s="1116"/>
      <c r="L426" s="1116"/>
      <c r="M426" s="1116"/>
      <c r="N426" s="1116"/>
      <c r="O426" s="1116"/>
      <c r="P426" s="1116"/>
      <c r="Q426" s="1116"/>
      <c r="R426" s="1116"/>
      <c r="S426" s="1116"/>
      <c r="T426" s="1116"/>
      <c r="U426" s="1116"/>
      <c r="V426" s="1116"/>
      <c r="W426" s="1116"/>
      <c r="X426" s="1116"/>
      <c r="Y426" s="1116"/>
      <c r="Z426" s="1116"/>
      <c r="AA426" s="1116"/>
      <c r="AB426" s="1116"/>
      <c r="AC426" s="1116"/>
      <c r="AD426" s="1116"/>
      <c r="AE426" s="1116"/>
      <c r="AF426" s="1116"/>
      <c r="AG426" s="1116"/>
      <c r="AH426" s="1116"/>
      <c r="AI426" s="1116"/>
      <c r="AJ426" s="1116"/>
      <c r="AK426" s="1116"/>
      <c r="AL426" s="1116"/>
      <c r="AM426" s="1116"/>
      <c r="AN426" s="1116"/>
      <c r="AO426" s="1116"/>
      <c r="AP426" s="1116"/>
      <c r="AQ426" s="1116"/>
      <c r="AR426" s="1116"/>
      <c r="AS426" s="1116"/>
      <c r="AT426" s="1116"/>
      <c r="AU426" s="1116"/>
      <c r="AV426" s="1116"/>
      <c r="AW426" s="1116"/>
      <c r="AX426" s="1116"/>
      <c r="AY426" s="1116"/>
      <c r="AZ426" s="1116"/>
      <c r="BA426" s="1116"/>
      <c r="BB426" s="1116"/>
      <c r="BC426" s="1116"/>
      <c r="BD426" s="1116"/>
      <c r="BE426" s="1116"/>
      <c r="BF426" s="1116"/>
      <c r="BG426" s="1116"/>
      <c r="BH426" s="1116"/>
      <c r="BI426" s="1116"/>
      <c r="BJ426" s="1116"/>
      <c r="BK426" s="1116"/>
      <c r="BL426" s="1116"/>
      <c r="BM426" s="1116"/>
      <c r="BN426" s="1116"/>
      <c r="BO426" s="1116"/>
      <c r="BP426" s="1116"/>
      <c r="BQ426" s="1116"/>
      <c r="BR426" s="1116"/>
    </row>
    <row r="428" spans="9:70">
      <c r="I428" s="1116"/>
      <c r="J428" s="1116"/>
      <c r="K428" s="1116"/>
      <c r="L428" s="1116"/>
      <c r="M428" s="1116"/>
      <c r="N428" s="1116"/>
      <c r="O428" s="1116"/>
      <c r="P428" s="1116"/>
      <c r="Q428" s="1116"/>
      <c r="R428" s="1116"/>
      <c r="S428" s="1116"/>
      <c r="T428" s="1116"/>
      <c r="U428" s="1116"/>
      <c r="V428" s="1116"/>
      <c r="W428" s="1116"/>
      <c r="X428" s="1116"/>
      <c r="Y428" s="1116"/>
      <c r="Z428" s="1116"/>
      <c r="AA428" s="1116"/>
      <c r="AB428" s="1116"/>
      <c r="AC428" s="1116"/>
      <c r="AD428" s="1116"/>
      <c r="AE428" s="1116"/>
      <c r="AF428" s="1116"/>
      <c r="AG428" s="1116"/>
      <c r="AH428" s="1116"/>
      <c r="AI428" s="1116"/>
      <c r="AJ428" s="1116"/>
      <c r="AK428" s="1116"/>
      <c r="AL428" s="1116"/>
      <c r="AM428" s="1116"/>
      <c r="AN428" s="1116"/>
      <c r="AO428" s="1116"/>
      <c r="AP428" s="1116"/>
      <c r="AQ428" s="1116"/>
      <c r="AR428" s="1116"/>
      <c r="AS428" s="1116"/>
      <c r="AT428" s="1116"/>
      <c r="AU428" s="1116"/>
      <c r="AV428" s="1116"/>
      <c r="AW428" s="1116"/>
      <c r="AX428" s="1116"/>
      <c r="AY428" s="1116"/>
      <c r="AZ428" s="1116"/>
      <c r="BA428" s="1116"/>
      <c r="BB428" s="1116"/>
      <c r="BC428" s="1116"/>
      <c r="BD428" s="1116"/>
      <c r="BE428" s="1116"/>
      <c r="BF428" s="1116"/>
      <c r="BG428" s="1116"/>
      <c r="BH428" s="1116"/>
      <c r="BI428" s="1116"/>
      <c r="BJ428" s="1116"/>
      <c r="BK428" s="1116"/>
      <c r="BL428" s="1116"/>
      <c r="BM428" s="1116"/>
      <c r="BN428" s="1116"/>
      <c r="BO428" s="1116"/>
      <c r="BP428" s="1116"/>
      <c r="BQ428" s="1116"/>
      <c r="BR428" s="1116"/>
    </row>
    <row r="429" spans="9:70">
      <c r="I429" s="1116"/>
      <c r="J429" s="1116"/>
      <c r="K429" s="1116"/>
      <c r="L429" s="1116"/>
      <c r="M429" s="1116"/>
      <c r="N429" s="1116"/>
      <c r="O429" s="1116"/>
      <c r="P429" s="1116"/>
      <c r="Q429" s="1116"/>
      <c r="R429" s="1116"/>
      <c r="S429" s="1116"/>
      <c r="T429" s="1116"/>
      <c r="U429" s="1116"/>
      <c r="V429" s="1116"/>
      <c r="W429" s="1116"/>
      <c r="X429" s="1116"/>
      <c r="Y429" s="1116"/>
      <c r="Z429" s="1116"/>
      <c r="AA429" s="1116"/>
      <c r="AB429" s="1116"/>
      <c r="AC429" s="1116"/>
      <c r="AD429" s="1116"/>
      <c r="AE429" s="1116"/>
      <c r="AF429" s="1116"/>
      <c r="AG429" s="1116"/>
      <c r="AH429" s="1116"/>
      <c r="AI429" s="1116"/>
      <c r="AJ429" s="1116"/>
      <c r="AK429" s="1116"/>
      <c r="AL429" s="1116"/>
      <c r="AM429" s="1116"/>
      <c r="AN429" s="1116"/>
      <c r="AO429" s="1116"/>
      <c r="AP429" s="1116"/>
      <c r="AQ429" s="1116"/>
      <c r="AR429" s="1116"/>
      <c r="AS429" s="1116"/>
      <c r="AT429" s="1116"/>
      <c r="AU429" s="1116"/>
      <c r="AV429" s="1116"/>
      <c r="AW429" s="1116"/>
      <c r="AX429" s="1116"/>
      <c r="AY429" s="1116"/>
      <c r="AZ429" s="1116"/>
      <c r="BA429" s="1116"/>
      <c r="BB429" s="1116"/>
      <c r="BC429" s="1116"/>
      <c r="BD429" s="1116"/>
      <c r="BE429" s="1116"/>
      <c r="BF429" s="1116"/>
      <c r="BG429" s="1116"/>
      <c r="BH429" s="1116"/>
      <c r="BI429" s="1116"/>
      <c r="BJ429" s="1116"/>
      <c r="BK429" s="1116"/>
      <c r="BL429" s="1116"/>
      <c r="BM429" s="1116"/>
      <c r="BN429" s="1116"/>
      <c r="BO429" s="1116"/>
      <c r="BP429" s="1116"/>
      <c r="BQ429" s="1116"/>
      <c r="BR429" s="1116"/>
    </row>
    <row r="431" spans="9:70">
      <c r="I431" s="1116"/>
      <c r="J431" s="1116"/>
      <c r="K431" s="1116"/>
      <c r="L431" s="1116"/>
      <c r="M431" s="1116"/>
      <c r="N431" s="1116"/>
      <c r="O431" s="1116"/>
      <c r="P431" s="1116"/>
      <c r="Q431" s="1116"/>
      <c r="R431" s="1116"/>
      <c r="S431" s="1116"/>
      <c r="T431" s="1116"/>
      <c r="U431" s="1116"/>
      <c r="V431" s="1116"/>
      <c r="W431" s="1116"/>
      <c r="X431" s="1116"/>
      <c r="Y431" s="1116"/>
      <c r="Z431" s="1116"/>
      <c r="AA431" s="1116"/>
      <c r="AB431" s="1116"/>
      <c r="AC431" s="1116"/>
      <c r="AD431" s="1116"/>
      <c r="AE431" s="1116"/>
      <c r="AF431" s="1116"/>
      <c r="AG431" s="1116"/>
      <c r="AH431" s="1116"/>
      <c r="AI431" s="1116"/>
      <c r="AJ431" s="1116"/>
      <c r="AK431" s="1116"/>
      <c r="AL431" s="1116"/>
      <c r="AM431" s="1116"/>
      <c r="AN431" s="1116"/>
      <c r="AO431" s="1116"/>
      <c r="AP431" s="1116"/>
      <c r="AQ431" s="1116"/>
      <c r="AR431" s="1116"/>
      <c r="AS431" s="1116"/>
      <c r="AT431" s="1116"/>
      <c r="AU431" s="1116"/>
      <c r="AV431" s="1116"/>
      <c r="AW431" s="1116"/>
      <c r="AX431" s="1116"/>
      <c r="AY431" s="1116"/>
      <c r="AZ431" s="1116"/>
      <c r="BA431" s="1116"/>
      <c r="BB431" s="1116"/>
      <c r="BC431" s="1116"/>
      <c r="BD431" s="1116"/>
      <c r="BE431" s="1116"/>
      <c r="BF431" s="1116"/>
      <c r="BG431" s="1116"/>
      <c r="BH431" s="1116"/>
      <c r="BI431" s="1116"/>
      <c r="BJ431" s="1116"/>
      <c r="BK431" s="1116"/>
      <c r="BL431" s="1116"/>
      <c r="BM431" s="1116"/>
      <c r="BN431" s="1116"/>
      <c r="BO431" s="1116"/>
      <c r="BP431" s="1116"/>
      <c r="BQ431" s="1116"/>
      <c r="BR431" s="1116"/>
    </row>
    <row r="432" spans="9:70">
      <c r="I432" s="1116"/>
      <c r="J432" s="1116"/>
      <c r="K432" s="1116"/>
      <c r="L432" s="1116"/>
      <c r="M432" s="1116"/>
      <c r="N432" s="1116"/>
      <c r="O432" s="1116"/>
      <c r="P432" s="1116"/>
      <c r="Q432" s="1116"/>
      <c r="R432" s="1116"/>
      <c r="S432" s="1116"/>
      <c r="T432" s="1116"/>
      <c r="U432" s="1116"/>
      <c r="V432" s="1116"/>
      <c r="W432" s="1116"/>
      <c r="X432" s="1116"/>
      <c r="Y432" s="1116"/>
      <c r="Z432" s="1116"/>
      <c r="AA432" s="1116"/>
      <c r="AB432" s="1116"/>
      <c r="AC432" s="1116"/>
      <c r="AD432" s="1116"/>
      <c r="AE432" s="1116"/>
      <c r="AF432" s="1116"/>
      <c r="AG432" s="1116"/>
      <c r="AH432" s="1116"/>
      <c r="AI432" s="1116"/>
      <c r="AJ432" s="1116"/>
      <c r="AK432" s="1116"/>
      <c r="AL432" s="1116"/>
      <c r="AM432" s="1116"/>
      <c r="AN432" s="1116"/>
      <c r="AO432" s="1116"/>
      <c r="AP432" s="1116"/>
      <c r="AQ432" s="1116"/>
      <c r="AR432" s="1116"/>
      <c r="AS432" s="1116"/>
      <c r="AT432" s="1116"/>
      <c r="AU432" s="1116"/>
      <c r="AV432" s="1116"/>
      <c r="AW432" s="1116"/>
      <c r="AX432" s="1116"/>
      <c r="AY432" s="1116"/>
      <c r="AZ432" s="1116"/>
      <c r="BA432" s="1116"/>
      <c r="BB432" s="1116"/>
      <c r="BC432" s="1116"/>
      <c r="BD432" s="1116"/>
      <c r="BE432" s="1116"/>
      <c r="BF432" s="1116"/>
      <c r="BG432" s="1116"/>
      <c r="BH432" s="1116"/>
      <c r="BI432" s="1116"/>
      <c r="BJ432" s="1116"/>
      <c r="BK432" s="1116"/>
      <c r="BL432" s="1116"/>
      <c r="BM432" s="1116"/>
      <c r="BN432" s="1116"/>
      <c r="BO432" s="1116"/>
      <c r="BP432" s="1116"/>
      <c r="BQ432" s="1116"/>
      <c r="BR432" s="1116"/>
    </row>
    <row r="434" spans="9:70">
      <c r="I434" s="1116"/>
      <c r="J434" s="1116"/>
      <c r="K434" s="1116"/>
      <c r="L434" s="1116"/>
      <c r="M434" s="1116"/>
      <c r="N434" s="1116"/>
      <c r="O434" s="1116"/>
      <c r="P434" s="1116"/>
      <c r="Q434" s="1116"/>
      <c r="R434" s="1116"/>
      <c r="S434" s="1116"/>
      <c r="T434" s="1116"/>
      <c r="U434" s="1116"/>
      <c r="V434" s="1116"/>
      <c r="W434" s="1116"/>
      <c r="X434" s="1116"/>
      <c r="Y434" s="1116"/>
      <c r="Z434" s="1116"/>
      <c r="AA434" s="1116"/>
      <c r="AB434" s="1116"/>
      <c r="AC434" s="1116"/>
      <c r="AD434" s="1116"/>
      <c r="AE434" s="1116"/>
      <c r="AF434" s="1116"/>
      <c r="AG434" s="1116"/>
      <c r="AH434" s="1116"/>
      <c r="AI434" s="1116"/>
      <c r="AJ434" s="1116"/>
      <c r="AK434" s="1116"/>
      <c r="AL434" s="1116"/>
      <c r="AM434" s="1116"/>
      <c r="AN434" s="1116"/>
      <c r="AO434" s="1116"/>
      <c r="AP434" s="1116"/>
      <c r="AQ434" s="1116"/>
      <c r="AR434" s="1116"/>
      <c r="AS434" s="1116"/>
      <c r="AT434" s="1116"/>
      <c r="AU434" s="1116"/>
      <c r="AV434" s="1116"/>
      <c r="AW434" s="1116"/>
      <c r="AX434" s="1116"/>
      <c r="AY434" s="1116"/>
      <c r="AZ434" s="1116"/>
      <c r="BA434" s="1116"/>
      <c r="BB434" s="1116"/>
      <c r="BC434" s="1116"/>
      <c r="BD434" s="1116"/>
      <c r="BE434" s="1116"/>
      <c r="BF434" s="1116"/>
      <c r="BG434" s="1116"/>
      <c r="BH434" s="1116"/>
      <c r="BI434" s="1116"/>
      <c r="BJ434" s="1116"/>
      <c r="BK434" s="1116"/>
      <c r="BL434" s="1116"/>
      <c r="BM434" s="1116"/>
      <c r="BN434" s="1116"/>
      <c r="BO434" s="1116"/>
      <c r="BP434" s="1116"/>
      <c r="BQ434" s="1116"/>
      <c r="BR434" s="1116"/>
    </row>
    <row r="435" spans="9:70">
      <c r="I435" s="1116"/>
      <c r="J435" s="1116"/>
      <c r="K435" s="1116"/>
      <c r="L435" s="1116"/>
      <c r="M435" s="1116"/>
      <c r="N435" s="1116"/>
      <c r="O435" s="1116"/>
      <c r="P435" s="1116"/>
      <c r="Q435" s="1116"/>
      <c r="R435" s="1116"/>
      <c r="S435" s="1116"/>
      <c r="T435" s="1116"/>
      <c r="U435" s="1116"/>
      <c r="V435" s="1116"/>
      <c r="W435" s="1116"/>
      <c r="X435" s="1116"/>
      <c r="Y435" s="1116"/>
      <c r="Z435" s="1116"/>
      <c r="AA435" s="1116"/>
      <c r="AB435" s="1116"/>
      <c r="AC435" s="1116"/>
      <c r="AD435" s="1116"/>
      <c r="AE435" s="1116"/>
      <c r="AF435" s="1116"/>
      <c r="AG435" s="1116"/>
      <c r="AH435" s="1116"/>
      <c r="AI435" s="1116"/>
      <c r="AJ435" s="1116"/>
      <c r="AK435" s="1116"/>
      <c r="AL435" s="1116"/>
      <c r="AM435" s="1116"/>
      <c r="AN435" s="1116"/>
      <c r="AO435" s="1116"/>
      <c r="AP435" s="1116"/>
      <c r="AQ435" s="1116"/>
      <c r="AR435" s="1116"/>
      <c r="AS435" s="1116"/>
      <c r="AT435" s="1116"/>
      <c r="AU435" s="1116"/>
      <c r="AV435" s="1116"/>
      <c r="AW435" s="1116"/>
      <c r="AX435" s="1116"/>
      <c r="AY435" s="1116"/>
      <c r="AZ435" s="1116"/>
      <c r="BA435" s="1116"/>
      <c r="BB435" s="1116"/>
      <c r="BC435" s="1116"/>
      <c r="BD435" s="1116"/>
      <c r="BE435" s="1116"/>
      <c r="BF435" s="1116"/>
      <c r="BG435" s="1116"/>
      <c r="BH435" s="1116"/>
      <c r="BI435" s="1116"/>
      <c r="BJ435" s="1116"/>
      <c r="BK435" s="1116"/>
      <c r="BL435" s="1116"/>
      <c r="BM435" s="1116"/>
      <c r="BN435" s="1116"/>
      <c r="BO435" s="1116"/>
      <c r="BP435" s="1116"/>
      <c r="BQ435" s="1116"/>
      <c r="BR435" s="1116"/>
    </row>
    <row r="437" spans="9:70">
      <c r="I437" s="1116"/>
      <c r="J437" s="1116"/>
      <c r="K437" s="1116"/>
      <c r="L437" s="1116"/>
      <c r="M437" s="1116"/>
      <c r="N437" s="1116"/>
      <c r="O437" s="1116"/>
      <c r="P437" s="1116"/>
      <c r="Q437" s="1116"/>
      <c r="R437" s="1116"/>
      <c r="S437" s="1116"/>
      <c r="T437" s="1116"/>
      <c r="U437" s="1116"/>
      <c r="V437" s="1116"/>
      <c r="W437" s="1116"/>
      <c r="X437" s="1116"/>
      <c r="Y437" s="1116"/>
      <c r="Z437" s="1116"/>
      <c r="AA437" s="1116"/>
      <c r="AB437" s="1116"/>
      <c r="AC437" s="1116"/>
      <c r="AD437" s="1116"/>
      <c r="AE437" s="1116"/>
      <c r="AF437" s="1116"/>
      <c r="AG437" s="1116"/>
      <c r="AH437" s="1116"/>
      <c r="AI437" s="1116"/>
      <c r="AJ437" s="1116"/>
      <c r="AK437" s="1116"/>
      <c r="AL437" s="1116"/>
      <c r="AM437" s="1116"/>
      <c r="AN437" s="1116"/>
      <c r="AO437" s="1116"/>
      <c r="AP437" s="1116"/>
      <c r="AQ437" s="1116"/>
      <c r="AR437" s="1116"/>
      <c r="AS437" s="1116"/>
      <c r="AT437" s="1116"/>
      <c r="AU437" s="1116"/>
      <c r="AV437" s="1116"/>
      <c r="AW437" s="1116"/>
      <c r="AX437" s="1116"/>
      <c r="AY437" s="1116"/>
      <c r="AZ437" s="1116"/>
      <c r="BA437" s="1116"/>
      <c r="BB437" s="1116"/>
      <c r="BC437" s="1116"/>
      <c r="BD437" s="1116"/>
      <c r="BE437" s="1116"/>
      <c r="BF437" s="1116"/>
      <c r="BG437" s="1116"/>
      <c r="BH437" s="1116"/>
      <c r="BI437" s="1116"/>
      <c r="BJ437" s="1116"/>
      <c r="BK437" s="1116"/>
      <c r="BL437" s="1116"/>
      <c r="BM437" s="1116"/>
      <c r="BN437" s="1116"/>
      <c r="BO437" s="1116"/>
      <c r="BP437" s="1116"/>
      <c r="BQ437" s="1116"/>
      <c r="BR437" s="1116"/>
    </row>
    <row r="438" spans="9:70">
      <c r="I438" s="1116"/>
      <c r="J438" s="1116"/>
      <c r="K438" s="1116"/>
      <c r="L438" s="1116"/>
      <c r="M438" s="1116"/>
      <c r="N438" s="1116"/>
      <c r="O438" s="1116"/>
      <c r="P438" s="1116"/>
      <c r="Q438" s="1116"/>
      <c r="R438" s="1116"/>
      <c r="S438" s="1116"/>
      <c r="T438" s="1116"/>
      <c r="U438" s="1116"/>
      <c r="V438" s="1116"/>
      <c r="W438" s="1116"/>
      <c r="X438" s="1116"/>
      <c r="Y438" s="1116"/>
      <c r="Z438" s="1116"/>
      <c r="AA438" s="1116"/>
      <c r="AB438" s="1116"/>
      <c r="AC438" s="1116"/>
      <c r="AD438" s="1116"/>
      <c r="AE438" s="1116"/>
      <c r="AF438" s="1116"/>
      <c r="AG438" s="1116"/>
      <c r="AH438" s="1116"/>
      <c r="AI438" s="1116"/>
      <c r="AJ438" s="1116"/>
      <c r="AK438" s="1116"/>
      <c r="AL438" s="1116"/>
      <c r="AM438" s="1116"/>
      <c r="AN438" s="1116"/>
      <c r="AO438" s="1116"/>
      <c r="AP438" s="1116"/>
      <c r="AQ438" s="1116"/>
      <c r="AR438" s="1116"/>
      <c r="AS438" s="1116"/>
      <c r="AT438" s="1116"/>
      <c r="AU438" s="1116"/>
      <c r="AV438" s="1116"/>
      <c r="AW438" s="1116"/>
      <c r="AX438" s="1116"/>
      <c r="AY438" s="1116"/>
      <c r="AZ438" s="1116"/>
      <c r="BA438" s="1116"/>
      <c r="BB438" s="1116"/>
      <c r="BC438" s="1116"/>
      <c r="BD438" s="1116"/>
      <c r="BE438" s="1116"/>
      <c r="BF438" s="1116"/>
      <c r="BG438" s="1116"/>
      <c r="BH438" s="1116"/>
      <c r="BI438" s="1116"/>
      <c r="BJ438" s="1116"/>
      <c r="BK438" s="1116"/>
      <c r="BL438" s="1116"/>
      <c r="BM438" s="1116"/>
      <c r="BN438" s="1116"/>
      <c r="BO438" s="1116"/>
      <c r="BP438" s="1116"/>
      <c r="BQ438" s="1116"/>
      <c r="BR438" s="1116"/>
    </row>
    <row r="440" spans="9:70">
      <c r="I440" s="1116"/>
      <c r="J440" s="1116"/>
      <c r="K440" s="1116"/>
      <c r="L440" s="1116"/>
      <c r="M440" s="1116"/>
      <c r="N440" s="1116"/>
      <c r="O440" s="1116"/>
      <c r="P440" s="1116"/>
      <c r="Q440" s="1116"/>
      <c r="R440" s="1116"/>
      <c r="S440" s="1116"/>
      <c r="T440" s="1116"/>
      <c r="U440" s="1116"/>
      <c r="V440" s="1116"/>
      <c r="W440" s="1116"/>
      <c r="X440" s="1116"/>
      <c r="Y440" s="1116"/>
      <c r="Z440" s="1116"/>
      <c r="AA440" s="1116"/>
      <c r="AB440" s="1116"/>
      <c r="AC440" s="1116"/>
      <c r="AD440" s="1116"/>
      <c r="AE440" s="1116"/>
      <c r="AF440" s="1116"/>
      <c r="AG440" s="1116"/>
      <c r="AH440" s="1116"/>
      <c r="AI440" s="1116"/>
      <c r="AJ440" s="1116"/>
      <c r="AK440" s="1116"/>
      <c r="AL440" s="1116"/>
      <c r="AM440" s="1116"/>
      <c r="AN440" s="1116"/>
      <c r="AO440" s="1116"/>
      <c r="AP440" s="1116"/>
      <c r="AQ440" s="1116"/>
      <c r="AR440" s="1116"/>
      <c r="AS440" s="1116"/>
      <c r="AT440" s="1116"/>
      <c r="AU440" s="1116"/>
      <c r="AV440" s="1116"/>
      <c r="AW440" s="1116"/>
      <c r="AX440" s="1116"/>
      <c r="AY440" s="1116"/>
      <c r="AZ440" s="1116"/>
      <c r="BA440" s="1116"/>
      <c r="BB440" s="1116"/>
      <c r="BC440" s="1116"/>
      <c r="BD440" s="1116"/>
      <c r="BE440" s="1116"/>
      <c r="BF440" s="1116"/>
      <c r="BG440" s="1116"/>
      <c r="BH440" s="1116"/>
      <c r="BI440" s="1116"/>
      <c r="BJ440" s="1116"/>
      <c r="BK440" s="1116"/>
      <c r="BL440" s="1116"/>
      <c r="BM440" s="1116"/>
      <c r="BN440" s="1116"/>
      <c r="BO440" s="1116"/>
      <c r="BP440" s="1116"/>
      <c r="BQ440" s="1116"/>
      <c r="BR440" s="1116"/>
    </row>
    <row r="441" spans="9:70">
      <c r="I441" s="1116"/>
      <c r="J441" s="1116"/>
      <c r="K441" s="1116"/>
      <c r="L441" s="1116"/>
      <c r="M441" s="1116"/>
      <c r="N441" s="1116"/>
      <c r="O441" s="1116"/>
      <c r="P441" s="1116"/>
      <c r="Q441" s="1116"/>
      <c r="R441" s="1116"/>
      <c r="S441" s="1116"/>
      <c r="T441" s="1116"/>
      <c r="U441" s="1116"/>
      <c r="V441" s="1116"/>
      <c r="W441" s="1116"/>
      <c r="X441" s="1116"/>
      <c r="Y441" s="1116"/>
      <c r="Z441" s="1116"/>
      <c r="AA441" s="1116"/>
      <c r="AB441" s="1116"/>
      <c r="AC441" s="1116"/>
      <c r="AD441" s="1116"/>
      <c r="AE441" s="1116"/>
      <c r="AF441" s="1116"/>
      <c r="AG441" s="1116"/>
      <c r="AH441" s="1116"/>
      <c r="AI441" s="1116"/>
      <c r="AJ441" s="1116"/>
      <c r="AK441" s="1116"/>
      <c r="AL441" s="1116"/>
      <c r="AM441" s="1116"/>
      <c r="AN441" s="1116"/>
      <c r="AO441" s="1116"/>
      <c r="AP441" s="1116"/>
      <c r="AQ441" s="1116"/>
      <c r="AR441" s="1116"/>
      <c r="AS441" s="1116"/>
      <c r="AT441" s="1116"/>
      <c r="AU441" s="1116"/>
      <c r="AV441" s="1116"/>
      <c r="AW441" s="1116"/>
      <c r="AX441" s="1116"/>
      <c r="AY441" s="1116"/>
      <c r="AZ441" s="1116"/>
      <c r="BA441" s="1116"/>
      <c r="BB441" s="1116"/>
      <c r="BC441" s="1116"/>
      <c r="BD441" s="1116"/>
      <c r="BE441" s="1116"/>
      <c r="BF441" s="1116"/>
      <c r="BG441" s="1116"/>
      <c r="BH441" s="1116"/>
      <c r="BI441" s="1116"/>
      <c r="BJ441" s="1116"/>
      <c r="BK441" s="1116"/>
      <c r="BL441" s="1116"/>
      <c r="BM441" s="1116"/>
      <c r="BN441" s="1116"/>
      <c r="BO441" s="1116"/>
      <c r="BP441" s="1116"/>
      <c r="BQ441" s="1116"/>
      <c r="BR441" s="1116"/>
    </row>
    <row r="443" spans="9:70">
      <c r="I443" s="1116"/>
      <c r="J443" s="1116"/>
      <c r="K443" s="1116"/>
      <c r="L443" s="1116"/>
      <c r="M443" s="1116"/>
      <c r="N443" s="1116"/>
      <c r="O443" s="1116"/>
      <c r="P443" s="1116"/>
      <c r="Q443" s="1116"/>
      <c r="R443" s="1116"/>
      <c r="S443" s="1116"/>
      <c r="T443" s="1116"/>
      <c r="U443" s="1116"/>
      <c r="V443" s="1116"/>
      <c r="W443" s="1116"/>
      <c r="X443" s="1116"/>
      <c r="Y443" s="1116"/>
      <c r="Z443" s="1116"/>
      <c r="AA443" s="1116"/>
      <c r="AB443" s="1116"/>
      <c r="AC443" s="1116"/>
      <c r="AD443" s="1116"/>
      <c r="AE443" s="1116"/>
      <c r="AF443" s="1116"/>
      <c r="AG443" s="1116"/>
      <c r="AH443" s="1116"/>
      <c r="AI443" s="1116"/>
      <c r="AJ443" s="1116"/>
      <c r="AK443" s="1116"/>
      <c r="AL443" s="1116"/>
      <c r="AM443" s="1116"/>
      <c r="AN443" s="1116"/>
      <c r="AO443" s="1116"/>
      <c r="AP443" s="1116"/>
      <c r="AQ443" s="1116"/>
      <c r="AR443" s="1116"/>
      <c r="AS443" s="1116"/>
      <c r="AT443" s="1116"/>
      <c r="AU443" s="1116"/>
      <c r="AV443" s="1116"/>
      <c r="AW443" s="1116"/>
      <c r="AX443" s="1116"/>
      <c r="AY443" s="1116"/>
      <c r="AZ443" s="1116"/>
      <c r="BA443" s="1116"/>
      <c r="BB443" s="1116"/>
      <c r="BC443" s="1116"/>
      <c r="BD443" s="1116"/>
      <c r="BE443" s="1116"/>
      <c r="BF443" s="1116"/>
      <c r="BG443" s="1116"/>
      <c r="BH443" s="1116"/>
      <c r="BI443" s="1116"/>
      <c r="BJ443" s="1116"/>
      <c r="BK443" s="1116"/>
      <c r="BL443" s="1116"/>
      <c r="BM443" s="1116"/>
      <c r="BN443" s="1116"/>
      <c r="BO443" s="1116"/>
      <c r="BP443" s="1116"/>
      <c r="BQ443" s="1116"/>
      <c r="BR443" s="1116"/>
    </row>
    <row r="444" spans="9:70">
      <c r="I444" s="1116"/>
      <c r="J444" s="1116"/>
      <c r="K444" s="1116"/>
      <c r="L444" s="1116"/>
      <c r="M444" s="1116"/>
      <c r="N444" s="1116"/>
      <c r="O444" s="1116"/>
      <c r="P444" s="1116"/>
      <c r="Q444" s="1116"/>
      <c r="R444" s="1116"/>
      <c r="S444" s="1116"/>
      <c r="T444" s="1116"/>
      <c r="U444" s="1116"/>
      <c r="V444" s="1116"/>
      <c r="W444" s="1116"/>
      <c r="X444" s="1116"/>
      <c r="Y444" s="1116"/>
      <c r="Z444" s="1116"/>
      <c r="AA444" s="1116"/>
      <c r="AB444" s="1116"/>
      <c r="AC444" s="1116"/>
      <c r="AD444" s="1116"/>
      <c r="AE444" s="1116"/>
      <c r="AF444" s="1116"/>
      <c r="AG444" s="1116"/>
      <c r="AH444" s="1116"/>
      <c r="AI444" s="1116"/>
      <c r="AJ444" s="1116"/>
      <c r="AK444" s="1116"/>
      <c r="AL444" s="1116"/>
      <c r="AM444" s="1116"/>
      <c r="AN444" s="1116"/>
      <c r="AO444" s="1116"/>
      <c r="AP444" s="1116"/>
      <c r="AQ444" s="1116"/>
      <c r="AR444" s="1116"/>
      <c r="AS444" s="1116"/>
      <c r="AT444" s="1116"/>
      <c r="AU444" s="1116"/>
      <c r="AV444" s="1116"/>
      <c r="AW444" s="1116"/>
      <c r="AX444" s="1116"/>
      <c r="AY444" s="1116"/>
      <c r="AZ444" s="1116"/>
      <c r="BA444" s="1116"/>
      <c r="BB444" s="1116"/>
      <c r="BC444" s="1116"/>
      <c r="BD444" s="1116"/>
      <c r="BE444" s="1116"/>
      <c r="BF444" s="1116"/>
      <c r="BG444" s="1116"/>
      <c r="BH444" s="1116"/>
      <c r="BI444" s="1116"/>
      <c r="BJ444" s="1116"/>
      <c r="BK444" s="1116"/>
      <c r="BL444" s="1116"/>
      <c r="BM444" s="1116"/>
      <c r="BN444" s="1116"/>
      <c r="BO444" s="1116"/>
      <c r="BP444" s="1116"/>
      <c r="BQ444" s="1116"/>
      <c r="BR444" s="1116"/>
    </row>
    <row r="446" spans="9:70">
      <c r="I446" s="1116"/>
      <c r="J446" s="1116"/>
      <c r="K446" s="1116"/>
      <c r="L446" s="1116"/>
      <c r="M446" s="1116"/>
      <c r="N446" s="1116"/>
      <c r="O446" s="1116"/>
      <c r="P446" s="1116"/>
      <c r="Q446" s="1116"/>
      <c r="R446" s="1116"/>
      <c r="S446" s="1116"/>
      <c r="T446" s="1116"/>
      <c r="U446" s="1116"/>
      <c r="V446" s="1116"/>
      <c r="W446" s="1116"/>
      <c r="X446" s="1116"/>
      <c r="Y446" s="1116"/>
      <c r="Z446" s="1116"/>
      <c r="AA446" s="1116"/>
      <c r="AB446" s="1116"/>
      <c r="AC446" s="1116"/>
      <c r="AD446" s="1116"/>
      <c r="AE446" s="1116"/>
      <c r="AF446" s="1116"/>
      <c r="AG446" s="1116"/>
      <c r="AH446" s="1116"/>
      <c r="AI446" s="1116"/>
      <c r="AJ446" s="1116"/>
      <c r="AK446" s="1116"/>
      <c r="AL446" s="1116"/>
      <c r="AM446" s="1116"/>
      <c r="AN446" s="1116"/>
      <c r="AO446" s="1116"/>
      <c r="AP446" s="1116"/>
      <c r="AQ446" s="1116"/>
      <c r="AR446" s="1116"/>
      <c r="AS446" s="1116"/>
      <c r="AT446" s="1116"/>
      <c r="AU446" s="1116"/>
      <c r="AV446" s="1116"/>
      <c r="AW446" s="1116"/>
      <c r="AX446" s="1116"/>
      <c r="AY446" s="1116"/>
      <c r="AZ446" s="1116"/>
      <c r="BA446" s="1116"/>
      <c r="BB446" s="1116"/>
      <c r="BC446" s="1116"/>
      <c r="BD446" s="1116"/>
      <c r="BE446" s="1116"/>
      <c r="BF446" s="1116"/>
      <c r="BG446" s="1116"/>
      <c r="BH446" s="1116"/>
      <c r="BI446" s="1116"/>
      <c r="BJ446" s="1116"/>
      <c r="BK446" s="1116"/>
      <c r="BL446" s="1116"/>
      <c r="BM446" s="1116"/>
      <c r="BN446" s="1116"/>
      <c r="BO446" s="1116"/>
      <c r="BP446" s="1116"/>
      <c r="BQ446" s="1116"/>
      <c r="BR446" s="1116"/>
    </row>
    <row r="447" spans="9:70">
      <c r="I447" s="1116"/>
      <c r="J447" s="1116"/>
      <c r="K447" s="1116"/>
      <c r="L447" s="1116"/>
      <c r="M447" s="1116"/>
      <c r="N447" s="1116"/>
      <c r="O447" s="1116"/>
      <c r="P447" s="1116"/>
      <c r="Q447" s="1116"/>
      <c r="R447" s="1116"/>
      <c r="S447" s="1116"/>
      <c r="T447" s="1116"/>
      <c r="U447" s="1116"/>
      <c r="V447" s="1116"/>
      <c r="W447" s="1116"/>
      <c r="X447" s="1116"/>
      <c r="Y447" s="1116"/>
      <c r="Z447" s="1116"/>
      <c r="AA447" s="1116"/>
      <c r="AB447" s="1116"/>
      <c r="AC447" s="1116"/>
      <c r="AD447" s="1116"/>
      <c r="AE447" s="1116"/>
      <c r="AF447" s="1116"/>
      <c r="AG447" s="1116"/>
      <c r="AH447" s="1116"/>
      <c r="AI447" s="1116"/>
      <c r="AJ447" s="1116"/>
      <c r="AK447" s="1116"/>
      <c r="AL447" s="1116"/>
      <c r="AM447" s="1116"/>
      <c r="AN447" s="1116"/>
      <c r="AO447" s="1116"/>
      <c r="AP447" s="1116"/>
      <c r="AQ447" s="1116"/>
      <c r="AR447" s="1116"/>
      <c r="AS447" s="1116"/>
      <c r="AT447" s="1116"/>
      <c r="AU447" s="1116"/>
      <c r="AV447" s="1116"/>
      <c r="AW447" s="1116"/>
      <c r="AX447" s="1116"/>
      <c r="AY447" s="1116"/>
      <c r="AZ447" s="1116"/>
      <c r="BA447" s="1116"/>
      <c r="BB447" s="1116"/>
      <c r="BC447" s="1116"/>
      <c r="BD447" s="1116"/>
      <c r="BE447" s="1116"/>
      <c r="BF447" s="1116"/>
      <c r="BG447" s="1116"/>
      <c r="BH447" s="1116"/>
      <c r="BI447" s="1116"/>
      <c r="BJ447" s="1116"/>
      <c r="BK447" s="1116"/>
      <c r="BL447" s="1116"/>
      <c r="BM447" s="1116"/>
      <c r="BN447" s="1116"/>
      <c r="BO447" s="1116"/>
      <c r="BP447" s="1116"/>
      <c r="BQ447" s="1116"/>
      <c r="BR447" s="1116"/>
    </row>
    <row r="449" spans="9:70">
      <c r="I449" s="1116"/>
      <c r="J449" s="1116"/>
      <c r="K449" s="1116"/>
      <c r="L449" s="1116"/>
      <c r="M449" s="1116"/>
      <c r="N449" s="1116"/>
      <c r="O449" s="1116"/>
      <c r="P449" s="1116"/>
      <c r="Q449" s="1116"/>
      <c r="R449" s="1116"/>
      <c r="S449" s="1116"/>
      <c r="T449" s="1116"/>
      <c r="U449" s="1116"/>
      <c r="V449" s="1116"/>
      <c r="W449" s="1116"/>
      <c r="X449" s="1116"/>
      <c r="Y449" s="1116"/>
      <c r="Z449" s="1116"/>
      <c r="AA449" s="1116"/>
      <c r="AB449" s="1116"/>
      <c r="AC449" s="1116"/>
      <c r="AD449" s="1116"/>
      <c r="AE449" s="1116"/>
      <c r="AF449" s="1116"/>
      <c r="AG449" s="1116"/>
      <c r="AH449" s="1116"/>
      <c r="AI449" s="1116"/>
      <c r="AJ449" s="1116"/>
      <c r="AK449" s="1116"/>
      <c r="AL449" s="1116"/>
      <c r="AM449" s="1116"/>
      <c r="AN449" s="1116"/>
      <c r="AO449" s="1116"/>
      <c r="AP449" s="1116"/>
      <c r="AQ449" s="1116"/>
      <c r="AR449" s="1116"/>
      <c r="AS449" s="1116"/>
      <c r="AT449" s="1116"/>
      <c r="AU449" s="1116"/>
      <c r="AV449" s="1116"/>
      <c r="AW449" s="1116"/>
      <c r="AX449" s="1116"/>
      <c r="AY449" s="1116"/>
      <c r="AZ449" s="1116"/>
      <c r="BA449" s="1116"/>
      <c r="BB449" s="1116"/>
      <c r="BC449" s="1116"/>
      <c r="BD449" s="1116"/>
      <c r="BE449" s="1116"/>
      <c r="BF449" s="1116"/>
      <c r="BG449" s="1116"/>
      <c r="BH449" s="1116"/>
      <c r="BI449" s="1116"/>
      <c r="BJ449" s="1116"/>
      <c r="BK449" s="1116"/>
      <c r="BL449" s="1116"/>
      <c r="BM449" s="1116"/>
      <c r="BN449" s="1116"/>
      <c r="BO449" s="1116"/>
      <c r="BP449" s="1116"/>
      <c r="BQ449" s="1116"/>
      <c r="BR449" s="1116"/>
    </row>
    <row r="450" spans="9:70">
      <c r="I450" s="1116"/>
      <c r="J450" s="1116"/>
      <c r="K450" s="1116"/>
      <c r="L450" s="1116"/>
      <c r="M450" s="1116"/>
      <c r="N450" s="1116"/>
      <c r="O450" s="1116"/>
      <c r="P450" s="1116"/>
      <c r="Q450" s="1116"/>
      <c r="R450" s="1116"/>
      <c r="S450" s="1116"/>
      <c r="T450" s="1116"/>
      <c r="U450" s="1116"/>
      <c r="V450" s="1116"/>
      <c r="W450" s="1116"/>
      <c r="X450" s="1116"/>
      <c r="Y450" s="1116"/>
      <c r="Z450" s="1116"/>
      <c r="AA450" s="1116"/>
      <c r="AB450" s="1116"/>
      <c r="AC450" s="1116"/>
      <c r="AD450" s="1116"/>
      <c r="AE450" s="1116"/>
      <c r="AF450" s="1116"/>
      <c r="AG450" s="1116"/>
      <c r="AH450" s="1116"/>
      <c r="AI450" s="1116"/>
      <c r="AJ450" s="1116"/>
      <c r="AK450" s="1116"/>
      <c r="AL450" s="1116"/>
      <c r="AM450" s="1116"/>
      <c r="AN450" s="1116"/>
      <c r="AO450" s="1116"/>
      <c r="AP450" s="1116"/>
      <c r="AQ450" s="1116"/>
      <c r="AR450" s="1116"/>
      <c r="AS450" s="1116"/>
      <c r="AT450" s="1116"/>
      <c r="AU450" s="1116"/>
      <c r="AV450" s="1116"/>
      <c r="AW450" s="1116"/>
      <c r="AX450" s="1116"/>
      <c r="AY450" s="1116"/>
      <c r="AZ450" s="1116"/>
      <c r="BA450" s="1116"/>
      <c r="BB450" s="1116"/>
      <c r="BC450" s="1116"/>
      <c r="BD450" s="1116"/>
      <c r="BE450" s="1116"/>
      <c r="BF450" s="1116"/>
      <c r="BG450" s="1116"/>
      <c r="BH450" s="1116"/>
      <c r="BI450" s="1116"/>
      <c r="BJ450" s="1116"/>
      <c r="BK450" s="1116"/>
      <c r="BL450" s="1116"/>
      <c r="BM450" s="1116"/>
      <c r="BN450" s="1116"/>
      <c r="BO450" s="1116"/>
      <c r="BP450" s="1116"/>
      <c r="BQ450" s="1116"/>
      <c r="BR450" s="1116"/>
    </row>
    <row r="452" spans="9:70">
      <c r="I452" s="1116"/>
      <c r="J452" s="1116"/>
      <c r="K452" s="1116"/>
      <c r="L452" s="1116"/>
      <c r="M452" s="1116"/>
      <c r="N452" s="1116"/>
      <c r="O452" s="1116"/>
      <c r="P452" s="1116"/>
      <c r="Q452" s="1116"/>
      <c r="R452" s="1116"/>
      <c r="S452" s="1116"/>
      <c r="T452" s="1116"/>
      <c r="U452" s="1116"/>
      <c r="V452" s="1116"/>
      <c r="W452" s="1116"/>
      <c r="X452" s="1116"/>
      <c r="Y452" s="1116"/>
      <c r="Z452" s="1116"/>
      <c r="AA452" s="1116"/>
      <c r="AB452" s="1116"/>
      <c r="AC452" s="1116"/>
      <c r="AD452" s="1116"/>
      <c r="AE452" s="1116"/>
      <c r="AF452" s="1116"/>
      <c r="AG452" s="1116"/>
      <c r="AH452" s="1116"/>
      <c r="AI452" s="1116"/>
      <c r="AJ452" s="1116"/>
      <c r="AK452" s="1116"/>
      <c r="AL452" s="1116"/>
      <c r="AM452" s="1116"/>
      <c r="AN452" s="1116"/>
      <c r="AO452" s="1116"/>
      <c r="AP452" s="1116"/>
      <c r="AQ452" s="1116"/>
      <c r="AR452" s="1116"/>
      <c r="AS452" s="1116"/>
      <c r="AT452" s="1116"/>
      <c r="AU452" s="1116"/>
      <c r="AV452" s="1116"/>
      <c r="AW452" s="1116"/>
      <c r="AX452" s="1116"/>
      <c r="AY452" s="1116"/>
      <c r="AZ452" s="1116"/>
      <c r="BA452" s="1116"/>
      <c r="BB452" s="1116"/>
      <c r="BC452" s="1116"/>
      <c r="BD452" s="1116"/>
      <c r="BE452" s="1116"/>
      <c r="BF452" s="1116"/>
      <c r="BG452" s="1116"/>
      <c r="BH452" s="1116"/>
      <c r="BI452" s="1116"/>
      <c r="BJ452" s="1116"/>
      <c r="BK452" s="1116"/>
      <c r="BL452" s="1116"/>
      <c r="BM452" s="1116"/>
      <c r="BN452" s="1116"/>
      <c r="BO452" s="1116"/>
      <c r="BP452" s="1116"/>
      <c r="BQ452" s="1116"/>
      <c r="BR452" s="1116"/>
    </row>
    <row r="453" spans="9:70">
      <c r="I453" s="1116"/>
      <c r="J453" s="1116"/>
      <c r="K453" s="1116"/>
      <c r="L453" s="1116"/>
      <c r="M453" s="1116"/>
      <c r="N453" s="1116"/>
      <c r="O453" s="1116"/>
      <c r="P453" s="1116"/>
      <c r="Q453" s="1116"/>
      <c r="R453" s="1116"/>
      <c r="S453" s="1116"/>
      <c r="T453" s="1116"/>
      <c r="U453" s="1116"/>
      <c r="V453" s="1116"/>
      <c r="W453" s="1116"/>
      <c r="X453" s="1116"/>
      <c r="Y453" s="1116"/>
      <c r="Z453" s="1116"/>
      <c r="AA453" s="1116"/>
      <c r="AB453" s="1116"/>
      <c r="AC453" s="1116"/>
      <c r="AD453" s="1116"/>
      <c r="AE453" s="1116"/>
      <c r="AF453" s="1116"/>
      <c r="AG453" s="1116"/>
      <c r="AH453" s="1116"/>
      <c r="AI453" s="1116"/>
      <c r="AJ453" s="1116"/>
      <c r="AK453" s="1116"/>
      <c r="AL453" s="1116"/>
      <c r="AM453" s="1116"/>
      <c r="AN453" s="1116"/>
      <c r="AO453" s="1116"/>
      <c r="AP453" s="1116"/>
      <c r="AQ453" s="1116"/>
      <c r="AR453" s="1116"/>
      <c r="AS453" s="1116"/>
      <c r="AT453" s="1116"/>
      <c r="AU453" s="1116"/>
      <c r="AV453" s="1116"/>
      <c r="AW453" s="1116"/>
      <c r="AX453" s="1116"/>
      <c r="AY453" s="1116"/>
      <c r="AZ453" s="1116"/>
      <c r="BA453" s="1116"/>
      <c r="BB453" s="1116"/>
      <c r="BC453" s="1116"/>
      <c r="BD453" s="1116"/>
      <c r="BE453" s="1116"/>
      <c r="BF453" s="1116"/>
      <c r="BG453" s="1116"/>
      <c r="BH453" s="1116"/>
      <c r="BI453" s="1116"/>
      <c r="BJ453" s="1116"/>
      <c r="BK453" s="1116"/>
      <c r="BL453" s="1116"/>
      <c r="BM453" s="1116"/>
      <c r="BN453" s="1116"/>
      <c r="BO453" s="1116"/>
      <c r="BP453" s="1116"/>
      <c r="BQ453" s="1116"/>
      <c r="BR453" s="1116"/>
    </row>
    <row r="455" spans="9:70">
      <c r="I455" s="1116"/>
      <c r="J455" s="1116"/>
      <c r="K455" s="1116"/>
      <c r="L455" s="1116"/>
      <c r="M455" s="1116"/>
      <c r="N455" s="1116"/>
      <c r="O455" s="1116"/>
      <c r="P455" s="1116"/>
      <c r="Q455" s="1116"/>
      <c r="R455" s="1116"/>
      <c r="S455" s="1116"/>
      <c r="T455" s="1116"/>
      <c r="U455" s="1116"/>
      <c r="V455" s="1116"/>
      <c r="W455" s="1116"/>
      <c r="X455" s="1116"/>
      <c r="Y455" s="1116"/>
      <c r="Z455" s="1116"/>
      <c r="AA455" s="1116"/>
      <c r="AB455" s="1116"/>
      <c r="AC455" s="1116"/>
      <c r="AD455" s="1116"/>
      <c r="AE455" s="1116"/>
      <c r="AF455" s="1116"/>
      <c r="AG455" s="1116"/>
      <c r="AH455" s="1116"/>
      <c r="AI455" s="1116"/>
      <c r="AJ455" s="1116"/>
      <c r="AK455" s="1116"/>
      <c r="AL455" s="1116"/>
      <c r="AM455" s="1116"/>
      <c r="AN455" s="1116"/>
      <c r="AO455" s="1116"/>
      <c r="AP455" s="1116"/>
      <c r="AQ455" s="1116"/>
      <c r="AR455" s="1116"/>
      <c r="AS455" s="1116"/>
      <c r="AT455" s="1116"/>
      <c r="AU455" s="1116"/>
      <c r="AV455" s="1116"/>
      <c r="AW455" s="1116"/>
      <c r="AX455" s="1116"/>
      <c r="AY455" s="1116"/>
      <c r="AZ455" s="1116"/>
      <c r="BA455" s="1116"/>
      <c r="BB455" s="1116"/>
      <c r="BC455" s="1116"/>
      <c r="BD455" s="1116"/>
      <c r="BE455" s="1116"/>
      <c r="BF455" s="1116"/>
      <c r="BG455" s="1116"/>
      <c r="BH455" s="1116"/>
      <c r="BI455" s="1116"/>
      <c r="BJ455" s="1116"/>
      <c r="BK455" s="1116"/>
      <c r="BL455" s="1116"/>
      <c r="BM455" s="1116"/>
      <c r="BN455" s="1116"/>
      <c r="BO455" s="1116"/>
      <c r="BP455" s="1116"/>
      <c r="BQ455" s="1116"/>
      <c r="BR455" s="1116"/>
    </row>
    <row r="456" spans="9:70">
      <c r="I456" s="1116"/>
      <c r="J456" s="1116"/>
      <c r="K456" s="1116"/>
      <c r="L456" s="1116"/>
      <c r="M456" s="1116"/>
      <c r="N456" s="1116"/>
      <c r="O456" s="1116"/>
      <c r="P456" s="1116"/>
      <c r="Q456" s="1116"/>
      <c r="R456" s="1116"/>
      <c r="S456" s="1116"/>
      <c r="T456" s="1116"/>
      <c r="U456" s="1116"/>
      <c r="V456" s="1116"/>
      <c r="W456" s="1116"/>
      <c r="X456" s="1116"/>
      <c r="Y456" s="1116"/>
      <c r="Z456" s="1116"/>
      <c r="AA456" s="1116"/>
      <c r="AB456" s="1116"/>
      <c r="AC456" s="1116"/>
      <c r="AD456" s="1116"/>
      <c r="AE456" s="1116"/>
      <c r="AF456" s="1116"/>
      <c r="AG456" s="1116"/>
      <c r="AH456" s="1116"/>
      <c r="AI456" s="1116"/>
      <c r="AJ456" s="1116"/>
      <c r="AK456" s="1116"/>
      <c r="AL456" s="1116"/>
      <c r="AM456" s="1116"/>
      <c r="AN456" s="1116"/>
      <c r="AO456" s="1116"/>
      <c r="AP456" s="1116"/>
      <c r="AQ456" s="1116"/>
      <c r="AR456" s="1116"/>
      <c r="AS456" s="1116"/>
      <c r="AT456" s="1116"/>
      <c r="AU456" s="1116"/>
      <c r="AV456" s="1116"/>
      <c r="AW456" s="1116"/>
      <c r="AX456" s="1116"/>
      <c r="AY456" s="1116"/>
      <c r="AZ456" s="1116"/>
      <c r="BA456" s="1116"/>
      <c r="BB456" s="1116"/>
      <c r="BC456" s="1116"/>
      <c r="BD456" s="1116"/>
      <c r="BE456" s="1116"/>
      <c r="BF456" s="1116"/>
      <c r="BG456" s="1116"/>
      <c r="BH456" s="1116"/>
      <c r="BI456" s="1116"/>
      <c r="BJ456" s="1116"/>
      <c r="BK456" s="1116"/>
      <c r="BL456" s="1116"/>
      <c r="BM456" s="1116"/>
      <c r="BN456" s="1116"/>
      <c r="BO456" s="1116"/>
      <c r="BP456" s="1116"/>
      <c r="BQ456" s="1116"/>
      <c r="BR456" s="1116"/>
    </row>
    <row r="458" spans="9:70">
      <c r="I458" s="1116"/>
      <c r="J458" s="1116"/>
      <c r="K458" s="1116"/>
      <c r="L458" s="1116"/>
      <c r="M458" s="1116"/>
      <c r="N458" s="1116"/>
      <c r="O458" s="1116"/>
      <c r="P458" s="1116"/>
      <c r="Q458" s="1116"/>
      <c r="R458" s="1116"/>
      <c r="S458" s="1116"/>
      <c r="T458" s="1116"/>
      <c r="U458" s="1116"/>
      <c r="V458" s="1116"/>
      <c r="W458" s="1116"/>
      <c r="X458" s="1116"/>
      <c r="Y458" s="1116"/>
      <c r="Z458" s="1116"/>
      <c r="AA458" s="1116"/>
      <c r="AB458" s="1116"/>
      <c r="AC458" s="1116"/>
      <c r="AD458" s="1116"/>
      <c r="AE458" s="1116"/>
      <c r="AF458" s="1116"/>
      <c r="AG458" s="1116"/>
      <c r="AH458" s="1116"/>
      <c r="AI458" s="1116"/>
      <c r="AJ458" s="1116"/>
      <c r="AK458" s="1116"/>
      <c r="AL458" s="1116"/>
      <c r="AM458" s="1116"/>
      <c r="AN458" s="1116"/>
      <c r="AO458" s="1116"/>
      <c r="AP458" s="1116"/>
      <c r="AQ458" s="1116"/>
      <c r="AR458" s="1116"/>
      <c r="AS458" s="1116"/>
      <c r="AT458" s="1116"/>
      <c r="AU458" s="1116"/>
      <c r="AV458" s="1116"/>
      <c r="AW458" s="1116"/>
      <c r="AX458" s="1116"/>
      <c r="AY458" s="1116"/>
      <c r="AZ458" s="1116"/>
      <c r="BA458" s="1116"/>
      <c r="BB458" s="1116"/>
      <c r="BC458" s="1116"/>
      <c r="BD458" s="1116"/>
      <c r="BE458" s="1116"/>
      <c r="BF458" s="1116"/>
      <c r="BG458" s="1116"/>
      <c r="BH458" s="1116"/>
      <c r="BI458" s="1116"/>
      <c r="BJ458" s="1116"/>
      <c r="BK458" s="1116"/>
      <c r="BL458" s="1116"/>
      <c r="BM458" s="1116"/>
      <c r="BN458" s="1116"/>
      <c r="BO458" s="1116"/>
      <c r="BP458" s="1116"/>
      <c r="BQ458" s="1116"/>
      <c r="BR458" s="1116"/>
    </row>
    <row r="459" spans="9:70">
      <c r="I459" s="1116"/>
      <c r="J459" s="1116"/>
      <c r="K459" s="1116"/>
      <c r="L459" s="1116"/>
      <c r="M459" s="1116"/>
      <c r="N459" s="1116"/>
      <c r="O459" s="1116"/>
      <c r="P459" s="1116"/>
      <c r="Q459" s="1116"/>
      <c r="R459" s="1116"/>
      <c r="S459" s="1116"/>
      <c r="T459" s="1116"/>
      <c r="U459" s="1116"/>
      <c r="V459" s="1116"/>
      <c r="W459" s="1116"/>
      <c r="X459" s="1116"/>
      <c r="Y459" s="1116"/>
      <c r="Z459" s="1116"/>
      <c r="AA459" s="1116"/>
      <c r="AB459" s="1116"/>
      <c r="AC459" s="1116"/>
      <c r="AD459" s="1116"/>
      <c r="AE459" s="1116"/>
      <c r="AF459" s="1116"/>
      <c r="AG459" s="1116"/>
      <c r="AH459" s="1116"/>
      <c r="AI459" s="1116"/>
      <c r="AJ459" s="1116"/>
      <c r="AK459" s="1116"/>
      <c r="AL459" s="1116"/>
      <c r="AM459" s="1116"/>
      <c r="AN459" s="1116"/>
      <c r="AO459" s="1116"/>
      <c r="AP459" s="1116"/>
      <c r="AQ459" s="1116"/>
      <c r="AR459" s="1116"/>
      <c r="AS459" s="1116"/>
      <c r="AT459" s="1116"/>
      <c r="AU459" s="1116"/>
      <c r="AV459" s="1116"/>
      <c r="AW459" s="1116"/>
      <c r="AX459" s="1116"/>
      <c r="AY459" s="1116"/>
      <c r="AZ459" s="1116"/>
      <c r="BA459" s="1116"/>
      <c r="BB459" s="1116"/>
      <c r="BC459" s="1116"/>
      <c r="BD459" s="1116"/>
      <c r="BE459" s="1116"/>
      <c r="BF459" s="1116"/>
      <c r="BG459" s="1116"/>
      <c r="BH459" s="1116"/>
      <c r="BI459" s="1116"/>
      <c r="BJ459" s="1116"/>
      <c r="BK459" s="1116"/>
      <c r="BL459" s="1116"/>
      <c r="BM459" s="1116"/>
      <c r="BN459" s="1116"/>
      <c r="BO459" s="1116"/>
      <c r="BP459" s="1116"/>
      <c r="BQ459" s="1116"/>
      <c r="BR459" s="1116"/>
    </row>
  </sheetData>
  <sheetProtection password="DD24" sheet="1" objects="1" scenarios="1"/>
  <phoneticPr fontId="2"/>
  <conditionalFormatting sqref="C47:C50">
    <cfRule type="expression" dxfId="22" priority="13">
      <formula>MOD(ROW(),2)=0</formula>
    </cfRule>
  </conditionalFormatting>
  <conditionalFormatting sqref="C97:C99">
    <cfRule type="expression" dxfId="21" priority="10">
      <formula>MOD(ROW(),2)=0</formula>
    </cfRule>
  </conditionalFormatting>
  <conditionalFormatting sqref="C4:H46 D47:H50">
    <cfRule type="expression" dxfId="20" priority="14">
      <formula>MOD(ROW(),2)=0</formula>
    </cfRule>
  </conditionalFormatting>
  <conditionalFormatting sqref="C4:H281">
    <cfRule type="expression" dxfId="19" priority="5">
      <formula>MOD(ROW(),2)=0</formula>
    </cfRule>
    <cfRule type="expression" priority="6">
      <formula>MOD(ROW(),2)=0</formula>
    </cfRule>
  </conditionalFormatting>
  <conditionalFormatting sqref="C51:H96 C100:H281">
    <cfRule type="expression" dxfId="18" priority="15">
      <formula>MOD(ROW(),2)=0</formula>
    </cfRule>
  </conditionalFormatting>
  <conditionalFormatting sqref="D97:H99">
    <cfRule type="expression" dxfId="17" priority="7">
      <formula>MOD(ROW(),2)=0</formula>
    </cfRule>
  </conditionalFormatting>
  <pageMargins left="0.78740157480314965" right="0.78740157480314965" top="0.98425196850393704" bottom="0.98425196850393704" header="0.51181102362204722" footer="0.51181102362204722"/>
  <pageSetup paperSize="8" scale="88" fitToHeight="0" orientation="portrait" verticalDpi="300" r:id="rId1"/>
  <headerFooter alignWithMargins="0"/>
  <ignoredErrors>
    <ignoredError sqref="D284:E287 G284:G287" formulaRange="1"/>
    <ignoredError sqref="F284:F287" formula="1" formulaRange="1"/>
    <ignoredError sqref="F283 F288:F29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30</vt:i4>
      </vt:variant>
    </vt:vector>
  </HeadingPairs>
  <TitlesOfParts>
    <vt:vector size="57" baseType="lpstr">
      <vt:lpstr>⑥稼働の状況（第6期）</vt:lpstr>
      <vt:lpstr>⑤期末鑑定評価の概要（第6期）</vt:lpstr>
      <vt:lpstr>【ご利用上の注意】</vt:lpstr>
      <vt:lpstr>①ファンド運用状況</vt:lpstr>
      <vt:lpstr>②個別物件状況</vt:lpstr>
      <vt:lpstr>③物件概要</vt:lpstr>
      <vt:lpstr>④個別物件収支（第7期）</vt:lpstr>
      <vt:lpstr>⑤期末鑑定評価の概要（第7期）</vt:lpstr>
      <vt:lpstr>⑥稼働の状況（第7期）</vt:lpstr>
      <vt:lpstr>④個別物件収支（第6期）</vt:lpstr>
      <vt:lpstr>⑤期末鑑定評価の概要（第1期）</vt:lpstr>
      <vt:lpstr>③物件概要(第5期)</vt:lpstr>
      <vt:lpstr>③物件概要（第4期）</vt:lpstr>
      <vt:lpstr>④個別物件収支（第1期）</vt:lpstr>
      <vt:lpstr>④個別物件収支（第2期）</vt:lpstr>
      <vt:lpstr>④個別物件収支（第3期）</vt:lpstr>
      <vt:lpstr>⑤期末鑑定評価の概要（第2期）</vt:lpstr>
      <vt:lpstr>④個別物件収支（第5期）</vt:lpstr>
      <vt:lpstr>④個別物件収支（第4期）</vt:lpstr>
      <vt:lpstr>⑤期末鑑定評価の概要（第3期）</vt:lpstr>
      <vt:lpstr>⑥稼働の状況（第1期）</vt:lpstr>
      <vt:lpstr>⑥稼働の状況（第2期）</vt:lpstr>
      <vt:lpstr>⑤期末鑑定評価の概要（第5期）</vt:lpstr>
      <vt:lpstr>⑤期末鑑定評価の概要（第4期）</vt:lpstr>
      <vt:lpstr>⑥稼働の状況（第3期）</vt:lpstr>
      <vt:lpstr>⑥稼働の状況（第5期）</vt:lpstr>
      <vt:lpstr>⑥稼働の状況（第4期）</vt:lpstr>
      <vt:lpstr>②個別物件状況!Print_Area</vt:lpstr>
      <vt:lpstr>③物件概要!Print_Area</vt:lpstr>
      <vt:lpstr>'④個別物件収支（第5期）'!Print_Area</vt:lpstr>
      <vt:lpstr>'④個別物件収支（第6期）'!Print_Area</vt:lpstr>
      <vt:lpstr>'④個別物件収支（第7期）'!Print_Area</vt:lpstr>
      <vt:lpstr>'⑤期末鑑定評価の概要（第6期）'!Print_Area</vt:lpstr>
      <vt:lpstr>'⑤期末鑑定評価の概要（第7期）'!Print_Area</vt:lpstr>
      <vt:lpstr>'⑥稼働の状況（第6期）'!Print_Area</vt:lpstr>
      <vt:lpstr>'⑥稼働の状況（第7期）'!Print_Area</vt:lpstr>
      <vt:lpstr>①ファンド運用状況!Print_Titles</vt:lpstr>
      <vt:lpstr>②個別物件状況!Print_Titles</vt:lpstr>
      <vt:lpstr>③物件概要!Print_Titles</vt:lpstr>
      <vt:lpstr>'③物件概要（第4期）'!Print_Titles</vt:lpstr>
      <vt:lpstr>'③物件概要(第5期)'!Print_Titles</vt:lpstr>
      <vt:lpstr>'④個別物件収支（第1期）'!Print_Titles</vt:lpstr>
      <vt:lpstr>'④個別物件収支（第2期）'!Print_Titles</vt:lpstr>
      <vt:lpstr>'④個別物件収支（第3期）'!Print_Titles</vt:lpstr>
      <vt:lpstr>'④個別物件収支（第4期）'!Print_Titles</vt:lpstr>
      <vt:lpstr>'④個別物件収支（第5期）'!Print_Titles</vt:lpstr>
      <vt:lpstr>'④個別物件収支（第6期）'!Print_Titles</vt:lpstr>
      <vt:lpstr>'④個別物件収支（第7期）'!Print_Titles</vt:lpstr>
      <vt:lpstr>'⑤期末鑑定評価の概要（第6期）'!Print_Titles</vt:lpstr>
      <vt:lpstr>'⑤期末鑑定評価の概要（第7期）'!Print_Titles</vt:lpstr>
      <vt:lpstr>'⑥稼働の状況（第1期）'!Print_Titles</vt:lpstr>
      <vt:lpstr>'⑥稼働の状況（第2期）'!Print_Titles</vt:lpstr>
      <vt:lpstr>'⑥稼働の状況（第3期）'!Print_Titles</vt:lpstr>
      <vt:lpstr>'⑥稼働の状況（第4期）'!Print_Titles</vt:lpstr>
      <vt:lpstr>'⑥稼働の状況（第5期）'!Print_Titles</vt:lpstr>
      <vt:lpstr>'⑥稼働の状況（第6期）'!Print_Titles</vt:lpstr>
      <vt:lpstr>'⑥稼働の状況（第7期）'!Print_Titles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2019-04-10T03:44:29Z</cp:lastPrinted>
  <dcterms:created xsi:type="dcterms:W3CDTF">2009-01-08T12:54:29Z</dcterms:created>
  <dcterms:modified xsi:type="dcterms:W3CDTF">2026-05-20T03:11:59Z</dcterms:modified>
</cp:coreProperties>
</file>